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0" yWindow="-90" windowWidth="12000" windowHeight="10290" tabRatio="873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9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>#REF!</definedName>
    <definedName name="_xlnm._FilterDatabase" localSheetId="1" hidden="1">'Footnotes to Schedule 1'!$A$6:$I$60</definedName>
    <definedName name="_xlnm._FilterDatabase" localSheetId="7" hidden="1">'Schedule 2'!$A$5:$H$41</definedName>
    <definedName name="_xlnm._FilterDatabase" localSheetId="2" hidden="1">'Schedule 3'!$A$5:$L$43</definedName>
    <definedName name="Capital" localSheetId="5">#REF!</definedName>
    <definedName name="Capital" localSheetId="8">#REF!</definedName>
    <definedName name="Capital">#REF!</definedName>
    <definedName name="FISCAL_YEAR" localSheetId="1">#REF!</definedName>
    <definedName name="FISCAL_YEAR" localSheetId="0">'Schedule 1'!$N$2</definedName>
    <definedName name="FISCAL_YEAR" localSheetId="2">'Schedule 3'!$L$1</definedName>
    <definedName name="FISCAL_YEAR" localSheetId="3">'Schedule 4'!#REF!</definedName>
    <definedName name="FISCAL_YEAR" localSheetId="4">'Schedule 5'!$N$2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1'!$N$2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1'!$N$3</definedName>
    <definedName name="PERIOD_ENDING" localSheetId="2">'Schedule 3'!$L$2</definedName>
    <definedName name="PERIOD_ENDING" localSheetId="3">'Schedule 4'!#REF!</definedName>
    <definedName name="PERIOD_ENDING" localSheetId="4">'Schedule 5'!$N$3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1'!$N$3</definedName>
    <definedName name="PERIOD_ENDING2" localSheetId="5">#REF!</definedName>
    <definedName name="PERIOD_ENDING2">#REF!</definedName>
    <definedName name="_xlnm.Print_Area" localSheetId="1">'Footnotes to Schedule 1'!$A$1:$I$60</definedName>
    <definedName name="_xlnm.Print_Area" localSheetId="6">'Footnotes to Schedule 7'!$A$1:$C$20</definedName>
    <definedName name="_xlnm.Print_Area" localSheetId="0">'Schedule 1'!$A$1:$L$49</definedName>
    <definedName name="_xlnm.Print_Area" localSheetId="7">'Schedule 2'!$A$1:$H$49</definedName>
    <definedName name="_xlnm.Print_Area" localSheetId="2">'Schedule 3'!$A$1:$J$48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7'!$A$1:$M$33</definedName>
    <definedName name="_xlnm.Print_Area" localSheetId="8">'Schedule 8'!$A$1:$F$24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7'!$19:$20</definedName>
    <definedName name="Z_8F8E0CD0_CBCE_40E8_A79C_FFB34B5A61AC_.wvu.Rows" localSheetId="5" hidden="1">'Schedule 7'!$19:$20</definedName>
  </definedNames>
  <calcPr calcId="145621"/>
</workbook>
</file>

<file path=xl/calcChain.xml><?xml version="1.0" encoding="utf-8"?>
<calcChain xmlns="http://schemas.openxmlformats.org/spreadsheetml/2006/main">
  <c r="H41" i="9" l="1"/>
  <c r="G41" i="9"/>
  <c r="E41" i="9"/>
  <c r="D41" i="9"/>
  <c r="C41" i="9"/>
  <c r="F41" i="9"/>
  <c r="H40" i="9"/>
  <c r="G40" i="9"/>
  <c r="F40" i="9"/>
  <c r="E40" i="9"/>
  <c r="D40" i="9"/>
  <c r="C40" i="9"/>
  <c r="H34" i="9"/>
  <c r="G34" i="9"/>
  <c r="F34" i="9"/>
  <c r="E34" i="9"/>
  <c r="D34" i="9"/>
  <c r="C34" i="9"/>
  <c r="H32" i="9"/>
  <c r="G32" i="9"/>
  <c r="F32" i="9"/>
  <c r="E32" i="9"/>
  <c r="D32" i="9"/>
  <c r="C32" i="9"/>
  <c r="H28" i="9"/>
  <c r="G28" i="9"/>
  <c r="F28" i="9"/>
  <c r="E28" i="9"/>
  <c r="D28" i="9"/>
  <c r="C28" i="9"/>
  <c r="D21" i="9"/>
  <c r="C21" i="9"/>
  <c r="H21" i="9"/>
  <c r="G21" i="9"/>
  <c r="F21" i="9"/>
  <c r="D7" i="9"/>
  <c r="C7" i="9"/>
  <c r="H7" i="9"/>
  <c r="G7" i="9"/>
  <c r="F7" i="9"/>
  <c r="E21" i="9"/>
  <c r="E7" i="9"/>
  <c r="F22" i="10" l="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F8" i="10"/>
  <c r="D59" i="15" l="1"/>
  <c r="D57" i="15"/>
  <c r="D53" i="15"/>
  <c r="D50" i="15"/>
  <c r="D47" i="15"/>
  <c r="D44" i="15"/>
  <c r="D41" i="15"/>
  <c r="D38" i="15"/>
  <c r="D35" i="15"/>
  <c r="D31" i="15"/>
  <c r="D28" i="15"/>
  <c r="D26" i="15"/>
  <c r="D24" i="15"/>
  <c r="D22" i="15"/>
  <c r="D20" i="15"/>
  <c r="D18" i="15"/>
  <c r="D13" i="15"/>
  <c r="D9" i="15"/>
  <c r="D60" i="15" s="1"/>
  <c r="I18" i="15" l="1"/>
  <c r="I35" i="15"/>
  <c r="I59" i="15"/>
  <c r="I57" i="15"/>
  <c r="I53" i="15"/>
  <c r="I50" i="15"/>
  <c r="I47" i="15"/>
  <c r="I44" i="15"/>
  <c r="I41" i="15"/>
  <c r="I38" i="15"/>
  <c r="I31" i="15"/>
  <c r="I28" i="15"/>
  <c r="I26" i="15"/>
  <c r="I24" i="15"/>
  <c r="I22" i="15"/>
  <c r="I20" i="15"/>
  <c r="I13" i="15"/>
  <c r="I9" i="15"/>
  <c r="I60" i="15" l="1"/>
  <c r="C18" i="19"/>
  <c r="C11" i="19" l="1"/>
  <c r="A3" i="10" l="1"/>
  <c r="A4" i="19"/>
  <c r="A3" i="15"/>
</calcChain>
</file>

<file path=xl/sharedStrings.xml><?xml version="1.0" encoding="utf-8"?>
<sst xmlns="http://schemas.openxmlformats.org/spreadsheetml/2006/main" count="784" uniqueCount="302">
  <si>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</si>
  <si>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</si>
  <si>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</si>
  <si>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</si>
  <si>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</si>
  <si>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</si>
  <si>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</si>
  <si>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</si>
  <si>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</si>
  <si>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</si>
  <si>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</si>
  <si>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</si>
  <si>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</si>
  <si>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</si>
  <si>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</si>
  <si>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</si>
  <si>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</si>
  <si>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</si>
  <si>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</si>
  <si>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</si>
  <si>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</si>
  <si>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</si>
  <si>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</si>
  <si>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</si>
  <si>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</si>
  <si>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</si>
  <si>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</si>
  <si>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</si>
  <si>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</si>
  <si>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</si>
  <si>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</si>
  <si>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</si>
  <si>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</si>
  <si>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</si>
  <si>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</si>
  <si>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</si>
  <si>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</si>
  <si>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</si>
  <si>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</si>
  <si>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</si>
  <si>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</si>
  <si>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</si>
  <si>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</si>
  <si>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</si>
  <si>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</si>
  <si>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</si>
  <si>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</si>
  <si>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</si>
  <si>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</si>
  <si>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</si>
  <si>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</si>
  <si>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</si>
  <si>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</si>
  <si>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</si>
  <si>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</si>
  <si>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</si>
  <si>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</si>
  <si>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</si>
  <si>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</si>
  <si>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</si>
  <si>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</si>
  <si>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</si>
  <si>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</si>
  <si>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</si>
  <si>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</si>
  <si>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</si>
  <si>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</si>
  <si>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</si>
  <si>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</si>
  <si>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</si>
  <si>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</si>
  <si>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</si>
  <si>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</si>
  <si>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</si>
  <si>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</si>
  <si>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</si>
  <si>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</si>
  <si>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</si>
  <si>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</si>
  <si>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</si>
  <si>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</si>
  <si>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</si>
  <si>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</si>
  <si>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</si>
  <si>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</si>
  <si>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</si>
  <si>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</si>
  <si>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</si>
  <si>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</si>
  <si>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</si>
  <si>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</si>
  <si>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</si>
  <si>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</si>
  <si>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</si>
  <si>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</si>
  <si>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</si>
  <si>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</si>
  <si>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</si>
  <si>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</si>
  <si>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</si>
  <si>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</si>
  <si>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</si>
  <si>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</si>
  <si>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</si>
  <si>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</si>
  <si>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</si>
  <si>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</si>
  <si>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</si>
  <si>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</si>
  <si>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</si>
  <si>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</si>
  <si>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</si>
  <si>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</si>
  <si>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</si>
  <si>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</si>
  <si>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</si>
  <si>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</si>
  <si>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</si>
  <si>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</si>
  <si>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</si>
  <si>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</si>
  <si>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</si>
  <si>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</si>
  <si>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</si>
  <si>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</si>
  <si>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</si>
  <si>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</si>
  <si>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</si>
  <si>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</si>
  <si>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</si>
  <si>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</si>
  <si>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</si>
  <si>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</si>
  <si>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</si>
  <si>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</si>
  <si>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</si>
  <si>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</si>
  <si>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</si>
  <si>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</si>
  <si>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</si>
  <si>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</si>
  <si>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</si>
  <si>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</si>
  <si>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</si>
  <si>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</si>
  <si>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</si>
  <si>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</si>
  <si>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</si>
  <si>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</si>
  <si>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</si>
  <si>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</si>
  <si>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</si>
  <si>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</si>
  <si>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</si>
  <si>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</si>
  <si>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</si>
  <si>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</si>
  <si>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</si>
  <si>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</si>
  <si>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</si>
  <si>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</si>
  <si>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</si>
  <si>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</si>
  <si>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</si>
  <si>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</si>
  <si>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</si>
  <si>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</si>
  <si>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</si>
  <si>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</si>
  <si>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</si>
  <si>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</si>
  <si>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</si>
  <si>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</si>
  <si>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</si>
  <si>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</si>
  <si>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</si>
  <si>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</si>
  <si>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</si>
  <si>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</si>
  <si>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</si>
  <si>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</si>
  <si>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</si>
  <si>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</si>
  <si>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</si>
  <si>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Specialty License Plate Revenue</t>
  </si>
  <si>
    <t>5140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</si>
  <si>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</si>
  <si>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</si>
  <si>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</si>
  <si>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</si>
  <si>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</si>
  <si>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</si>
  <si>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</si>
  <si>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</si>
  <si>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</si>
  <si>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</si>
  <si>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</si>
  <si>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</si>
  <si>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</si>
  <si>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</si>
  <si>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</si>
  <si>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</si>
  <si>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</si>
  <si>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</si>
  <si>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</si>
  <si>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</si>
  <si>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Number of Reports of MH and ID Abuse/Neglect/Exploitation</t>
  </si>
  <si>
    <t>Number of Completed Investigations in MH and ID Settings</t>
  </si>
  <si>
    <t>Number of Completed Inspections of Child Care Operations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</si>
  <si>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</si>
  <si>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</si>
  <si>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</si>
  <si>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</si>
  <si>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</si>
  <si>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</si>
  <si>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</si>
  <si>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</si>
  <si>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</si>
  <si>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Adj Cap and Paid Avg YTD Variance</t>
  </si>
  <si>
    <t>*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</si>
  <si>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</si>
  <si>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</si>
  <si>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</si>
  <si>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</si>
  <si>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</si>
  <si>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</si>
  <si>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</si>
  <si>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</si>
  <si>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</si>
  <si>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</si>
  <si>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</si>
  <si>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Prior Month Notes:</t>
  </si>
  <si>
    <t>Legal Cite</t>
  </si>
  <si>
    <t>Current Month Footnotes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</si>
  <si>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</si>
  <si>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</si>
  <si>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</si>
  <si>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</si>
  <si>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</si>
  <si>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</si>
  <si>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</si>
  <si>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Art I, Informational Listing, Sec 2, Benefit Replacement Pay (2014-15 GAA)</t>
  </si>
  <si>
    <t>Art IX, Sec.17.06, Appropriation for a Salary Increase for General State Employees (2014-15 GAA)</t>
  </si>
  <si>
    <t>A.1.1 Total</t>
  </si>
  <si>
    <t>Art IX, Sec 8.02, Federal Funds/Block Grants (2014-15 GAA)</t>
  </si>
  <si>
    <t>B.1.1 Total</t>
  </si>
  <si>
    <t>Art II, Rider 37, Contingency for HB 969 (2014-15 GAA)</t>
  </si>
  <si>
    <t>B.1.2 Total</t>
  </si>
  <si>
    <t>Art IX, Sec 8.02, Federal Funds/Block Grants (2014-15 GAA) Fed Ent</t>
  </si>
  <si>
    <t>B.1.3 Total</t>
  </si>
  <si>
    <t>B.1.8 Total</t>
  </si>
  <si>
    <t>B.1.11 Total</t>
  </si>
  <si>
    <t>B.1.12 Total</t>
  </si>
  <si>
    <t>C.1.4 Total</t>
  </si>
  <si>
    <t>C.1.6 Total</t>
  </si>
  <si>
    <t>D.1.1 Total</t>
  </si>
  <si>
    <t>D.1.2 Total</t>
  </si>
  <si>
    <t>D.1.3 Total</t>
  </si>
  <si>
    <t>E.1.1 Total</t>
  </si>
  <si>
    <t>F.1.1 Total</t>
  </si>
  <si>
    <t>F.1.2 Total</t>
  </si>
  <si>
    <t>F.1.3 Total</t>
  </si>
  <si>
    <t>Art II, Special Provisions Relating to All Health and Human Services Agencies, Sec 10 (2014_15 GAA)</t>
  </si>
  <si>
    <t>F.1.4 Total</t>
  </si>
  <si>
    <t>Art IX, Sec 17.08, Technical Adjustments for Data Center Services (2014-15 GAA)</t>
  </si>
  <si>
    <t>F.1.5 Total</t>
  </si>
  <si>
    <t>Current Month Notes:</t>
  </si>
  <si>
    <t>(1) Art IX, Sec 17.08, Technical Adjustments for Data Center Services (2014-15 GAA)</t>
  </si>
  <si>
    <t>Amounts</t>
  </si>
  <si>
    <t>FY 2014 Monthly Financial Report: Full-Time Employee (FTE) Cap and Filled Positions</t>
  </si>
  <si>
    <t>Target FY 2014 SB 1</t>
  </si>
  <si>
    <t>FY 2014       YTD Actual</t>
  </si>
  <si>
    <t>FY 2014 Projected</t>
  </si>
  <si>
    <t>Variance (SB 1 vs. Projected)</t>
  </si>
  <si>
    <t>MH And ID Investigations</t>
  </si>
  <si>
    <t>MH and ID Investigations</t>
  </si>
  <si>
    <t>FY 2014 Monthly Financial Report: Strategy Budget and Variance, All Funds</t>
  </si>
  <si>
    <t>FY 2014 Monthly Financial Report: Agency Budget and Variance, Detailed MOF</t>
  </si>
  <si>
    <t>FY 2014 Monthly Financial Report: Strategy Projections by MOF</t>
  </si>
  <si>
    <t>FY 2014 Monthly Financial Report: Strategy Variance by MOF</t>
  </si>
  <si>
    <t>FY 2014 Monthly Financial Report:  Capital Projects</t>
  </si>
  <si>
    <t>FY 2014 Monthly Financial Report:  Select Performance Measures</t>
  </si>
  <si>
    <t>E</t>
  </si>
  <si>
    <t>F</t>
  </si>
  <si>
    <t>B</t>
  </si>
  <si>
    <t>D</t>
  </si>
  <si>
    <t>G</t>
  </si>
  <si>
    <t>C</t>
  </si>
  <si>
    <t>A</t>
  </si>
  <si>
    <t>Legal Note</t>
  </si>
  <si>
    <t>H</t>
  </si>
  <si>
    <t>Art IX, Sec 8.03, Reimbursements and Payments (2014-15 GAA)</t>
  </si>
  <si>
    <t>E,F</t>
  </si>
  <si>
    <t>B,E,F</t>
  </si>
  <si>
    <t>D,E,F,H</t>
  </si>
  <si>
    <t>C,E,F</t>
  </si>
  <si>
    <t>Data Through the End of October 2013</t>
  </si>
  <si>
    <t>Prior Month Footnotes</t>
  </si>
  <si>
    <t>0802</t>
  </si>
  <si>
    <t>Item 11 is as of 9/30/2013</t>
  </si>
  <si>
    <t>FY 2014 Monthly Financial Report:  Footnotes to MFR, Schedule 1</t>
  </si>
  <si>
    <t>(1) 83rd Legislature, SB1, Art IX, Sec 17.08, Technical Adjustments for Data Center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</si>
</sst>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0.0_);\(0.0\)"/>
  </numFmts>
  <fonts count="4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3"/>
      <color indexed="10"/>
      <name val="Times New Roman"/>
      <family val="1"/>
    </font>
    <font>
      <sz val="13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5"/>
      </right>
      <top style="thin">
        <color indexed="8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1">
      <alignment horizontal="center"/>
    </xf>
    <xf numFmtId="3" fontId="13" fillId="0" borderId="0" applyFont="0" applyFill="0" applyBorder="0" applyAlignment="0" applyProtection="0"/>
    <xf numFmtId="0" fontId="13" fillId="2" borderId="0" applyNumberFormat="0" applyFont="0" applyBorder="0" applyAlignment="0" applyProtection="0"/>
    <xf numFmtId="0" fontId="30" fillId="0" borderId="0"/>
    <xf numFmtId="0" fontId="30" fillId="0" borderId="0"/>
    <xf numFmtId="0" fontId="1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</cellStyleXfs>
  <cellXfs count="311">
    <xf numFmtId="0" fontId="0" fillId="0" borderId="0" xfId="0"/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/>
    <xf numFmtId="3" fontId="9" fillId="0" borderId="0" xfId="0" applyNumberFormat="1" applyFont="1" applyFill="1"/>
    <xf numFmtId="0" fontId="0" fillId="0" borderId="0" xfId="0" quotePrefix="1" applyFill="1"/>
    <xf numFmtId="164" fontId="10" fillId="0" borderId="0" xfId="0" applyNumberFormat="1" applyFont="1" applyFill="1"/>
    <xf numFmtId="0" fontId="6" fillId="0" borderId="0" xfId="4" applyFont="1" applyAlignment="1">
      <alignment horizontal="center"/>
    </xf>
    <xf numFmtId="0" fontId="4" fillId="0" borderId="0" xfId="4" applyFont="1"/>
    <xf numFmtId="0" fontId="6" fillId="0" borderId="0" xfId="4" applyFont="1"/>
    <xf numFmtId="0" fontId="4" fillId="0" borderId="0" xfId="4" applyFont="1" applyBorder="1"/>
    <xf numFmtId="0" fontId="4" fillId="0" borderId="0" xfId="4" applyFont="1" applyFill="1"/>
    <xf numFmtId="0" fontId="12" fillId="0" borderId="0" xfId="4" applyFill="1"/>
    <xf numFmtId="166" fontId="15" fillId="0" borderId="0" xfId="1" applyNumberFormat="1" applyFont="1" applyFill="1"/>
    <xf numFmtId="0" fontId="15" fillId="0" borderId="0" xfId="4" applyFont="1" applyFill="1"/>
    <xf numFmtId="0" fontId="16" fillId="0" borderId="0" xfId="4" applyFont="1" applyFill="1"/>
    <xf numFmtId="166" fontId="17" fillId="0" borderId="0" xfId="1" applyNumberFormat="1" applyFont="1" applyFill="1" applyAlignment="1">
      <alignment horizontal="center"/>
    </xf>
    <xf numFmtId="0" fontId="17" fillId="0" borderId="0" xfId="4" applyFont="1" applyFill="1" applyAlignment="1">
      <alignment horizontal="center"/>
    </xf>
    <xf numFmtId="0" fontId="18" fillId="0" borderId="0" xfId="4" applyFont="1" applyFill="1"/>
    <xf numFmtId="0" fontId="6" fillId="0" borderId="0" xfId="0" applyFont="1" applyFill="1" applyBorder="1" applyAlignment="1">
      <alignment horizontal="centerContinuous"/>
    </xf>
    <xf numFmtId="166" fontId="19" fillId="0" borderId="0" xfId="1" applyNumberFormat="1" applyFont="1" applyFill="1"/>
    <xf numFmtId="0" fontId="20" fillId="0" borderId="0" xfId="4" applyFont="1" applyFill="1" applyAlignment="1">
      <alignment horizontal="center"/>
    </xf>
    <xf numFmtId="166" fontId="20" fillId="0" borderId="0" xfId="1" applyNumberFormat="1" applyFont="1" applyFill="1" applyAlignment="1">
      <alignment horizontal="center"/>
    </xf>
    <xf numFmtId="0" fontId="21" fillId="0" borderId="0" xfId="4" applyFont="1" applyFill="1" applyAlignment="1">
      <alignment horizontal="center"/>
    </xf>
    <xf numFmtId="0" fontId="4" fillId="0" borderId="0" xfId="4" applyFont="1" applyFill="1" applyAlignment="1">
      <alignment wrapText="1"/>
    </xf>
    <xf numFmtId="0" fontId="6" fillId="3" borderId="3" xfId="4" applyFont="1" applyFill="1" applyBorder="1" applyAlignment="1">
      <alignment horizontal="center" wrapText="1"/>
    </xf>
    <xf numFmtId="166" fontId="19" fillId="0" borderId="0" xfId="1" applyNumberFormat="1" applyFont="1" applyFill="1" applyAlignment="1">
      <alignment wrapText="1"/>
    </xf>
    <xf numFmtId="0" fontId="19" fillId="0" borderId="0" xfId="4" applyFont="1" applyFill="1" applyBorder="1" applyAlignment="1">
      <alignment wrapText="1"/>
    </xf>
    <xf numFmtId="0" fontId="18" fillId="0" borderId="0" xfId="4" applyFont="1" applyFill="1" applyBorder="1" applyAlignment="1">
      <alignment wrapText="1"/>
    </xf>
    <xf numFmtId="0" fontId="18" fillId="0" borderId="0" xfId="4" applyFont="1" applyFill="1" applyAlignment="1">
      <alignment wrapText="1"/>
    </xf>
    <xf numFmtId="0" fontId="19" fillId="0" borderId="0" xfId="4" applyFont="1" applyFill="1" applyBorder="1"/>
    <xf numFmtId="0" fontId="18" fillId="0" borderId="0" xfId="4" applyFont="1" applyFill="1" applyBorder="1"/>
    <xf numFmtId="43" fontId="19" fillId="0" borderId="0" xfId="1" applyFont="1" applyFill="1"/>
    <xf numFmtId="0" fontId="12" fillId="0" borderId="0" xfId="4" applyFill="1" applyBorder="1"/>
    <xf numFmtId="0" fontId="6" fillId="0" borderId="0" xfId="4" applyFont="1" applyFill="1"/>
    <xf numFmtId="0" fontId="6" fillId="0" borderId="0" xfId="4" applyFont="1" applyFill="1" applyBorder="1"/>
    <xf numFmtId="166" fontId="22" fillId="0" borderId="0" xfId="1" applyNumberFormat="1" applyFont="1" applyFill="1"/>
    <xf numFmtId="0" fontId="11" fillId="0" borderId="0" xfId="4" applyFont="1" applyFill="1"/>
    <xf numFmtId="0" fontId="5" fillId="0" borderId="0" xfId="4" applyFont="1" applyFill="1"/>
    <xf numFmtId="0" fontId="23" fillId="0" borderId="0" xfId="4" applyFont="1" applyFill="1" applyBorder="1"/>
    <xf numFmtId="0" fontId="20" fillId="0" borderId="0" xfId="4" applyFont="1" applyAlignment="1">
      <alignment horizontal="center"/>
    </xf>
    <xf numFmtId="0" fontId="4" fillId="0" borderId="0" xfId="4" applyFont="1" applyAlignment="1">
      <alignment wrapText="1"/>
    </xf>
    <xf numFmtId="0" fontId="6" fillId="0" borderId="0" xfId="4" applyFont="1" applyBorder="1"/>
    <xf numFmtId="0" fontId="12" fillId="0" borderId="0" xfId="4"/>
    <xf numFmtId="167" fontId="12" fillId="0" borderId="0" xfId="4" applyNumberFormat="1"/>
    <xf numFmtId="0" fontId="6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9" fillId="0" borderId="0" xfId="0" applyNumberFormat="1" applyFont="1" applyFill="1"/>
    <xf numFmtId="37" fontId="9" fillId="0" borderId="0" xfId="0" applyNumberFormat="1" applyFont="1" applyFill="1"/>
    <xf numFmtId="164" fontId="9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/>
    <xf numFmtId="3" fontId="4" fillId="0" borderId="0" xfId="0" applyNumberFormat="1" applyFont="1" applyFill="1" applyAlignment="1"/>
    <xf numFmtId="0" fontId="24" fillId="0" borderId="0" xfId="0" applyFont="1" applyFill="1"/>
    <xf numFmtId="3" fontId="4" fillId="0" borderId="0" xfId="0" applyNumberFormat="1" applyFont="1" applyFill="1"/>
    <xf numFmtId="0" fontId="2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Fill="1"/>
    <xf numFmtId="166" fontId="9" fillId="0" borderId="0" xfId="1" applyNumberFormat="1" applyFont="1" applyFill="1"/>
    <xf numFmtId="0" fontId="5" fillId="0" borderId="0" xfId="0" applyFont="1" applyBorder="1"/>
    <xf numFmtId="5" fontId="26" fillId="0" borderId="0" xfId="0" applyNumberFormat="1" applyFont="1" applyFill="1"/>
    <xf numFmtId="166" fontId="12" fillId="0" borderId="0" xfId="4" applyNumberFormat="1" applyFill="1"/>
    <xf numFmtId="166" fontId="12" fillId="0" borderId="0" xfId="1" applyNumberFormat="1" applyFont="1" applyFill="1"/>
    <xf numFmtId="0" fontId="0" fillId="0" borderId="0" xfId="0" applyBorder="1" applyAlignment="1">
      <alignment horizontal="centerContinuous"/>
    </xf>
    <xf numFmtId="49" fontId="12" fillId="0" borderId="0" xfId="4" applyNumberFormat="1" applyFill="1" applyAlignment="1">
      <alignment horizontal="left" indent="1"/>
    </xf>
    <xf numFmtId="49" fontId="20" fillId="0" borderId="0" xfId="4" applyNumberFormat="1" applyFont="1" applyFill="1" applyAlignment="1">
      <alignment horizontal="left" indent="1"/>
    </xf>
    <xf numFmtId="166" fontId="6" fillId="0" borderId="0" xfId="1" applyNumberFormat="1" applyFont="1" applyAlignment="1">
      <alignment horizontal="center"/>
    </xf>
    <xf numFmtId="166" fontId="0" fillId="0" borderId="0" xfId="1" quotePrefix="1" applyNumberFormat="1" applyFont="1" applyFill="1"/>
    <xf numFmtId="166" fontId="24" fillId="0" borderId="0" xfId="1" applyNumberFormat="1" applyFont="1" applyFill="1"/>
    <xf numFmtId="166" fontId="24" fillId="0" borderId="0" xfId="1" quotePrefix="1" applyNumberFormat="1" applyFont="1" applyFill="1"/>
    <xf numFmtId="37" fontId="0" fillId="0" borderId="4" xfId="0" applyNumberFormat="1" applyBorder="1" applyAlignment="1">
      <alignment horizontal="center"/>
    </xf>
    <xf numFmtId="167" fontId="27" fillId="0" borderId="0" xfId="4" applyNumberFormat="1" applyFont="1" applyFill="1" applyBorder="1"/>
    <xf numFmtId="43" fontId="9" fillId="0" borderId="0" xfId="1" applyFont="1" applyFill="1"/>
    <xf numFmtId="166" fontId="12" fillId="0" borderId="0" xfId="4" applyNumberFormat="1"/>
    <xf numFmtId="166" fontId="3" fillId="0" borderId="0" xfId="3" applyNumberFormat="1" applyFill="1" applyAlignment="1" applyProtection="1"/>
    <xf numFmtId="166" fontId="4" fillId="0" borderId="0" xfId="4" applyNumberFormat="1" applyFont="1" applyBorder="1"/>
    <xf numFmtId="43" fontId="24" fillId="0" borderId="0" xfId="1" applyFont="1" applyFill="1"/>
    <xf numFmtId="49" fontId="5" fillId="0" borderId="0" xfId="4" applyNumberFormat="1" applyFont="1" applyFill="1" applyAlignment="1">
      <alignment horizontal="left" wrapText="1"/>
    </xf>
    <xf numFmtId="0" fontId="28" fillId="4" borderId="8" xfId="0" applyFont="1" applyFill="1" applyBorder="1" applyAlignment="1">
      <alignment vertical="center"/>
    </xf>
    <xf numFmtId="0" fontId="18" fillId="0" borderId="0" xfId="0" applyFont="1" applyFill="1"/>
    <xf numFmtId="49" fontId="5" fillId="0" borderId="0" xfId="4" applyNumberFormat="1" applyFont="1" applyFill="1" applyAlignment="1">
      <alignment wrapText="1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 wrapText="1"/>
    </xf>
    <xf numFmtId="0" fontId="6" fillId="3" borderId="9" xfId="0" applyFont="1" applyFill="1" applyBorder="1"/>
    <xf numFmtId="3" fontId="6" fillId="3" borderId="9" xfId="0" applyNumberFormat="1" applyFont="1" applyFill="1" applyBorder="1" applyAlignment="1">
      <alignment horizontal="center"/>
    </xf>
    <xf numFmtId="3" fontId="6" fillId="3" borderId="7" xfId="0" applyNumberFormat="1" applyFont="1" applyFill="1" applyBorder="1"/>
    <xf numFmtId="3" fontId="6" fillId="3" borderId="7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5" fontId="4" fillId="0" borderId="6" xfId="0" applyNumberFormat="1" applyFont="1" applyFill="1" applyBorder="1"/>
    <xf numFmtId="37" fontId="4" fillId="0" borderId="6" xfId="0" applyNumberFormat="1" applyFont="1" applyFill="1" applyBorder="1"/>
    <xf numFmtId="5" fontId="6" fillId="0" borderId="3" xfId="0" applyNumberFormat="1" applyFont="1" applyFill="1" applyBorder="1" applyAlignment="1"/>
    <xf numFmtId="5" fontId="4" fillId="0" borderId="7" xfId="0" applyNumberFormat="1" applyFont="1" applyFill="1" applyBorder="1" applyAlignment="1"/>
    <xf numFmtId="5" fontId="4" fillId="0" borderId="7" xfId="0" applyNumberFormat="1" applyFont="1" applyFill="1" applyBorder="1"/>
    <xf numFmtId="0" fontId="4" fillId="0" borderId="7" xfId="0" applyFont="1" applyFill="1" applyBorder="1" applyAlignment="1">
      <alignment horizontal="left"/>
    </xf>
    <xf numFmtId="3" fontId="5" fillId="0" borderId="15" xfId="0" quotePrefix="1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/>
    <xf numFmtId="0" fontId="4" fillId="0" borderId="12" xfId="0" applyFont="1" applyFill="1" applyBorder="1" applyAlignment="1">
      <alignment horizontal="left"/>
    </xf>
    <xf numFmtId="3" fontId="5" fillId="0" borderId="16" xfId="0" quotePrefix="1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left" indent="3"/>
    </xf>
    <xf numFmtId="164" fontId="11" fillId="0" borderId="6" xfId="0" quotePrefix="1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4" fillId="0" borderId="6" xfId="4" applyFont="1" applyFill="1" applyBorder="1"/>
    <xf numFmtId="49" fontId="4" fillId="0" borderId="6" xfId="4" applyNumberFormat="1" applyFont="1" applyFill="1" applyBorder="1" applyAlignment="1">
      <alignment horizontal="left" indent="1"/>
    </xf>
    <xf numFmtId="166" fontId="4" fillId="0" borderId="6" xfId="1" quotePrefix="1" applyNumberFormat="1" applyFont="1" applyFill="1" applyBorder="1" applyAlignment="1">
      <alignment vertical="top"/>
    </xf>
    <xf numFmtId="167" fontId="4" fillId="0" borderId="6" xfId="2" applyNumberFormat="1" applyFont="1" applyFill="1" applyBorder="1"/>
    <xf numFmtId="49" fontId="4" fillId="0" borderId="6" xfId="2" applyNumberFormat="1" applyFont="1" applyFill="1" applyBorder="1" applyAlignment="1">
      <alignment horizontal="center"/>
    </xf>
    <xf numFmtId="166" fontId="4" fillId="0" borderId="6" xfId="1" applyNumberFormat="1" applyFont="1" applyFill="1" applyBorder="1" applyAlignment="1">
      <alignment vertical="top" wrapText="1"/>
    </xf>
    <xf numFmtId="166" fontId="4" fillId="0" borderId="6" xfId="1" applyNumberFormat="1" applyFont="1" applyFill="1" applyBorder="1"/>
    <xf numFmtId="49" fontId="4" fillId="0" borderId="6" xfId="1" applyNumberFormat="1" applyFont="1" applyFill="1" applyBorder="1" applyAlignment="1">
      <alignment horizontal="center"/>
    </xf>
    <xf numFmtId="0" fontId="6" fillId="0" borderId="3" xfId="4" applyFont="1" applyFill="1" applyBorder="1"/>
    <xf numFmtId="167" fontId="6" fillId="0" borderId="3" xfId="2" applyNumberFormat="1" applyFont="1" applyFill="1" applyBorder="1"/>
    <xf numFmtId="167" fontId="6" fillId="0" borderId="6" xfId="2" applyNumberFormat="1" applyFont="1" applyFill="1" applyBorder="1"/>
    <xf numFmtId="49" fontId="6" fillId="0" borderId="6" xfId="2" applyNumberFormat="1" applyFont="1" applyFill="1" applyBorder="1" applyAlignment="1">
      <alignment horizontal="center"/>
    </xf>
    <xf numFmtId="167" fontId="6" fillId="0" borderId="17" xfId="2" applyNumberFormat="1" applyFont="1" applyFill="1" applyBorder="1"/>
    <xf numFmtId="0" fontId="6" fillId="0" borderId="6" xfId="4" applyFont="1" applyFill="1" applyBorder="1"/>
    <xf numFmtId="0" fontId="4" fillId="0" borderId="2" xfId="4" applyFont="1" applyFill="1" applyBorder="1" applyAlignment="1">
      <alignment horizontal="left" indent="1"/>
    </xf>
    <xf numFmtId="0" fontId="11" fillId="0" borderId="2" xfId="4" applyFont="1" applyFill="1" applyBorder="1" applyAlignment="1">
      <alignment horizontal="left" indent="1"/>
    </xf>
    <xf numFmtId="167" fontId="11" fillId="0" borderId="6" xfId="2" applyNumberFormat="1" applyFont="1" applyFill="1" applyBorder="1"/>
    <xf numFmtId="49" fontId="11" fillId="0" borderId="6" xfId="2" applyNumberFormat="1" applyFont="1" applyFill="1" applyBorder="1" applyAlignment="1">
      <alignment horizontal="center"/>
    </xf>
    <xf numFmtId="0" fontId="4" fillId="0" borderId="15" xfId="4" applyFont="1" applyFill="1" applyBorder="1"/>
    <xf numFmtId="0" fontId="11" fillId="0" borderId="15" xfId="4" applyFont="1" applyFill="1" applyBorder="1"/>
    <xf numFmtId="0" fontId="6" fillId="0" borderId="0" xfId="4" applyFont="1" applyAlignment="1">
      <alignment horizontal="centerContinuous"/>
    </xf>
    <xf numFmtId="0" fontId="6" fillId="0" borderId="0" xfId="4" applyFont="1" applyFill="1" applyAlignment="1">
      <alignment horizontal="centerContinuous"/>
    </xf>
    <xf numFmtId="0" fontId="6" fillId="0" borderId="3" xfId="4" applyFont="1" applyFill="1" applyBorder="1" applyAlignment="1">
      <alignment horizontal="left" indent="1"/>
    </xf>
    <xf numFmtId="0" fontId="6" fillId="0" borderId="17" xfId="4" applyFont="1" applyFill="1" applyBorder="1"/>
    <xf numFmtId="0" fontId="29" fillId="0" borderId="6" xfId="4" applyFont="1" applyFill="1" applyBorder="1"/>
    <xf numFmtId="5" fontId="9" fillId="0" borderId="6" xfId="0" applyNumberFormat="1" applyFont="1" applyFill="1" applyBorder="1"/>
    <xf numFmtId="5" fontId="9" fillId="0" borderId="7" xfId="0" applyNumberFormat="1" applyFont="1" applyFill="1" applyBorder="1"/>
    <xf numFmtId="5" fontId="10" fillId="0" borderId="3" xfId="0" applyNumberFormat="1" applyFont="1" applyFill="1" applyBorder="1"/>
    <xf numFmtId="5" fontId="10" fillId="0" borderId="3" xfId="0" applyNumberFormat="1" applyFont="1" applyFill="1" applyBorder="1" applyAlignment="1">
      <alignment horizontal="center"/>
    </xf>
    <xf numFmtId="37" fontId="9" fillId="0" borderId="6" xfId="0" applyNumberFormat="1" applyFont="1" applyFill="1" applyBorder="1"/>
    <xf numFmtId="37" fontId="9" fillId="0" borderId="12" xfId="0" applyNumberFormat="1" applyFont="1" applyFill="1" applyBorder="1"/>
    <xf numFmtId="3" fontId="9" fillId="0" borderId="7" xfId="0" applyNumberFormat="1" applyFont="1" applyFill="1" applyBorder="1"/>
    <xf numFmtId="3" fontId="9" fillId="0" borderId="6" xfId="0" applyNumberFormat="1" applyFont="1" applyFill="1" applyBorder="1"/>
    <xf numFmtId="5" fontId="10" fillId="0" borderId="7" xfId="0" applyNumberFormat="1" applyFont="1" applyFill="1" applyBorder="1"/>
    <xf numFmtId="37" fontId="9" fillId="0" borderId="6" xfId="0" applyNumberFormat="1" applyFont="1" applyFill="1" applyBorder="1" applyAlignment="1">
      <alignment horizontal="center"/>
    </xf>
    <xf numFmtId="5" fontId="10" fillId="0" borderId="3" xfId="0" applyNumberFormat="1" applyFont="1" applyFill="1" applyBorder="1" applyAlignment="1"/>
    <xf numFmtId="165" fontId="10" fillId="0" borderId="3" xfId="0" applyNumberFormat="1" applyFont="1" applyFill="1" applyBorder="1"/>
    <xf numFmtId="166" fontId="22" fillId="0" borderId="6" xfId="1" applyNumberFormat="1" applyFont="1" applyFill="1" applyBorder="1"/>
    <xf numFmtId="166" fontId="33" fillId="0" borderId="6" xfId="1" applyNumberFormat="1" applyFont="1" applyFill="1" applyBorder="1" applyAlignment="1">
      <alignment horizontal="center"/>
    </xf>
    <xf numFmtId="49" fontId="22" fillId="0" borderId="6" xfId="1" applyNumberFormat="1" applyFont="1" applyFill="1" applyBorder="1" applyAlignment="1">
      <alignment horizontal="center"/>
    </xf>
    <xf numFmtId="0" fontId="5" fillId="0" borderId="0" xfId="4" applyNumberFormat="1" applyFont="1" applyFill="1" applyAlignment="1">
      <alignment horizontal="left"/>
    </xf>
    <xf numFmtId="0" fontId="6" fillId="3" borderId="2" xfId="12" applyFont="1" applyFill="1" applyBorder="1" applyAlignment="1">
      <alignment horizontal="center"/>
    </xf>
    <xf numFmtId="3" fontId="6" fillId="3" borderId="2" xfId="12" applyNumberFormat="1" applyFont="1" applyFill="1" applyBorder="1" applyAlignment="1">
      <alignment horizontal="center"/>
    </xf>
    <xf numFmtId="3" fontId="6" fillId="3" borderId="12" xfId="12" applyNumberFormat="1" applyFont="1" applyFill="1" applyBorder="1" applyAlignment="1">
      <alignment horizontal="center"/>
    </xf>
    <xf numFmtId="0" fontId="4" fillId="0" borderId="7" xfId="11" applyFont="1" applyFill="1" applyBorder="1" applyAlignment="1">
      <alignment horizontal="left"/>
    </xf>
    <xf numFmtId="3" fontId="5" fillId="0" borderId="8" xfId="11" quotePrefix="1" applyNumberFormat="1" applyFont="1" applyFill="1" applyBorder="1" applyAlignment="1">
      <alignment horizontal="center"/>
    </xf>
    <xf numFmtId="0" fontId="4" fillId="0" borderId="6" xfId="11" applyFont="1" applyFill="1" applyBorder="1" applyAlignment="1">
      <alignment horizontal="left"/>
    </xf>
    <xf numFmtId="3" fontId="5" fillId="0" borderId="15" xfId="11" quotePrefix="1" applyNumberFormat="1" applyFont="1" applyFill="1" applyBorder="1" applyAlignment="1">
      <alignment horizontal="center"/>
    </xf>
    <xf numFmtId="1" fontId="5" fillId="0" borderId="15" xfId="11" quotePrefix="1" applyNumberFormat="1" applyFont="1" applyFill="1" applyBorder="1" applyAlignment="1">
      <alignment horizontal="center"/>
    </xf>
    <xf numFmtId="164" fontId="6" fillId="0" borderId="5" xfId="11" applyNumberFormat="1" applyFont="1" applyFill="1" applyBorder="1" applyAlignment="1">
      <alignment horizontal="left" indent="3"/>
    </xf>
    <xf numFmtId="164" fontId="11" fillId="0" borderId="3" xfId="11" quotePrefix="1" applyNumberFormat="1" applyFont="1" applyFill="1" applyBorder="1" applyAlignment="1">
      <alignment horizontal="center"/>
    </xf>
    <xf numFmtId="164" fontId="6" fillId="0" borderId="3" xfId="11" applyNumberFormat="1" applyFont="1" applyFill="1" applyBorder="1" applyAlignment="1">
      <alignment horizontal="left" indent="3"/>
    </xf>
    <xf numFmtId="164" fontId="11" fillId="0" borderId="3" xfId="11" applyNumberFormat="1" applyFont="1" applyFill="1" applyBorder="1" applyAlignment="1">
      <alignment horizontal="center"/>
    </xf>
    <xf numFmtId="0" fontId="4" fillId="0" borderId="2" xfId="11" applyFont="1" applyBorder="1"/>
    <xf numFmtId="0" fontId="5" fillId="0" borderId="2" xfId="11" quotePrefix="1" applyFont="1" applyBorder="1" applyAlignment="1">
      <alignment horizontal="center"/>
    </xf>
    <xf numFmtId="0" fontId="5" fillId="0" borderId="6" xfId="11" applyFont="1" applyBorder="1" applyAlignment="1">
      <alignment horizontal="center"/>
    </xf>
    <xf numFmtId="164" fontId="4" fillId="0" borderId="6" xfId="11" applyNumberFormat="1" applyFont="1" applyFill="1" applyBorder="1" applyAlignment="1">
      <alignment horizontal="left"/>
    </xf>
    <xf numFmtId="164" fontId="5" fillId="0" borderId="0" xfId="11" quotePrefix="1" applyNumberFormat="1" applyFont="1" applyFill="1" applyBorder="1" applyAlignment="1">
      <alignment horizontal="center"/>
    </xf>
    <xf numFmtId="0" fontId="4" fillId="0" borderId="6" xfId="11" applyFont="1" applyFill="1" applyBorder="1"/>
    <xf numFmtId="0" fontId="5" fillId="0" borderId="0" xfId="11" quotePrefix="1" applyFont="1" applyFill="1" applyBorder="1" applyAlignment="1">
      <alignment horizontal="center"/>
    </xf>
    <xf numFmtId="0" fontId="4" fillId="0" borderId="6" xfId="11" applyFont="1" applyBorder="1"/>
    <xf numFmtId="0" fontId="5" fillId="0" borderId="0" xfId="11" quotePrefix="1" applyFont="1" applyBorder="1" applyAlignment="1">
      <alignment horizontal="center"/>
    </xf>
    <xf numFmtId="0" fontId="5" fillId="0" borderId="0" xfId="11" applyFont="1" applyBorder="1" applyAlignment="1">
      <alignment horizontal="center"/>
    </xf>
    <xf numFmtId="0" fontId="5" fillId="0" borderId="0" xfId="11" applyFont="1" applyBorder="1" applyAlignment="1">
      <alignment horizontal="center" wrapText="1"/>
    </xf>
    <xf numFmtId="164" fontId="6" fillId="0" borderId="14" xfId="11" applyNumberFormat="1" applyFont="1" applyFill="1" applyBorder="1" applyAlignment="1">
      <alignment horizontal="center"/>
    </xf>
    <xf numFmtId="0" fontId="4" fillId="0" borderId="2" xfId="11" applyFont="1" applyBorder="1" applyAlignment="1">
      <alignment horizontal="left"/>
    </xf>
    <xf numFmtId="0" fontId="5" fillId="0" borderId="6" xfId="11" quotePrefix="1" applyFont="1" applyBorder="1" applyAlignment="1">
      <alignment horizontal="center"/>
    </xf>
    <xf numFmtId="164" fontId="6" fillId="0" borderId="3" xfId="11" applyNumberFormat="1" applyFont="1" applyFill="1" applyBorder="1" applyAlignment="1">
      <alignment horizontal="center"/>
    </xf>
    <xf numFmtId="164" fontId="6" fillId="0" borderId="5" xfId="11" applyNumberFormat="1" applyFont="1" applyFill="1" applyBorder="1"/>
    <xf numFmtId="164" fontId="6" fillId="0" borderId="12" xfId="11" applyNumberFormat="1" applyFont="1" applyFill="1" applyBorder="1" applyAlignment="1">
      <alignment horizontal="center"/>
    </xf>
    <xf numFmtId="5" fontId="9" fillId="0" borderId="6" xfId="11" applyNumberFormat="1" applyFont="1" applyFill="1" applyBorder="1" applyAlignment="1">
      <alignment horizontal="left"/>
    </xf>
    <xf numFmtId="5" fontId="9" fillId="0" borderId="2" xfId="11" applyNumberFormat="1" applyFont="1" applyFill="1" applyBorder="1" applyAlignment="1"/>
    <xf numFmtId="164" fontId="10" fillId="0" borderId="5" xfId="11" applyNumberFormat="1" applyFont="1" applyFill="1" applyBorder="1" applyAlignment="1">
      <alignment horizontal="left"/>
    </xf>
    <xf numFmtId="0" fontId="30" fillId="0" borderId="10" xfId="11" applyBorder="1" applyAlignment="1">
      <alignment horizontal="center"/>
    </xf>
    <xf numFmtId="37" fontId="9" fillId="0" borderId="6" xfId="11" applyNumberFormat="1" applyFont="1" applyFill="1" applyBorder="1" applyAlignment="1">
      <alignment horizontal="left"/>
    </xf>
    <xf numFmtId="37" fontId="9" fillId="0" borderId="2" xfId="11" applyNumberFormat="1" applyFont="1" applyFill="1" applyBorder="1" applyAlignment="1"/>
    <xf numFmtId="37" fontId="10" fillId="0" borderId="5" xfId="11" applyNumberFormat="1" applyFont="1" applyFill="1" applyBorder="1" applyAlignment="1">
      <alignment horizontal="left"/>
    </xf>
    <xf numFmtId="0" fontId="9" fillId="0" borderId="12" xfId="11" applyFont="1" applyFill="1" applyBorder="1" applyAlignment="1">
      <alignment horizontal="left"/>
    </xf>
    <xf numFmtId="0" fontId="9" fillId="0" borderId="13" xfId="11" applyFont="1" applyFill="1" applyBorder="1" applyAlignment="1"/>
    <xf numFmtId="164" fontId="9" fillId="0" borderId="14" xfId="11" applyNumberFormat="1" applyFont="1" applyFill="1" applyBorder="1" applyAlignment="1"/>
    <xf numFmtId="0" fontId="10" fillId="0" borderId="2" xfId="11" applyFont="1" applyFill="1" applyBorder="1" applyAlignment="1">
      <alignment horizontal="left"/>
    </xf>
    <xf numFmtId="0" fontId="9" fillId="0" borderId="0" xfId="11" applyFont="1" applyFill="1" applyBorder="1" applyAlignment="1"/>
    <xf numFmtId="0" fontId="31" fillId="0" borderId="2" xfId="11" applyFont="1" applyFill="1" applyBorder="1" applyAlignment="1">
      <alignment horizontal="left"/>
    </xf>
    <xf numFmtId="0" fontId="9" fillId="0" borderId="0" xfId="11" applyFont="1" applyFill="1" applyAlignment="1"/>
    <xf numFmtId="0" fontId="9" fillId="0" borderId="2" xfId="11" applyFont="1" applyFill="1" applyBorder="1" applyAlignment="1">
      <alignment horizontal="left"/>
    </xf>
    <xf numFmtId="164" fontId="9" fillId="0" borderId="2" xfId="11" applyNumberFormat="1" applyFont="1" applyFill="1" applyBorder="1" applyAlignment="1">
      <alignment horizontal="left"/>
    </xf>
    <xf numFmtId="164" fontId="32" fillId="0" borderId="0" xfId="11" applyNumberFormat="1" applyFont="1" applyFill="1" applyAlignment="1">
      <alignment horizontal="left"/>
    </xf>
    <xf numFmtId="0" fontId="9" fillId="0" borderId="6" xfId="11" applyFont="1" applyFill="1" applyBorder="1" applyAlignment="1"/>
    <xf numFmtId="0" fontId="9" fillId="0" borderId="2" xfId="11" applyFont="1" applyFill="1" applyBorder="1" applyAlignment="1"/>
    <xf numFmtId="37" fontId="9" fillId="0" borderId="6" xfId="11" applyNumberFormat="1" applyFont="1" applyFill="1" applyBorder="1" applyAlignment="1"/>
    <xf numFmtId="164" fontId="9" fillId="0" borderId="9" xfId="11" applyNumberFormat="1" applyFont="1" applyFill="1" applyBorder="1" applyAlignment="1">
      <alignment horizontal="left"/>
    </xf>
    <xf numFmtId="164" fontId="9" fillId="0" borderId="11" xfId="11" applyNumberFormat="1" applyFont="1" applyFill="1" applyBorder="1" applyAlignment="1"/>
    <xf numFmtId="164" fontId="10" fillId="0" borderId="5" xfId="11" applyNumberFormat="1" applyFont="1" applyFill="1" applyBorder="1" applyAlignment="1"/>
    <xf numFmtId="164" fontId="10" fillId="0" borderId="14" xfId="11" applyNumberFormat="1" applyFont="1" applyFill="1" applyBorder="1" applyAlignment="1"/>
    <xf numFmtId="164" fontId="9" fillId="0" borderId="3" xfId="11" applyNumberFormat="1" applyFont="1" applyFill="1" applyBorder="1" applyAlignment="1"/>
    <xf numFmtId="0" fontId="9" fillId="0" borderId="7" xfId="11" applyFont="1" applyFill="1" applyBorder="1" applyAlignment="1"/>
    <xf numFmtId="0" fontId="9" fillId="0" borderId="9" xfId="11" applyFont="1" applyFill="1" applyBorder="1" applyAlignment="1"/>
    <xf numFmtId="0" fontId="9" fillId="0" borderId="12" xfId="11" applyFont="1" applyFill="1" applyBorder="1" applyAlignment="1"/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4" fillId="0" borderId="6" xfId="0" applyFont="1" applyBorder="1"/>
    <xf numFmtId="0" fontId="4" fillId="0" borderId="2" xfId="0" applyFont="1" applyBorder="1"/>
    <xf numFmtId="0" fontId="4" fillId="0" borderId="6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4" fillId="0" borderId="2" xfId="0" applyFont="1" applyFill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5" fillId="0" borderId="0" xfId="0" applyFont="1" applyBorder="1" applyAlignment="1">
      <alignment horizontal="right"/>
    </xf>
    <xf numFmtId="5" fontId="9" fillId="0" borderId="6" xfId="0" applyNumberFormat="1" applyFont="1" applyFill="1" applyBorder="1" applyAlignment="1">
      <alignment horizontal="center"/>
    </xf>
    <xf numFmtId="3" fontId="6" fillId="3" borderId="6" xfId="12" applyNumberFormat="1" applyFont="1" applyFill="1" applyBorder="1" applyAlignment="1">
      <alignment horizontal="center"/>
    </xf>
    <xf numFmtId="49" fontId="6" fillId="3" borderId="3" xfId="4" applyNumberFormat="1" applyFont="1" applyFill="1" applyBorder="1" applyAlignment="1">
      <alignment horizontal="center" wrapText="1"/>
    </xf>
    <xf numFmtId="43" fontId="22" fillId="0" borderId="6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5" fontId="4" fillId="0" borderId="6" xfId="1" applyNumberFormat="1" applyFont="1" applyFill="1" applyBorder="1"/>
    <xf numFmtId="5" fontId="24" fillId="0" borderId="0" xfId="1" applyNumberFormat="1" applyFont="1" applyFill="1"/>
    <xf numFmtId="49" fontId="12" fillId="0" borderId="0" xfId="4" applyNumberFormat="1" applyFill="1"/>
    <xf numFmtId="166" fontId="0" fillId="0" borderId="0" xfId="1" applyNumberFormat="1" applyFont="1"/>
    <xf numFmtId="0" fontId="12" fillId="0" borderId="0" xfId="4" applyFill="1" applyAlignment="1">
      <alignment horizontal="center"/>
    </xf>
    <xf numFmtId="0" fontId="23" fillId="5" borderId="3" xfId="4" applyFont="1" applyFill="1" applyBorder="1" applyAlignment="1">
      <alignment horizontal="center" wrapText="1"/>
    </xf>
    <xf numFmtId="0" fontId="23" fillId="5" borderId="3" xfId="4" applyFont="1" applyFill="1" applyBorder="1" applyAlignment="1">
      <alignment horizontal="center"/>
    </xf>
    <xf numFmtId="49" fontId="12" fillId="0" borderId="3" xfId="4" applyNumberFormat="1" applyFill="1" applyBorder="1"/>
    <xf numFmtId="0" fontId="12" fillId="0" borderId="3" xfId="4" applyFill="1" applyBorder="1" applyAlignment="1">
      <alignment horizontal="center"/>
    </xf>
    <xf numFmtId="49" fontId="36" fillId="0" borderId="5" xfId="4" applyNumberFormat="1" applyFont="1" applyFill="1" applyBorder="1"/>
    <xf numFmtId="0" fontId="37" fillId="0" borderId="14" xfId="4" applyFont="1" applyFill="1" applyBorder="1" applyAlignment="1">
      <alignment horizontal="center"/>
    </xf>
    <xf numFmtId="0" fontId="10" fillId="0" borderId="0" xfId="4" applyFont="1" applyAlignment="1">
      <alignment horizontal="center"/>
    </xf>
    <xf numFmtId="0" fontId="9" fillId="0" borderId="0" xfId="4" applyFont="1"/>
    <xf numFmtId="37" fontId="4" fillId="0" borderId="7" xfId="0" applyNumberFormat="1" applyFont="1" applyFill="1" applyBorder="1" applyAlignment="1"/>
    <xf numFmtId="0" fontId="0" fillId="0" borderId="18" xfId="0" applyBorder="1"/>
    <xf numFmtId="0" fontId="0" fillId="0" borderId="20" xfId="0" applyBorder="1"/>
    <xf numFmtId="167" fontId="4" fillId="0" borderId="3" xfId="2" applyNumberFormat="1" applyFont="1" applyFill="1" applyBorder="1"/>
    <xf numFmtId="0" fontId="23" fillId="5" borderId="7" xfId="4" applyFont="1" applyFill="1" applyBorder="1" applyAlignment="1">
      <alignment horizontal="center"/>
    </xf>
    <xf numFmtId="38" fontId="0" fillId="0" borderId="21" xfId="0" applyNumberFormat="1" applyBorder="1"/>
    <xf numFmtId="37" fontId="9" fillId="0" borderId="6" xfId="11" applyNumberFormat="1" applyFont="1" applyFill="1" applyBorder="1" applyAlignment="1">
      <alignment horizontal="center"/>
    </xf>
    <xf numFmtId="0" fontId="9" fillId="0" borderId="0" xfId="13" applyFont="1" applyFill="1"/>
    <xf numFmtId="0" fontId="6" fillId="0" borderId="4" xfId="13" applyFont="1" applyFill="1" applyBorder="1" applyAlignment="1">
      <alignment horizontal="center"/>
    </xf>
    <xf numFmtId="0" fontId="8" fillId="0" borderId="4" xfId="13" applyFont="1" applyBorder="1" applyAlignment="1">
      <alignment horizontal="center"/>
    </xf>
    <xf numFmtId="168" fontId="8" fillId="0" borderId="4" xfId="14" applyNumberFormat="1" applyFont="1" applyBorder="1" applyAlignment="1">
      <alignment horizontal="center"/>
    </xf>
    <xf numFmtId="0" fontId="6" fillId="3" borderId="3" xfId="13" applyFont="1" applyFill="1" applyBorder="1"/>
    <xf numFmtId="0" fontId="6" fillId="3" borderId="3" xfId="13" applyFont="1" applyFill="1" applyBorder="1" applyAlignment="1">
      <alignment horizontal="center"/>
    </xf>
    <xf numFmtId="168" fontId="6" fillId="3" borderId="3" xfId="14" applyNumberFormat="1" applyFont="1" applyFill="1" applyBorder="1" applyAlignment="1">
      <alignment horizontal="center"/>
    </xf>
    <xf numFmtId="168" fontId="6" fillId="3" borderId="3" xfId="14" applyNumberFormat="1" applyFont="1" applyFill="1" applyBorder="1" applyAlignment="1">
      <alignment horizontal="center" wrapText="1"/>
    </xf>
    <xf numFmtId="0" fontId="4" fillId="0" borderId="6" xfId="13" applyFont="1" applyFill="1" applyBorder="1"/>
    <xf numFmtId="0" fontId="4" fillId="0" borderId="2" xfId="13" applyFont="1" applyFill="1" applyBorder="1"/>
    <xf numFmtId="168" fontId="4" fillId="0" borderId="7" xfId="14" applyNumberFormat="1" applyFont="1" applyFill="1" applyBorder="1"/>
    <xf numFmtId="168" fontId="9" fillId="0" borderId="0" xfId="14" applyNumberFormat="1" applyFont="1" applyFill="1"/>
    <xf numFmtId="164" fontId="6" fillId="0" borderId="5" xfId="13" applyNumberFormat="1" applyFont="1" applyFill="1" applyBorder="1" applyAlignment="1">
      <alignment horizontal="left" indent="3"/>
    </xf>
    <xf numFmtId="0" fontId="6" fillId="0" borderId="5" xfId="13" applyFont="1" applyFill="1" applyBorder="1"/>
    <xf numFmtId="168" fontId="6" fillId="0" borderId="3" xfId="14" applyNumberFormat="1" applyFont="1" applyFill="1" applyBorder="1"/>
    <xf numFmtId="168" fontId="4" fillId="0" borderId="6" xfId="14" applyNumberFormat="1" applyFont="1" applyFill="1" applyBorder="1"/>
    <xf numFmtId="168" fontId="6" fillId="0" borderId="3" xfId="14" applyNumberFormat="1" applyFont="1" applyBorder="1" applyAlignment="1"/>
    <xf numFmtId="164" fontId="6" fillId="0" borderId="14" xfId="13" applyNumberFormat="1" applyFont="1" applyFill="1" applyBorder="1"/>
    <xf numFmtId="164" fontId="10" fillId="0" borderId="0" xfId="13" applyNumberFormat="1" applyFont="1" applyFill="1"/>
    <xf numFmtId="0" fontId="4" fillId="0" borderId="7" xfId="13" applyFont="1" applyFill="1" applyBorder="1"/>
    <xf numFmtId="0" fontId="4" fillId="0" borderId="9" xfId="13" applyFont="1" applyFill="1" applyBorder="1"/>
    <xf numFmtId="164" fontId="6" fillId="0" borderId="5" xfId="13" applyNumberFormat="1" applyFont="1" applyFill="1" applyBorder="1"/>
    <xf numFmtId="0" fontId="6" fillId="0" borderId="0" xfId="13" applyFont="1"/>
    <xf numFmtId="0" fontId="4" fillId="0" borderId="0" xfId="13" applyFont="1" applyFill="1"/>
    <xf numFmtId="168" fontId="4" fillId="0" borderId="0" xfId="14" applyNumberFormat="1" applyFont="1" applyFill="1"/>
    <xf numFmtId="0" fontId="5" fillId="0" borderId="0" xfId="13" applyFont="1"/>
    <xf numFmtId="0" fontId="0" fillId="0" borderId="24" xfId="0" applyBorder="1"/>
    <xf numFmtId="0" fontId="39" fillId="0" borderId="18" xfId="0" applyFont="1" applyBorder="1"/>
    <xf numFmtId="0" fontId="39" fillId="0" borderId="19" xfId="0" applyFont="1" applyBorder="1"/>
    <xf numFmtId="0" fontId="10" fillId="3" borderId="3" xfId="0" applyFont="1" applyFill="1" applyBorder="1" applyAlignment="1">
      <alignment horizontal="center"/>
    </xf>
    <xf numFmtId="6" fontId="0" fillId="0" borderId="22" xfId="0" applyNumberFormat="1" applyBorder="1"/>
    <xf numFmtId="6" fontId="0" fillId="0" borderId="21" xfId="0" applyNumberFormat="1" applyBorder="1"/>
    <xf numFmtId="6" fontId="39" fillId="0" borderId="21" xfId="0" applyNumberFormat="1" applyFont="1" applyBorder="1"/>
    <xf numFmtId="0" fontId="40" fillId="0" borderId="25" xfId="0" applyFont="1" applyBorder="1"/>
    <xf numFmtId="0" fontId="40" fillId="0" borderId="26" xfId="0" applyFont="1" applyBorder="1"/>
    <xf numFmtId="0" fontId="11" fillId="0" borderId="0" xfId="4" applyFont="1"/>
    <xf numFmtId="6" fontId="40" fillId="0" borderId="23" xfId="0" applyNumberFormat="1" applyFont="1" applyBorder="1"/>
    <xf numFmtId="0" fontId="39" fillId="0" borderId="27" xfId="0" applyFont="1" applyBorder="1"/>
    <xf numFmtId="6" fontId="9" fillId="0" borderId="0" xfId="4" applyNumberFormat="1" applyFont="1"/>
    <xf numFmtId="0" fontId="6" fillId="5" borderId="3" xfId="4" applyFont="1" applyFill="1" applyBorder="1"/>
    <xf numFmtId="166" fontId="4" fillId="0" borderId="6" xfId="14" applyNumberFormat="1" applyFont="1" applyFill="1" applyBorder="1"/>
    <xf numFmtId="166" fontId="4" fillId="0" borderId="6" xfId="14" applyNumberFormat="1" applyFont="1" applyBorder="1"/>
    <xf numFmtId="168" fontId="4" fillId="0" borderId="6" xfId="14" applyNumberFormat="1" applyFont="1" applyFill="1" applyBorder="1" applyAlignment="1">
      <alignment horizontal="center"/>
    </xf>
    <xf numFmtId="169" fontId="4" fillId="0" borderId="6" xfId="14" applyNumberFormat="1" applyFont="1" applyBorder="1"/>
    <xf numFmtId="166" fontId="4" fillId="0" borderId="6" xfId="14" applyNumberFormat="1" applyFont="1" applyFill="1" applyBorder="1" applyAlignment="1">
      <alignment horizontal="center"/>
    </xf>
    <xf numFmtId="166" fontId="4" fillId="0" borderId="12" xfId="14" applyNumberFormat="1" applyFont="1" applyFill="1" applyBorder="1"/>
    <xf numFmtId="167" fontId="6" fillId="0" borderId="0" xfId="15" applyNumberFormat="1" applyFont="1" applyFill="1" applyBorder="1"/>
    <xf numFmtId="167" fontId="6" fillId="0" borderId="0" xfId="15" applyNumberFormat="1" applyFont="1" applyBorder="1"/>
    <xf numFmtId="0" fontId="5" fillId="0" borderId="0" xfId="13" applyFont="1" applyAlignment="1">
      <alignment horizontal="left" indent="2"/>
    </xf>
    <xf numFmtId="3" fontId="10" fillId="3" borderId="5" xfId="0" applyNumberFormat="1" applyFont="1" applyFill="1" applyBorder="1" applyAlignment="1">
      <alignment horizontal="center"/>
    </xf>
    <xf numFmtId="3" fontId="10" fillId="3" borderId="14" xfId="0" applyNumberFormat="1" applyFont="1" applyFill="1" applyBorder="1" applyAlignment="1">
      <alignment horizontal="center"/>
    </xf>
    <xf numFmtId="3" fontId="10" fillId="3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5" xfId="11" applyFont="1" applyFill="1" applyBorder="1" applyAlignment="1">
      <alignment horizontal="left"/>
    </xf>
    <xf numFmtId="0" fontId="10" fillId="0" borderId="10" xfId="11" applyFont="1" applyFill="1" applyBorder="1" applyAlignment="1">
      <alignment horizontal="left"/>
    </xf>
    <xf numFmtId="0" fontId="6" fillId="0" borderId="2" xfId="4" applyFont="1" applyFill="1" applyBorder="1" applyAlignment="1">
      <alignment horizontal="left"/>
    </xf>
    <xf numFmtId="0" fontId="24" fillId="0" borderId="15" xfId="0" applyFont="1" applyBorder="1"/>
    <xf numFmtId="0" fontId="6" fillId="0" borderId="0" xfId="4" applyFont="1" applyFill="1" applyAlignment="1">
      <alignment horizontal="center"/>
    </xf>
    <xf numFmtId="0" fontId="6" fillId="0" borderId="5" xfId="13" applyFont="1" applyBorder="1" applyAlignment="1">
      <alignment horizontal="center"/>
    </xf>
    <xf numFmtId="0" fontId="8" fillId="0" borderId="10" xfId="13" applyFont="1" applyBorder="1" applyAlignment="1">
      <alignment horizontal="center"/>
    </xf>
    <xf numFmtId="0" fontId="6" fillId="0" borderId="0" xfId="13" applyFont="1" applyFill="1" applyAlignment="1">
      <alignment horizontal="center"/>
    </xf>
    <xf numFmtId="0" fontId="6" fillId="0" borderId="0" xfId="1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16">
    <cellStyle name="Comma" xfId="1" builtinId="3"/>
    <cellStyle name="Comma 2" xfId="14"/>
    <cellStyle name="Currency" xfId="2" builtinId="4"/>
    <cellStyle name="Currency 2" xfId="15"/>
    <cellStyle name="Hyperlink" xfId="3" builtinId="8"/>
    <cellStyle name="Normal" xfId="0" builtinId="0"/>
    <cellStyle name="Normal 2" xfId="13"/>
    <cellStyle name="Normal_08lndscHHSCFORMAT September Report" xfId="4"/>
    <cellStyle name="Normal_2009_09 - 10lndscHHSCFORMAT" xfId="12"/>
    <cellStyle name="PSChar" xfId="5"/>
    <cellStyle name="PSDate" xfId="6"/>
    <cellStyle name="PSDec" xfId="7"/>
    <cellStyle name="PSHeading" xfId="8"/>
    <cellStyle name="PSInt" xfId="9"/>
    <cellStyle name="PSSpacer" xfId="10"/>
    <cellStyle name="Style 1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%20752/nVision%20Templates/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0"/>
  <sheetViews>
    <sheetView tabSelected="1" zoomScale="85" zoomScaleNormal="85" workbookViewId="0"/>
  </sheetViews>
  <sheetFormatPr defaultRowHeight="12.75"/>
  <cols>
    <col min="1" max="1" width="9.42578125" style="3" customWidth="1"/>
    <col min="2" max="2" width="34.140625" style="3" customWidth="1"/>
    <col min="3" max="3" width="15.28515625" style="4" customWidth="1"/>
    <col min="4" max="4" width="15.42578125" style="4" customWidth="1"/>
    <col min="5" max="5" width="14.5703125" style="4" customWidth="1"/>
    <col min="6" max="6" width="9.85546875" style="4" customWidth="1"/>
    <col min="7" max="7" width="17.85546875" style="4" customWidth="1"/>
    <col min="8" max="8" width="8.28515625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3" width="13.42578125" style="60" bestFit="1" customWidth="1"/>
    <col min="14" max="14" width="14.28515625" style="60" bestFit="1" customWidth="1"/>
    <col min="15" max="15" width="15" style="3" bestFit="1" customWidth="1"/>
    <col min="16" max="16384" width="9.140625" style="3"/>
  </cols>
  <sheetData>
    <row r="1" spans="1:15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8"/>
    </row>
    <row r="2" spans="1:15" ht="15.75">
      <c r="A2" s="1" t="s">
        <v>276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8"/>
      <c r="N2" s="69"/>
    </row>
    <row r="3" spans="1:15" ht="15.75">
      <c r="A3" s="19" t="s">
        <v>296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8"/>
      <c r="N3" s="69"/>
    </row>
    <row r="4" spans="1:15" ht="11.2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68"/>
      <c r="N4" s="69"/>
    </row>
    <row r="5" spans="1:15" ht="29.25" customHeight="1">
      <c r="A5" s="83" t="s">
        <v>1</v>
      </c>
      <c r="B5" s="84" t="s">
        <v>0</v>
      </c>
      <c r="C5" s="85" t="s">
        <v>34</v>
      </c>
      <c r="D5" s="86" t="s">
        <v>221</v>
      </c>
      <c r="E5" s="86" t="s">
        <v>222</v>
      </c>
      <c r="F5" s="86" t="s">
        <v>36</v>
      </c>
      <c r="G5" s="86" t="s">
        <v>220</v>
      </c>
      <c r="H5" s="86" t="s">
        <v>36</v>
      </c>
      <c r="I5" s="86" t="s">
        <v>64</v>
      </c>
      <c r="J5" s="86" t="s">
        <v>65</v>
      </c>
      <c r="K5" s="85" t="s">
        <v>37</v>
      </c>
      <c r="L5" s="85" t="s">
        <v>38</v>
      </c>
    </row>
    <row r="6" spans="1:15" s="47" customFormat="1">
      <c r="A6" s="180" t="s">
        <v>27</v>
      </c>
      <c r="B6" s="181" t="s">
        <v>7</v>
      </c>
      <c r="C6" s="139">
        <v>19352041</v>
      </c>
      <c r="D6" s="139">
        <v>201287</v>
      </c>
      <c r="E6" s="135">
        <v>201287</v>
      </c>
      <c r="F6" s="220" t="s">
        <v>292</v>
      </c>
      <c r="G6" s="139">
        <v>0</v>
      </c>
      <c r="H6" s="220"/>
      <c r="I6" s="139">
        <v>19553328</v>
      </c>
      <c r="J6" s="139">
        <v>2925306.2499999986</v>
      </c>
      <c r="K6" s="139">
        <v>19553328</v>
      </c>
      <c r="L6" s="139">
        <v>0</v>
      </c>
      <c r="M6" s="60"/>
      <c r="N6" s="60"/>
      <c r="O6" s="60"/>
    </row>
    <row r="7" spans="1:15" s="49" customFormat="1">
      <c r="A7" s="182" t="s">
        <v>150</v>
      </c>
      <c r="B7" s="183"/>
      <c r="C7" s="137">
        <v>19352041</v>
      </c>
      <c r="D7" s="137">
        <v>201287</v>
      </c>
      <c r="E7" s="137">
        <v>201287</v>
      </c>
      <c r="F7" s="138"/>
      <c r="G7" s="137">
        <v>0</v>
      </c>
      <c r="H7" s="138"/>
      <c r="I7" s="137">
        <v>19553328</v>
      </c>
      <c r="J7" s="137">
        <v>2925306.2499999986</v>
      </c>
      <c r="K7" s="137">
        <v>19553328</v>
      </c>
      <c r="L7" s="137">
        <v>0</v>
      </c>
      <c r="M7" s="60"/>
      <c r="N7" s="76"/>
      <c r="O7" s="60"/>
    </row>
    <row r="8" spans="1:15" s="48" customFormat="1">
      <c r="A8" s="184" t="s">
        <v>28</v>
      </c>
      <c r="B8" s="185" t="s">
        <v>8</v>
      </c>
      <c r="C8" s="139">
        <v>474065168</v>
      </c>
      <c r="D8" s="139">
        <v>5668817</v>
      </c>
      <c r="E8" s="139">
        <v>5668817</v>
      </c>
      <c r="F8" s="144" t="s">
        <v>293</v>
      </c>
      <c r="G8" s="139">
        <v>0</v>
      </c>
      <c r="H8" s="144"/>
      <c r="I8" s="139">
        <v>479733985</v>
      </c>
      <c r="J8" s="139">
        <v>63694406.809999891</v>
      </c>
      <c r="K8" s="139">
        <v>479733985</v>
      </c>
      <c r="L8" s="139">
        <v>0</v>
      </c>
      <c r="M8" s="60"/>
      <c r="N8" s="60"/>
      <c r="O8" s="60"/>
    </row>
    <row r="9" spans="1:15" s="48" customFormat="1">
      <c r="A9" s="184" t="s">
        <v>29</v>
      </c>
      <c r="B9" s="185" t="s">
        <v>9</v>
      </c>
      <c r="C9" s="139">
        <v>51117294</v>
      </c>
      <c r="D9" s="139">
        <v>-62108</v>
      </c>
      <c r="E9" s="139">
        <v>-62108</v>
      </c>
      <c r="F9" s="144" t="s">
        <v>294</v>
      </c>
      <c r="G9" s="139">
        <v>0</v>
      </c>
      <c r="H9" s="144"/>
      <c r="I9" s="139">
        <v>51055186</v>
      </c>
      <c r="J9" s="139">
        <v>4768778.1699999925</v>
      </c>
      <c r="K9" s="139">
        <v>51055186</v>
      </c>
      <c r="L9" s="139">
        <v>0</v>
      </c>
      <c r="M9" s="60"/>
      <c r="N9" s="60"/>
      <c r="O9" s="60"/>
    </row>
    <row r="10" spans="1:15" s="48" customFormat="1">
      <c r="A10" s="184" t="s">
        <v>30</v>
      </c>
      <c r="B10" s="185" t="s">
        <v>10</v>
      </c>
      <c r="C10" s="139">
        <v>13360591</v>
      </c>
      <c r="D10" s="139">
        <v>-1377002</v>
      </c>
      <c r="E10" s="139">
        <v>-1076926</v>
      </c>
      <c r="F10" s="144" t="s">
        <v>286</v>
      </c>
      <c r="G10" s="139">
        <v>-300076</v>
      </c>
      <c r="H10" s="144" t="s">
        <v>286</v>
      </c>
      <c r="I10" s="139">
        <v>11983589</v>
      </c>
      <c r="J10" s="139">
        <v>0</v>
      </c>
      <c r="K10" s="139">
        <v>12851163</v>
      </c>
      <c r="L10" s="139">
        <v>-867574</v>
      </c>
      <c r="M10" s="60"/>
      <c r="N10" s="60"/>
      <c r="O10" s="60"/>
    </row>
    <row r="11" spans="1:15" s="48" customFormat="1">
      <c r="A11" s="184" t="s">
        <v>31</v>
      </c>
      <c r="B11" s="185" t="s">
        <v>134</v>
      </c>
      <c r="C11" s="139">
        <v>10567354</v>
      </c>
      <c r="D11" s="139">
        <v>0</v>
      </c>
      <c r="E11" s="139">
        <v>0</v>
      </c>
      <c r="F11" s="144"/>
      <c r="G11" s="139">
        <v>0</v>
      </c>
      <c r="H11" s="144"/>
      <c r="I11" s="139">
        <v>10567354</v>
      </c>
      <c r="J11" s="139">
        <v>2600000</v>
      </c>
      <c r="K11" s="139">
        <v>10409977</v>
      </c>
      <c r="L11" s="139">
        <v>157377</v>
      </c>
      <c r="M11" s="60"/>
      <c r="N11" s="60"/>
      <c r="O11" s="60"/>
    </row>
    <row r="12" spans="1:15" s="48" customFormat="1">
      <c r="A12" s="184" t="s">
        <v>32</v>
      </c>
      <c r="B12" s="185" t="s">
        <v>11</v>
      </c>
      <c r="C12" s="139">
        <v>22131502</v>
      </c>
      <c r="D12" s="139">
        <v>0</v>
      </c>
      <c r="E12" s="139">
        <v>0</v>
      </c>
      <c r="F12" s="144"/>
      <c r="G12" s="139">
        <v>0</v>
      </c>
      <c r="H12" s="144"/>
      <c r="I12" s="139">
        <v>22131502</v>
      </c>
      <c r="J12" s="139">
        <v>5000000</v>
      </c>
      <c r="K12" s="139">
        <v>29185454</v>
      </c>
      <c r="L12" s="139">
        <v>-7053952</v>
      </c>
      <c r="M12" s="60"/>
      <c r="N12" s="60"/>
      <c r="O12" s="60"/>
    </row>
    <row r="13" spans="1:15" s="48" customFormat="1">
      <c r="A13" s="184" t="s">
        <v>135</v>
      </c>
      <c r="B13" s="185" t="s">
        <v>12</v>
      </c>
      <c r="C13" s="139">
        <v>6405754</v>
      </c>
      <c r="D13" s="139">
        <v>0</v>
      </c>
      <c r="E13" s="139">
        <v>0</v>
      </c>
      <c r="F13" s="144"/>
      <c r="G13" s="139">
        <v>0</v>
      </c>
      <c r="H13" s="144"/>
      <c r="I13" s="139">
        <v>6405754</v>
      </c>
      <c r="J13" s="139">
        <v>296750</v>
      </c>
      <c r="K13" s="139">
        <v>6405754</v>
      </c>
      <c r="L13" s="139">
        <v>0</v>
      </c>
      <c r="M13" s="60"/>
      <c r="N13" s="60"/>
      <c r="O13" s="60"/>
    </row>
    <row r="14" spans="1:15" s="48" customFormat="1">
      <c r="A14" s="184" t="s">
        <v>136</v>
      </c>
      <c r="B14" s="185" t="s">
        <v>137</v>
      </c>
      <c r="C14" s="139">
        <v>3483338</v>
      </c>
      <c r="D14" s="139">
        <v>0</v>
      </c>
      <c r="E14" s="139">
        <v>0</v>
      </c>
      <c r="F14" s="144"/>
      <c r="G14" s="139">
        <v>0</v>
      </c>
      <c r="H14" s="144"/>
      <c r="I14" s="139">
        <v>3483338</v>
      </c>
      <c r="J14" s="139">
        <v>48652.55</v>
      </c>
      <c r="K14" s="139">
        <v>3483338</v>
      </c>
      <c r="L14" s="139">
        <v>0</v>
      </c>
      <c r="M14" s="60"/>
      <c r="N14" s="60"/>
      <c r="O14" s="60"/>
    </row>
    <row r="15" spans="1:15" s="48" customFormat="1">
      <c r="A15" s="184" t="s">
        <v>138</v>
      </c>
      <c r="B15" s="185" t="s">
        <v>13</v>
      </c>
      <c r="C15" s="139">
        <v>9536514</v>
      </c>
      <c r="D15" s="139">
        <v>-780000</v>
      </c>
      <c r="E15" s="139">
        <v>-780000</v>
      </c>
      <c r="F15" s="144" t="s">
        <v>284</v>
      </c>
      <c r="G15" s="139">
        <v>0</v>
      </c>
      <c r="H15" s="144"/>
      <c r="I15" s="139">
        <v>8756514</v>
      </c>
      <c r="J15" s="139">
        <v>38319.5</v>
      </c>
      <c r="K15" s="139">
        <v>8756514</v>
      </c>
      <c r="L15" s="139">
        <v>0</v>
      </c>
      <c r="M15" s="60"/>
      <c r="N15" s="60"/>
      <c r="O15" s="60"/>
    </row>
    <row r="16" spans="1:15" s="48" customFormat="1">
      <c r="A16" s="184" t="s">
        <v>139</v>
      </c>
      <c r="B16" s="185" t="s">
        <v>140</v>
      </c>
      <c r="C16" s="139">
        <v>5251176</v>
      </c>
      <c r="D16" s="139">
        <v>0</v>
      </c>
      <c r="E16" s="139">
        <v>0</v>
      </c>
      <c r="F16" s="144"/>
      <c r="G16" s="139">
        <v>0</v>
      </c>
      <c r="H16" s="144"/>
      <c r="I16" s="139">
        <v>5251176</v>
      </c>
      <c r="J16" s="139">
        <v>256293.18999999994</v>
      </c>
      <c r="K16" s="139">
        <v>5251176</v>
      </c>
      <c r="L16" s="139">
        <v>0</v>
      </c>
      <c r="M16" s="60"/>
      <c r="N16" s="60"/>
      <c r="O16" s="60"/>
    </row>
    <row r="17" spans="1:15" s="48" customFormat="1">
      <c r="A17" s="184" t="s">
        <v>141</v>
      </c>
      <c r="B17" s="185" t="s">
        <v>14</v>
      </c>
      <c r="C17" s="139">
        <v>30530672</v>
      </c>
      <c r="D17" s="139">
        <v>0</v>
      </c>
      <c r="E17" s="139">
        <v>0</v>
      </c>
      <c r="F17" s="144"/>
      <c r="G17" s="139">
        <v>0</v>
      </c>
      <c r="H17" s="144"/>
      <c r="I17" s="139">
        <v>30530672</v>
      </c>
      <c r="J17" s="139">
        <v>1211760.3</v>
      </c>
      <c r="K17" s="139">
        <v>29865102</v>
      </c>
      <c r="L17" s="139">
        <v>665570</v>
      </c>
      <c r="M17" s="60"/>
      <c r="N17" s="60"/>
      <c r="O17" s="60"/>
    </row>
    <row r="18" spans="1:15" s="48" customFormat="1">
      <c r="A18" s="184" t="s">
        <v>142</v>
      </c>
      <c r="B18" s="185" t="s">
        <v>15</v>
      </c>
      <c r="C18" s="139">
        <v>389224277</v>
      </c>
      <c r="D18" s="139">
        <v>-3004502</v>
      </c>
      <c r="E18" s="139">
        <v>8173703</v>
      </c>
      <c r="F18" s="144" t="s">
        <v>286</v>
      </c>
      <c r="G18" s="139">
        <v>-11178205</v>
      </c>
      <c r="H18" s="144" t="s">
        <v>286</v>
      </c>
      <c r="I18" s="139">
        <v>386219775</v>
      </c>
      <c r="J18" s="139">
        <v>31576621.170000009</v>
      </c>
      <c r="K18" s="139">
        <v>393188196</v>
      </c>
      <c r="L18" s="139">
        <v>-6968421</v>
      </c>
      <c r="M18" s="60"/>
      <c r="N18" s="60"/>
      <c r="O18" s="60"/>
    </row>
    <row r="19" spans="1:15" s="48" customFormat="1">
      <c r="A19" s="184" t="s">
        <v>143</v>
      </c>
      <c r="B19" s="185" t="s">
        <v>173</v>
      </c>
      <c r="C19" s="139">
        <v>223839311</v>
      </c>
      <c r="D19" s="139">
        <v>1279709</v>
      </c>
      <c r="E19" s="139">
        <v>1140844</v>
      </c>
      <c r="F19" s="144" t="s">
        <v>286</v>
      </c>
      <c r="G19" s="139">
        <v>138865</v>
      </c>
      <c r="H19" s="144" t="s">
        <v>286</v>
      </c>
      <c r="I19" s="139">
        <v>225119020</v>
      </c>
      <c r="J19" s="139">
        <v>36467332.060000002</v>
      </c>
      <c r="K19" s="139">
        <v>227535599</v>
      </c>
      <c r="L19" s="139">
        <v>-2416579</v>
      </c>
      <c r="M19" s="60"/>
      <c r="N19" s="60"/>
      <c r="O19" s="60"/>
    </row>
    <row r="20" spans="1:15" s="48" customFormat="1">
      <c r="A20" s="184" t="s">
        <v>171</v>
      </c>
      <c r="B20" s="185" t="s">
        <v>172</v>
      </c>
      <c r="C20" s="139">
        <v>11387162</v>
      </c>
      <c r="D20" s="139">
        <v>0</v>
      </c>
      <c r="E20" s="139">
        <v>0</v>
      </c>
      <c r="F20" s="144"/>
      <c r="G20" s="139">
        <v>0</v>
      </c>
      <c r="H20" s="144"/>
      <c r="I20" s="139">
        <v>11387162</v>
      </c>
      <c r="J20" s="139">
        <v>1271070</v>
      </c>
      <c r="K20" s="139">
        <v>11107222</v>
      </c>
      <c r="L20" s="139">
        <v>279940</v>
      </c>
      <c r="M20" s="60"/>
      <c r="N20" s="60"/>
      <c r="O20" s="60"/>
    </row>
    <row r="21" spans="1:15" s="49" customFormat="1">
      <c r="A21" s="182" t="s">
        <v>151</v>
      </c>
      <c r="B21" s="183"/>
      <c r="C21" s="137">
        <v>1250900113</v>
      </c>
      <c r="D21" s="137">
        <v>1724914</v>
      </c>
      <c r="E21" s="137">
        <v>13064330</v>
      </c>
      <c r="F21" s="138"/>
      <c r="G21" s="137">
        <v>-11339416</v>
      </c>
      <c r="H21" s="138"/>
      <c r="I21" s="137">
        <v>1252625027</v>
      </c>
      <c r="J21" s="137">
        <v>147229983.74999988</v>
      </c>
      <c r="K21" s="137">
        <v>1268828666</v>
      </c>
      <c r="L21" s="137">
        <v>-16203639</v>
      </c>
      <c r="M21" s="60"/>
      <c r="N21" s="60"/>
      <c r="O21" s="60"/>
    </row>
    <row r="22" spans="1:15" s="48" customFormat="1">
      <c r="A22" s="184" t="s">
        <v>33</v>
      </c>
      <c r="B22" s="185" t="s">
        <v>17</v>
      </c>
      <c r="C22" s="139">
        <v>19642082</v>
      </c>
      <c r="D22" s="139">
        <v>0</v>
      </c>
      <c r="E22" s="139">
        <v>0</v>
      </c>
      <c r="F22" s="144"/>
      <c r="G22" s="139">
        <v>0</v>
      </c>
      <c r="H22" s="144"/>
      <c r="I22" s="139">
        <v>19642082</v>
      </c>
      <c r="J22" s="139">
        <v>370529.5</v>
      </c>
      <c r="K22" s="139">
        <v>19642082</v>
      </c>
      <c r="L22" s="139">
        <v>0</v>
      </c>
      <c r="M22" s="60"/>
      <c r="N22" s="60"/>
      <c r="O22" s="60"/>
    </row>
    <row r="23" spans="1:15" s="48" customFormat="1">
      <c r="A23" s="184" t="s">
        <v>144</v>
      </c>
      <c r="B23" s="185" t="s">
        <v>18</v>
      </c>
      <c r="C23" s="139">
        <v>6039300</v>
      </c>
      <c r="D23" s="139">
        <v>0</v>
      </c>
      <c r="E23" s="139">
        <v>0</v>
      </c>
      <c r="F23" s="144"/>
      <c r="G23" s="139">
        <v>0</v>
      </c>
      <c r="H23" s="144"/>
      <c r="I23" s="139">
        <v>6039300</v>
      </c>
      <c r="J23" s="139">
        <v>0</v>
      </c>
      <c r="K23" s="139">
        <v>6039300</v>
      </c>
      <c r="L23" s="139">
        <v>0</v>
      </c>
      <c r="M23" s="60"/>
      <c r="N23" s="60"/>
      <c r="O23" s="60"/>
    </row>
    <row r="24" spans="1:15" s="48" customFormat="1">
      <c r="A24" s="184" t="s">
        <v>145</v>
      </c>
      <c r="B24" s="185" t="s">
        <v>19</v>
      </c>
      <c r="C24" s="139">
        <v>2610039</v>
      </c>
      <c r="D24" s="139">
        <v>0</v>
      </c>
      <c r="E24" s="139">
        <v>0</v>
      </c>
      <c r="F24" s="144"/>
      <c r="G24" s="139">
        <v>0</v>
      </c>
      <c r="H24" s="144"/>
      <c r="I24" s="139">
        <v>2610039</v>
      </c>
      <c r="J24" s="139">
        <v>0</v>
      </c>
      <c r="K24" s="139">
        <v>2610039</v>
      </c>
      <c r="L24" s="139">
        <v>0</v>
      </c>
      <c r="M24" s="60"/>
      <c r="N24" s="60"/>
      <c r="O24" s="60"/>
    </row>
    <row r="25" spans="1:15" s="48" customFormat="1">
      <c r="A25" s="184" t="s">
        <v>122</v>
      </c>
      <c r="B25" s="185" t="s">
        <v>20</v>
      </c>
      <c r="C25" s="139">
        <v>2860007</v>
      </c>
      <c r="D25" s="139">
        <v>994</v>
      </c>
      <c r="E25" s="139">
        <v>994</v>
      </c>
      <c r="F25" s="144" t="s">
        <v>283</v>
      </c>
      <c r="G25" s="139">
        <v>0</v>
      </c>
      <c r="H25" s="144"/>
      <c r="I25" s="139">
        <v>2861001</v>
      </c>
      <c r="J25" s="139">
        <v>18881.89</v>
      </c>
      <c r="K25" s="139">
        <v>2861001</v>
      </c>
      <c r="L25" s="139">
        <v>0</v>
      </c>
      <c r="M25" s="60"/>
      <c r="N25" s="60"/>
      <c r="O25" s="60"/>
    </row>
    <row r="26" spans="1:15" s="48" customFormat="1">
      <c r="A26" s="184" t="s">
        <v>123</v>
      </c>
      <c r="B26" s="185" t="s">
        <v>204</v>
      </c>
      <c r="C26" s="139">
        <v>11056611</v>
      </c>
      <c r="D26" s="139">
        <v>0</v>
      </c>
      <c r="E26" s="139">
        <v>0</v>
      </c>
      <c r="F26" s="144"/>
      <c r="G26" s="139">
        <v>0</v>
      </c>
      <c r="H26" s="144"/>
      <c r="I26" s="139">
        <v>11056611</v>
      </c>
      <c r="J26" s="139">
        <v>0</v>
      </c>
      <c r="K26" s="139">
        <v>11056611</v>
      </c>
      <c r="L26" s="139">
        <v>0</v>
      </c>
      <c r="M26" s="60"/>
      <c r="N26" s="60"/>
      <c r="O26" s="60"/>
    </row>
    <row r="27" spans="1:15" s="48" customFormat="1">
      <c r="A27" s="184" t="s">
        <v>146</v>
      </c>
      <c r="B27" s="185" t="s">
        <v>205</v>
      </c>
      <c r="C27" s="139">
        <v>1834483</v>
      </c>
      <c r="D27" s="139">
        <v>13044</v>
      </c>
      <c r="E27" s="139">
        <v>13044</v>
      </c>
      <c r="F27" s="144" t="s">
        <v>292</v>
      </c>
      <c r="G27" s="139">
        <v>0</v>
      </c>
      <c r="H27" s="144"/>
      <c r="I27" s="139">
        <v>1847527</v>
      </c>
      <c r="J27" s="139">
        <v>133783.03999999998</v>
      </c>
      <c r="K27" s="139">
        <v>1847527</v>
      </c>
      <c r="L27" s="139">
        <v>0</v>
      </c>
      <c r="M27" s="60"/>
      <c r="N27" s="60"/>
      <c r="O27" s="60"/>
    </row>
    <row r="28" spans="1:15" s="49" customFormat="1">
      <c r="A28" s="182" t="s">
        <v>152</v>
      </c>
      <c r="B28" s="183"/>
      <c r="C28" s="137">
        <v>44042522</v>
      </c>
      <c r="D28" s="137">
        <v>14038</v>
      </c>
      <c r="E28" s="137">
        <v>14038</v>
      </c>
      <c r="F28" s="138"/>
      <c r="G28" s="137">
        <v>0</v>
      </c>
      <c r="H28" s="138"/>
      <c r="I28" s="137">
        <v>44056560</v>
      </c>
      <c r="J28" s="137">
        <v>523194.43</v>
      </c>
      <c r="K28" s="137">
        <v>44056560</v>
      </c>
      <c r="L28" s="137">
        <v>0</v>
      </c>
      <c r="M28" s="60"/>
      <c r="N28" s="60"/>
      <c r="O28" s="60"/>
    </row>
    <row r="29" spans="1:15" s="48" customFormat="1">
      <c r="A29" s="184" t="s">
        <v>124</v>
      </c>
      <c r="B29" s="185" t="s">
        <v>21</v>
      </c>
      <c r="C29" s="139">
        <v>53051881</v>
      </c>
      <c r="D29" s="139">
        <v>1057094</v>
      </c>
      <c r="E29" s="139">
        <v>1057094</v>
      </c>
      <c r="F29" s="144" t="s">
        <v>293</v>
      </c>
      <c r="G29" s="139">
        <v>0</v>
      </c>
      <c r="H29" s="144"/>
      <c r="I29" s="139">
        <v>54108975</v>
      </c>
      <c r="J29" s="139">
        <v>6624203.2400000012</v>
      </c>
      <c r="K29" s="139">
        <v>54108975</v>
      </c>
      <c r="L29" s="139">
        <v>0</v>
      </c>
      <c r="M29" s="60"/>
      <c r="N29" s="60"/>
      <c r="O29" s="60"/>
    </row>
    <row r="30" spans="1:15" s="48" customFormat="1">
      <c r="A30" s="184" t="s">
        <v>126</v>
      </c>
      <c r="B30" s="185" t="s">
        <v>147</v>
      </c>
      <c r="C30" s="139">
        <v>5284769</v>
      </c>
      <c r="D30" s="139">
        <v>64195</v>
      </c>
      <c r="E30" s="139">
        <v>64195</v>
      </c>
      <c r="F30" s="144" t="s">
        <v>292</v>
      </c>
      <c r="G30" s="139">
        <v>0</v>
      </c>
      <c r="H30" s="144"/>
      <c r="I30" s="139">
        <v>5348964</v>
      </c>
      <c r="J30" s="139">
        <v>757564.51000000013</v>
      </c>
      <c r="K30" s="139">
        <v>5348964</v>
      </c>
      <c r="L30" s="139">
        <v>0</v>
      </c>
      <c r="M30" s="60"/>
      <c r="N30" s="60"/>
      <c r="O30" s="60"/>
    </row>
    <row r="31" spans="1:15" s="48" customFormat="1">
      <c r="A31" s="184" t="s">
        <v>128</v>
      </c>
      <c r="B31" s="185" t="s">
        <v>274</v>
      </c>
      <c r="C31" s="139">
        <v>9961814</v>
      </c>
      <c r="D31" s="139">
        <v>85593</v>
      </c>
      <c r="E31" s="139">
        <v>85593</v>
      </c>
      <c r="F31" s="144" t="s">
        <v>292</v>
      </c>
      <c r="G31" s="139">
        <v>0</v>
      </c>
      <c r="H31" s="144"/>
      <c r="I31" s="139">
        <v>10047407</v>
      </c>
      <c r="J31" s="139">
        <v>1398736.6199999999</v>
      </c>
      <c r="K31" s="139">
        <v>10047407</v>
      </c>
      <c r="L31" s="139">
        <v>0</v>
      </c>
      <c r="M31" s="60"/>
      <c r="N31" s="60"/>
      <c r="O31" s="60"/>
    </row>
    <row r="32" spans="1:15" s="48" customFormat="1">
      <c r="A32" s="186" t="s">
        <v>153</v>
      </c>
      <c r="B32" s="183"/>
      <c r="C32" s="137">
        <v>68298464</v>
      </c>
      <c r="D32" s="137">
        <v>1206882</v>
      </c>
      <c r="E32" s="137">
        <v>1206882</v>
      </c>
      <c r="F32" s="138"/>
      <c r="G32" s="137">
        <v>0</v>
      </c>
      <c r="H32" s="138"/>
      <c r="I32" s="137">
        <v>69505346</v>
      </c>
      <c r="J32" s="137">
        <v>8780504.370000001</v>
      </c>
      <c r="K32" s="137">
        <v>69505346</v>
      </c>
      <c r="L32" s="137">
        <v>0</v>
      </c>
      <c r="M32" s="60"/>
      <c r="N32" s="60"/>
      <c r="O32" s="60"/>
    </row>
    <row r="33" spans="1:15" s="48" customFormat="1">
      <c r="A33" s="184" t="s">
        <v>129</v>
      </c>
      <c r="B33" s="185" t="s">
        <v>22</v>
      </c>
      <c r="C33" s="139">
        <v>36188437</v>
      </c>
      <c r="D33" s="139">
        <v>350842</v>
      </c>
      <c r="E33" s="139">
        <v>350842</v>
      </c>
      <c r="F33" s="144" t="s">
        <v>292</v>
      </c>
      <c r="G33" s="139">
        <v>0</v>
      </c>
      <c r="H33" s="144"/>
      <c r="I33" s="139">
        <v>36539279</v>
      </c>
      <c r="J33" s="139">
        <v>4735065.57</v>
      </c>
      <c r="K33" s="139">
        <v>36539279</v>
      </c>
      <c r="L33" s="139">
        <v>0</v>
      </c>
      <c r="M33" s="60"/>
      <c r="N33" s="60"/>
      <c r="O33" s="60"/>
    </row>
    <row r="34" spans="1:15" s="49" customFormat="1">
      <c r="A34" s="182" t="s">
        <v>154</v>
      </c>
      <c r="B34" s="183"/>
      <c r="C34" s="137">
        <v>36188437</v>
      </c>
      <c r="D34" s="137">
        <v>350842</v>
      </c>
      <c r="E34" s="137">
        <v>350842</v>
      </c>
      <c r="F34" s="138"/>
      <c r="G34" s="137">
        <v>0</v>
      </c>
      <c r="H34" s="138"/>
      <c r="I34" s="137">
        <v>36539279</v>
      </c>
      <c r="J34" s="137">
        <v>4735065.57</v>
      </c>
      <c r="K34" s="137">
        <v>36539279</v>
      </c>
      <c r="L34" s="137">
        <v>0</v>
      </c>
      <c r="M34" s="60"/>
      <c r="N34" s="60"/>
      <c r="O34" s="60"/>
    </row>
    <row r="35" spans="1:15" s="48" customFormat="1">
      <c r="A35" s="184" t="s">
        <v>130</v>
      </c>
      <c r="B35" s="185" t="s">
        <v>23</v>
      </c>
      <c r="C35" s="139">
        <v>15497900</v>
      </c>
      <c r="D35" s="139">
        <v>170427</v>
      </c>
      <c r="E35" s="139">
        <v>170427</v>
      </c>
      <c r="F35" s="144" t="s">
        <v>292</v>
      </c>
      <c r="G35" s="139">
        <v>0</v>
      </c>
      <c r="H35" s="244"/>
      <c r="I35" s="139">
        <v>15668327</v>
      </c>
      <c r="J35" s="139">
        <v>2027173.2500000007</v>
      </c>
      <c r="K35" s="139">
        <v>15668327</v>
      </c>
      <c r="L35" s="139">
        <v>0</v>
      </c>
      <c r="M35" s="60"/>
      <c r="N35" s="60"/>
    </row>
    <row r="36" spans="1:15" s="48" customFormat="1">
      <c r="A36" s="184" t="s">
        <v>131</v>
      </c>
      <c r="B36" s="185" t="s">
        <v>24</v>
      </c>
      <c r="C36" s="139">
        <v>5949848</v>
      </c>
      <c r="D36" s="139">
        <v>35313</v>
      </c>
      <c r="E36" s="139">
        <v>35313</v>
      </c>
      <c r="F36" s="144" t="s">
        <v>292</v>
      </c>
      <c r="G36" s="139">
        <v>0</v>
      </c>
      <c r="H36" s="144"/>
      <c r="I36" s="139">
        <v>5985161</v>
      </c>
      <c r="J36" s="139">
        <v>992874.02999999945</v>
      </c>
      <c r="K36" s="139">
        <v>5985161</v>
      </c>
      <c r="L36" s="139">
        <v>0</v>
      </c>
      <c r="M36" s="60"/>
      <c r="N36" s="60"/>
    </row>
    <row r="37" spans="1:15" s="48" customFormat="1">
      <c r="A37" s="184" t="s">
        <v>132</v>
      </c>
      <c r="B37" s="185" t="s">
        <v>25</v>
      </c>
      <c r="C37" s="139">
        <v>357545</v>
      </c>
      <c r="D37" s="139">
        <v>5779</v>
      </c>
      <c r="E37" s="139">
        <v>5779</v>
      </c>
      <c r="F37" s="144" t="s">
        <v>292</v>
      </c>
      <c r="G37" s="139">
        <v>0</v>
      </c>
      <c r="H37" s="144"/>
      <c r="I37" s="139">
        <v>363324</v>
      </c>
      <c r="J37" s="139">
        <v>58296.380000000005</v>
      </c>
      <c r="K37" s="139">
        <v>363324</v>
      </c>
      <c r="L37" s="139">
        <v>0</v>
      </c>
      <c r="M37" s="60"/>
      <c r="N37" s="60"/>
    </row>
    <row r="38" spans="1:15" s="48" customFormat="1">
      <c r="A38" s="184" t="s">
        <v>133</v>
      </c>
      <c r="B38" s="185" t="s">
        <v>26</v>
      </c>
      <c r="C38" s="139">
        <v>34969607</v>
      </c>
      <c r="D38" s="139">
        <v>169211</v>
      </c>
      <c r="E38" s="139">
        <v>169211</v>
      </c>
      <c r="F38" s="144" t="s">
        <v>295</v>
      </c>
      <c r="G38" s="139">
        <v>0</v>
      </c>
      <c r="H38" s="144"/>
      <c r="I38" s="139">
        <v>35138818</v>
      </c>
      <c r="J38" s="139">
        <v>3368936.5700000026</v>
      </c>
      <c r="K38" s="139">
        <v>35138818</v>
      </c>
      <c r="L38" s="139">
        <v>0</v>
      </c>
      <c r="M38" s="60"/>
      <c r="N38" s="60"/>
    </row>
    <row r="39" spans="1:15">
      <c r="A39" s="187" t="s">
        <v>148</v>
      </c>
      <c r="B39" s="188" t="s">
        <v>149</v>
      </c>
      <c r="C39" s="140">
        <v>28393007</v>
      </c>
      <c r="D39" s="140">
        <v>461635</v>
      </c>
      <c r="E39" s="139">
        <v>461635</v>
      </c>
      <c r="F39" s="144" t="s">
        <v>288</v>
      </c>
      <c r="G39" s="139">
        <v>0</v>
      </c>
      <c r="H39" s="144"/>
      <c r="I39" s="140">
        <v>28854642</v>
      </c>
      <c r="J39" s="140">
        <v>543128.70000000007</v>
      </c>
      <c r="K39" s="140">
        <v>28854642</v>
      </c>
      <c r="L39" s="140">
        <v>0</v>
      </c>
      <c r="O39" s="48"/>
    </row>
    <row r="40" spans="1:15" s="49" customFormat="1">
      <c r="A40" s="182" t="s">
        <v>155</v>
      </c>
      <c r="B40" s="183"/>
      <c r="C40" s="137">
        <v>85167907</v>
      </c>
      <c r="D40" s="137">
        <v>842365</v>
      </c>
      <c r="E40" s="137">
        <v>842365</v>
      </c>
      <c r="F40" s="137"/>
      <c r="G40" s="137">
        <v>0</v>
      </c>
      <c r="H40" s="137"/>
      <c r="I40" s="137">
        <v>86010272</v>
      </c>
      <c r="J40" s="137">
        <v>6990408.9300000025</v>
      </c>
      <c r="K40" s="137">
        <v>86010272</v>
      </c>
      <c r="L40" s="137">
        <v>0</v>
      </c>
      <c r="M40" s="60"/>
      <c r="N40" s="60"/>
    </row>
    <row r="41" spans="1:15" s="49" customFormat="1" ht="15" customHeight="1">
      <c r="A41" s="182" t="s">
        <v>2</v>
      </c>
      <c r="B41" s="189"/>
      <c r="C41" s="137">
        <v>1503949484</v>
      </c>
      <c r="D41" s="137">
        <v>4340328</v>
      </c>
      <c r="E41" s="137">
        <v>15679744</v>
      </c>
      <c r="F41" s="137"/>
      <c r="G41" s="137">
        <v>-11339416</v>
      </c>
      <c r="H41" s="137"/>
      <c r="I41" s="137">
        <v>1508289812</v>
      </c>
      <c r="J41" s="137">
        <v>171184463.29999989</v>
      </c>
      <c r="K41" s="137">
        <v>1524493451</v>
      </c>
      <c r="L41" s="137">
        <v>-16203639</v>
      </c>
      <c r="M41" s="60"/>
      <c r="N41" s="60"/>
    </row>
    <row r="42" spans="1:15" ht="9.75" customHeight="1">
      <c r="A42" s="190"/>
      <c r="B42" s="191"/>
      <c r="C42" s="141"/>
      <c r="D42" s="141"/>
      <c r="E42" s="142"/>
      <c r="F42" s="142"/>
      <c r="G42" s="141">
        <v>0</v>
      </c>
      <c r="H42" s="142"/>
      <c r="I42" s="141"/>
      <c r="J42" s="141"/>
      <c r="K42" s="141"/>
      <c r="L42" s="141"/>
    </row>
    <row r="43" spans="1:15">
      <c r="A43" s="192" t="s">
        <v>66</v>
      </c>
      <c r="B43" s="193"/>
      <c r="C43" s="142"/>
      <c r="D43" s="142"/>
      <c r="E43" s="142"/>
      <c r="F43" s="142"/>
      <c r="G43" s="142">
        <v>0</v>
      </c>
      <c r="H43" s="142"/>
      <c r="I43" s="142"/>
      <c r="J43" s="142"/>
      <c r="K43" s="142"/>
      <c r="L43" s="142"/>
    </row>
    <row r="44" spans="1:15">
      <c r="A44" s="194"/>
      <c r="B44" s="193" t="s">
        <v>4</v>
      </c>
      <c r="C44" s="139">
        <v>729902202</v>
      </c>
      <c r="D44" s="139">
        <v>5171813</v>
      </c>
      <c r="E44" s="135">
        <v>5171813</v>
      </c>
      <c r="F44" s="135"/>
      <c r="G44" s="139">
        <v>0</v>
      </c>
      <c r="H44" s="135"/>
      <c r="I44" s="139">
        <v>735074015</v>
      </c>
      <c r="J44" s="139">
        <v>85244300.489999831</v>
      </c>
      <c r="K44" s="139">
        <v>751277654</v>
      </c>
      <c r="L44" s="139">
        <v>-16203639</v>
      </c>
    </row>
    <row r="45" spans="1:15">
      <c r="A45" s="194"/>
      <c r="B45" s="193" t="s">
        <v>5</v>
      </c>
      <c r="C45" s="139">
        <v>5759146</v>
      </c>
      <c r="D45" s="139">
        <v>0</v>
      </c>
      <c r="E45" s="135">
        <v>0</v>
      </c>
      <c r="F45" s="135"/>
      <c r="G45" s="139">
        <v>0</v>
      </c>
      <c r="H45" s="135"/>
      <c r="I45" s="139">
        <v>5759146</v>
      </c>
      <c r="J45" s="139">
        <v>7030.83</v>
      </c>
      <c r="K45" s="139">
        <v>5759146</v>
      </c>
      <c r="L45" s="139">
        <v>0</v>
      </c>
    </row>
    <row r="46" spans="1:15" s="49" customFormat="1" ht="13.5">
      <c r="A46" s="195"/>
      <c r="B46" s="196" t="s">
        <v>67</v>
      </c>
      <c r="C46" s="143">
        <v>735661348</v>
      </c>
      <c r="D46" s="143">
        <v>5171813</v>
      </c>
      <c r="E46" s="143">
        <v>5171813</v>
      </c>
      <c r="F46" s="143"/>
      <c r="G46" s="143">
        <v>0</v>
      </c>
      <c r="H46" s="143"/>
      <c r="I46" s="143">
        <v>740833161</v>
      </c>
      <c r="J46" s="143">
        <v>85251331.319999829</v>
      </c>
      <c r="K46" s="143">
        <v>757036800</v>
      </c>
      <c r="L46" s="143">
        <v>-16203639</v>
      </c>
      <c r="M46" s="60"/>
      <c r="N46" s="60"/>
    </row>
    <row r="47" spans="1:15">
      <c r="A47" s="194"/>
      <c r="B47" s="193" t="s">
        <v>6</v>
      </c>
      <c r="C47" s="139">
        <v>759861290</v>
      </c>
      <c r="D47" s="139">
        <v>-840235</v>
      </c>
      <c r="E47" s="135">
        <v>10499181</v>
      </c>
      <c r="F47" s="135"/>
      <c r="G47" s="139">
        <v>-11339416</v>
      </c>
      <c r="H47" s="135"/>
      <c r="I47" s="139">
        <v>759021055</v>
      </c>
      <c r="J47" s="139">
        <v>84792963.500000075</v>
      </c>
      <c r="K47" s="139">
        <v>759021055</v>
      </c>
      <c r="L47" s="139">
        <v>0</v>
      </c>
    </row>
    <row r="48" spans="1:15">
      <c r="A48" s="194"/>
      <c r="B48" s="193" t="s">
        <v>39</v>
      </c>
      <c r="C48" s="139">
        <v>8426846</v>
      </c>
      <c r="D48" s="139">
        <v>8750</v>
      </c>
      <c r="E48" s="139">
        <v>8750</v>
      </c>
      <c r="F48" s="139"/>
      <c r="G48" s="139">
        <v>0</v>
      </c>
      <c r="H48" s="139"/>
      <c r="I48" s="139">
        <v>8435596</v>
      </c>
      <c r="J48" s="139">
        <v>1140168.4799999997</v>
      </c>
      <c r="K48" s="139">
        <v>8435596</v>
      </c>
      <c r="L48" s="139">
        <v>0</v>
      </c>
    </row>
    <row r="49" spans="1:14" s="49" customFormat="1">
      <c r="A49" s="182" t="s">
        <v>40</v>
      </c>
      <c r="B49" s="189"/>
      <c r="C49" s="137">
        <v>1503949484</v>
      </c>
      <c r="D49" s="137">
        <v>4340328</v>
      </c>
      <c r="E49" s="137">
        <v>15679744</v>
      </c>
      <c r="F49" s="137"/>
      <c r="G49" s="137">
        <v>-11339416</v>
      </c>
      <c r="H49" s="137"/>
      <c r="I49" s="137">
        <v>1508289812</v>
      </c>
      <c r="J49" s="137">
        <v>171184463.29999989</v>
      </c>
      <c r="K49" s="137">
        <v>1524493451</v>
      </c>
      <c r="L49" s="137">
        <v>-16203639</v>
      </c>
      <c r="M49" s="60"/>
      <c r="N49" s="60"/>
    </row>
    <row r="50" spans="1:14" ht="15.75">
      <c r="A50" s="80" t="s">
        <v>181</v>
      </c>
    </row>
  </sheetData>
  <phoneticPr fontId="2" type="noConversion"/>
  <printOptions horizontalCentered="1"/>
  <pageMargins left="0.19" right="0.17" top="0.5" bottom="0.61" header="0.5" footer="0.39"/>
  <pageSetup scale="72" orientation="landscape" r:id="rId1"/>
  <headerFooter alignWithMargins="0">
    <oddFooter>&amp;L&amp;"Times New Roman,Regular"&amp;12&amp;A&amp;R&amp;"Times New Roman,Regular"&amp;12&amp;P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63"/>
  <sheetViews>
    <sheetView zoomScale="90" zoomScaleNormal="90" workbookViewId="0">
      <selection sqref="A1:I1"/>
    </sheetView>
  </sheetViews>
  <sheetFormatPr defaultColWidth="11.42578125" defaultRowHeight="15.75"/>
  <cols>
    <col min="1" max="1" width="7.42578125" style="8" customWidth="1"/>
    <col min="2" max="2" width="7.7109375" style="8" customWidth="1"/>
    <col min="3" max="3" width="90.42578125" style="8" bestFit="1" customWidth="1"/>
    <col min="4" max="4" width="11.85546875" style="8" customWidth="1"/>
    <col min="5" max="5" width="3.5703125" style="8" customWidth="1"/>
    <col min="6" max="6" width="11.42578125" style="8" customWidth="1"/>
    <col min="7" max="7" width="7.5703125" style="8" customWidth="1"/>
    <col min="8" max="8" width="86.85546875" style="8" customWidth="1"/>
    <col min="9" max="9" width="13.7109375" style="8" customWidth="1"/>
    <col min="10" max="10" width="12" style="8" customWidth="1"/>
    <col min="11" max="19" width="11.42578125" style="8" customWidth="1"/>
    <col min="20" max="20" width="12.28515625" style="8" bestFit="1" customWidth="1"/>
    <col min="21" max="16384" width="11.42578125" style="8"/>
  </cols>
  <sheetData>
    <row r="1" spans="1:10">
      <c r="A1" s="297" t="s">
        <v>3</v>
      </c>
      <c r="B1" s="297"/>
      <c r="C1" s="297"/>
      <c r="D1" s="297"/>
      <c r="E1" s="297"/>
      <c r="F1" s="297"/>
      <c r="G1" s="297"/>
      <c r="H1" s="297"/>
      <c r="I1" s="297"/>
      <c r="J1" s="130"/>
    </row>
    <row r="2" spans="1:10">
      <c r="A2" s="297" t="s">
        <v>300</v>
      </c>
      <c r="B2" s="297"/>
      <c r="C2" s="297"/>
      <c r="D2" s="297"/>
      <c r="E2" s="297"/>
      <c r="F2" s="297"/>
      <c r="G2" s="297"/>
      <c r="H2" s="297"/>
      <c r="I2" s="297"/>
      <c r="J2" s="130"/>
    </row>
    <row r="3" spans="1:10">
      <c r="A3" s="298" t="str">
        <f>'Schedule 1'!A3</f>
        <v>Data Through the End of October 2013</v>
      </c>
      <c r="B3" s="298"/>
      <c r="C3" s="298"/>
      <c r="D3" s="298"/>
      <c r="E3" s="298"/>
      <c r="F3" s="298"/>
      <c r="G3" s="298"/>
      <c r="H3" s="298"/>
      <c r="I3" s="298"/>
    </row>
    <row r="4" spans="1:10" ht="12" customHeight="1">
      <c r="A4" s="7"/>
      <c r="B4" s="7"/>
      <c r="C4" s="7"/>
      <c r="D4" s="7"/>
      <c r="E4" s="7"/>
      <c r="F4" s="7"/>
      <c r="G4" s="7"/>
      <c r="H4" s="7"/>
      <c r="I4" s="7"/>
    </row>
    <row r="5" spans="1:10" s="237" customFormat="1" ht="12.75">
      <c r="A5" s="294" t="s">
        <v>297</v>
      </c>
      <c r="B5" s="295"/>
      <c r="C5" s="295"/>
      <c r="D5" s="296"/>
      <c r="E5" s="236"/>
      <c r="F5" s="294" t="s">
        <v>233</v>
      </c>
      <c r="G5" s="295"/>
      <c r="H5" s="295"/>
      <c r="I5" s="296"/>
    </row>
    <row r="6" spans="1:10" s="237" customFormat="1" ht="12.75">
      <c r="A6" s="274" t="s">
        <v>1</v>
      </c>
      <c r="B6" s="274" t="s">
        <v>289</v>
      </c>
      <c r="C6" s="274" t="s">
        <v>232</v>
      </c>
      <c r="D6" s="274" t="s">
        <v>268</v>
      </c>
      <c r="F6" s="274" t="s">
        <v>1</v>
      </c>
      <c r="G6" s="274" t="s">
        <v>289</v>
      </c>
      <c r="H6" s="274" t="s">
        <v>232</v>
      </c>
      <c r="I6" s="274" t="s">
        <v>268</v>
      </c>
    </row>
    <row r="7" spans="1:10" s="237" customFormat="1" ht="12.75" customHeight="1">
      <c r="A7" s="240" t="s">
        <v>27</v>
      </c>
      <c r="B7" s="240" t="s">
        <v>282</v>
      </c>
      <c r="C7" s="240" t="s">
        <v>241</v>
      </c>
      <c r="D7" s="275">
        <v>43178</v>
      </c>
      <c r="F7" s="240" t="s">
        <v>27</v>
      </c>
      <c r="G7" s="240" t="s">
        <v>282</v>
      </c>
      <c r="H7" s="240" t="s">
        <v>241</v>
      </c>
      <c r="I7" s="275"/>
      <c r="J7" s="283"/>
    </row>
    <row r="8" spans="1:10" s="237" customFormat="1" ht="12.75" customHeight="1">
      <c r="A8" s="271" t="s">
        <v>27</v>
      </c>
      <c r="B8" s="239" t="s">
        <v>283</v>
      </c>
      <c r="C8" s="239" t="s">
        <v>242</v>
      </c>
      <c r="D8" s="276">
        <v>158109</v>
      </c>
      <c r="F8" s="271" t="s">
        <v>27</v>
      </c>
      <c r="G8" s="239" t="s">
        <v>283</v>
      </c>
      <c r="H8" s="239" t="s">
        <v>242</v>
      </c>
      <c r="I8" s="276"/>
      <c r="J8" s="283"/>
    </row>
    <row r="9" spans="1:10" s="237" customFormat="1" ht="12.75" customHeight="1">
      <c r="A9" s="272" t="s">
        <v>243</v>
      </c>
      <c r="B9" s="273"/>
      <c r="C9" s="273"/>
      <c r="D9" s="277">
        <f>SUM(D7:D8)</f>
        <v>201287</v>
      </c>
      <c r="F9" s="272" t="s">
        <v>243</v>
      </c>
      <c r="G9" s="273"/>
      <c r="H9" s="273"/>
      <c r="I9" s="277">
        <f>SUM(I7:I8)</f>
        <v>0</v>
      </c>
      <c r="J9" s="283"/>
    </row>
    <row r="10" spans="1:10" s="237" customFormat="1" ht="12.75" customHeight="1">
      <c r="A10" s="239" t="s">
        <v>28</v>
      </c>
      <c r="B10" s="239" t="s">
        <v>284</v>
      </c>
      <c r="C10" s="239" t="s">
        <v>244</v>
      </c>
      <c r="D10" s="276">
        <v>1610745</v>
      </c>
      <c r="F10" s="239" t="s">
        <v>28</v>
      </c>
      <c r="G10" s="239" t="s">
        <v>284</v>
      </c>
      <c r="H10" s="239" t="s">
        <v>244</v>
      </c>
      <c r="I10" s="276"/>
      <c r="J10" s="283"/>
    </row>
    <row r="11" spans="1:10" s="237" customFormat="1" ht="12.75" customHeight="1">
      <c r="A11" s="271" t="s">
        <v>28</v>
      </c>
      <c r="B11" s="239" t="s">
        <v>282</v>
      </c>
      <c r="C11" s="239" t="s">
        <v>241</v>
      </c>
      <c r="D11" s="276">
        <v>821200</v>
      </c>
      <c r="F11" s="271" t="s">
        <v>28</v>
      </c>
      <c r="G11" s="239" t="s">
        <v>282</v>
      </c>
      <c r="H11" s="239" t="s">
        <v>241</v>
      </c>
      <c r="I11" s="276"/>
      <c r="J11" s="283"/>
    </row>
    <row r="12" spans="1:10" s="237" customFormat="1" ht="12.75" customHeight="1">
      <c r="A12" s="271" t="s">
        <v>28</v>
      </c>
      <c r="B12" s="239" t="s">
        <v>283</v>
      </c>
      <c r="C12" s="239" t="s">
        <v>242</v>
      </c>
      <c r="D12" s="276">
        <v>3236872</v>
      </c>
      <c r="F12" s="271" t="s">
        <v>28</v>
      </c>
      <c r="G12" s="239" t="s">
        <v>283</v>
      </c>
      <c r="H12" s="239" t="s">
        <v>242</v>
      </c>
      <c r="I12" s="276"/>
      <c r="J12" s="283"/>
    </row>
    <row r="13" spans="1:10" s="237" customFormat="1" ht="12.75" customHeight="1">
      <c r="A13" s="282" t="s">
        <v>245</v>
      </c>
      <c r="B13" s="273"/>
      <c r="C13" s="273"/>
      <c r="D13" s="277">
        <f>SUM(D10:D12)</f>
        <v>5668817</v>
      </c>
      <c r="F13" s="282" t="s">
        <v>245</v>
      </c>
      <c r="G13" s="273"/>
      <c r="H13" s="273"/>
      <c r="I13" s="277">
        <f>SUM(I10:I12)</f>
        <v>0</v>
      </c>
      <c r="J13" s="283"/>
    </row>
    <row r="14" spans="1:10" s="237" customFormat="1" ht="12.75" customHeight="1">
      <c r="A14" s="240" t="s">
        <v>29</v>
      </c>
      <c r="B14" s="239" t="s">
        <v>285</v>
      </c>
      <c r="C14" s="239" t="s">
        <v>246</v>
      </c>
      <c r="D14" s="276">
        <v>-500000</v>
      </c>
      <c r="F14" s="240" t="s">
        <v>29</v>
      </c>
      <c r="G14" s="239" t="s">
        <v>285</v>
      </c>
      <c r="H14" s="239" t="s">
        <v>246</v>
      </c>
      <c r="I14" s="276"/>
      <c r="J14" s="283"/>
    </row>
    <row r="15" spans="1:10" s="237" customFormat="1" ht="12.75" customHeight="1">
      <c r="A15" s="271" t="s">
        <v>29</v>
      </c>
      <c r="B15" s="239" t="s">
        <v>282</v>
      </c>
      <c r="C15" s="239" t="s">
        <v>241</v>
      </c>
      <c r="D15" s="276">
        <v>164093</v>
      </c>
      <c r="F15" s="271" t="s">
        <v>29</v>
      </c>
      <c r="G15" s="239" t="s">
        <v>282</v>
      </c>
      <c r="H15" s="239" t="s">
        <v>241</v>
      </c>
      <c r="I15" s="276"/>
      <c r="J15" s="283"/>
    </row>
    <row r="16" spans="1:10" s="237" customFormat="1" ht="12.75" customHeight="1">
      <c r="A16" s="271" t="s">
        <v>29</v>
      </c>
      <c r="B16" s="239" t="s">
        <v>283</v>
      </c>
      <c r="C16" s="239" t="s">
        <v>242</v>
      </c>
      <c r="D16" s="276">
        <v>265049</v>
      </c>
      <c r="F16" s="271" t="s">
        <v>29</v>
      </c>
      <c r="G16" s="239" t="s">
        <v>283</v>
      </c>
      <c r="H16" s="239" t="s">
        <v>242</v>
      </c>
      <c r="I16" s="276"/>
      <c r="J16" s="283"/>
    </row>
    <row r="17" spans="1:10" s="237" customFormat="1" ht="12.75" customHeight="1">
      <c r="A17" s="271" t="s">
        <v>29</v>
      </c>
      <c r="B17" s="239" t="s">
        <v>290</v>
      </c>
      <c r="C17" s="239" t="s">
        <v>291</v>
      </c>
      <c r="D17" s="243">
        <v>8750</v>
      </c>
      <c r="F17" s="271" t="s">
        <v>29</v>
      </c>
      <c r="G17" s="239" t="s">
        <v>290</v>
      </c>
      <c r="H17" s="239" t="s">
        <v>291</v>
      </c>
      <c r="I17" s="243"/>
      <c r="J17" s="283"/>
    </row>
    <row r="18" spans="1:10" s="237" customFormat="1" ht="12.75" customHeight="1">
      <c r="A18" s="272" t="s">
        <v>247</v>
      </c>
      <c r="B18" s="273"/>
      <c r="C18" s="273"/>
      <c r="D18" s="277">
        <f>SUM(D14:D17)</f>
        <v>-62108</v>
      </c>
      <c r="F18" s="272" t="s">
        <v>247</v>
      </c>
      <c r="G18" s="273"/>
      <c r="H18" s="273"/>
      <c r="I18" s="277">
        <f>SUM(I14:I17)</f>
        <v>0</v>
      </c>
      <c r="J18" s="283"/>
    </row>
    <row r="19" spans="1:10" s="237" customFormat="1" ht="12.75" customHeight="1">
      <c r="A19" s="239" t="s">
        <v>30</v>
      </c>
      <c r="B19" s="239" t="s">
        <v>286</v>
      </c>
      <c r="C19" s="239" t="s">
        <v>248</v>
      </c>
      <c r="D19" s="276">
        <v>-1076926</v>
      </c>
      <c r="F19" s="239" t="s">
        <v>30</v>
      </c>
      <c r="G19" s="239" t="s">
        <v>286</v>
      </c>
      <c r="H19" s="239" t="s">
        <v>248</v>
      </c>
      <c r="I19" s="276">
        <v>-300076</v>
      </c>
      <c r="J19" s="283"/>
    </row>
    <row r="20" spans="1:10" s="237" customFormat="1" ht="12.75" customHeight="1">
      <c r="A20" s="272" t="s">
        <v>249</v>
      </c>
      <c r="B20" s="273"/>
      <c r="C20" s="273"/>
      <c r="D20" s="277">
        <f>SUM(D19)</f>
        <v>-1076926</v>
      </c>
      <c r="F20" s="272" t="s">
        <v>249</v>
      </c>
      <c r="G20" s="273"/>
      <c r="H20" s="273"/>
      <c r="I20" s="277">
        <f>SUM(I19)</f>
        <v>-300076</v>
      </c>
      <c r="J20" s="283"/>
    </row>
    <row r="21" spans="1:10" s="237" customFormat="1" ht="12.75" customHeight="1">
      <c r="A21" s="239" t="s">
        <v>138</v>
      </c>
      <c r="B21" s="239" t="s">
        <v>284</v>
      </c>
      <c r="C21" s="239" t="s">
        <v>244</v>
      </c>
      <c r="D21" s="276">
        <v>-780000</v>
      </c>
      <c r="F21" s="239" t="s">
        <v>138</v>
      </c>
      <c r="G21" s="239" t="s">
        <v>284</v>
      </c>
      <c r="H21" s="239" t="s">
        <v>244</v>
      </c>
      <c r="I21" s="276"/>
      <c r="J21" s="283"/>
    </row>
    <row r="22" spans="1:10" s="237" customFormat="1" ht="12.75" customHeight="1">
      <c r="A22" s="272" t="s">
        <v>250</v>
      </c>
      <c r="B22" s="273"/>
      <c r="C22" s="273"/>
      <c r="D22" s="277">
        <f>SUM(D21)</f>
        <v>-780000</v>
      </c>
      <c r="F22" s="272" t="s">
        <v>250</v>
      </c>
      <c r="G22" s="273"/>
      <c r="H22" s="273"/>
      <c r="I22" s="277">
        <f>SUM(I21)</f>
        <v>0</v>
      </c>
      <c r="J22" s="283"/>
    </row>
    <row r="23" spans="1:10" s="237" customFormat="1" ht="12.75" customHeight="1">
      <c r="A23" s="239" t="s">
        <v>142</v>
      </c>
      <c r="B23" s="239" t="s">
        <v>286</v>
      </c>
      <c r="C23" s="239" t="s">
        <v>248</v>
      </c>
      <c r="D23" s="276">
        <v>265208</v>
      </c>
      <c r="F23" s="239" t="s">
        <v>142</v>
      </c>
      <c r="G23" s="239" t="s">
        <v>286</v>
      </c>
      <c r="H23" s="239" t="s">
        <v>248</v>
      </c>
      <c r="I23" s="276">
        <v>-11178205</v>
      </c>
      <c r="J23" s="283"/>
    </row>
    <row r="24" spans="1:10" s="237" customFormat="1" ht="12.75" customHeight="1">
      <c r="A24" s="272" t="s">
        <v>251</v>
      </c>
      <c r="B24" s="273"/>
      <c r="C24" s="273"/>
      <c r="D24" s="277">
        <f>SUM(D23)</f>
        <v>265208</v>
      </c>
      <c r="F24" s="272" t="s">
        <v>251</v>
      </c>
      <c r="G24" s="273"/>
      <c r="H24" s="273"/>
      <c r="I24" s="277">
        <f>SUM(I23)</f>
        <v>-11178205</v>
      </c>
      <c r="J24" s="283"/>
    </row>
    <row r="25" spans="1:10" s="237" customFormat="1" ht="12.75" customHeight="1">
      <c r="A25" s="239" t="s">
        <v>143</v>
      </c>
      <c r="B25" s="239" t="s">
        <v>286</v>
      </c>
      <c r="C25" s="239" t="s">
        <v>248</v>
      </c>
      <c r="D25" s="276">
        <v>1140844</v>
      </c>
      <c r="F25" s="239" t="s">
        <v>143</v>
      </c>
      <c r="G25" s="239" t="s">
        <v>286</v>
      </c>
      <c r="H25" s="239" t="s">
        <v>248</v>
      </c>
      <c r="I25" s="276">
        <v>138865</v>
      </c>
      <c r="J25" s="283"/>
    </row>
    <row r="26" spans="1:10" s="237" customFormat="1" ht="12.75" customHeight="1">
      <c r="A26" s="272" t="s">
        <v>252</v>
      </c>
      <c r="B26" s="273"/>
      <c r="C26" s="273"/>
      <c r="D26" s="277">
        <f>SUM(D25)</f>
        <v>1140844</v>
      </c>
      <c r="F26" s="272" t="s">
        <v>252</v>
      </c>
      <c r="G26" s="273"/>
      <c r="H26" s="273"/>
      <c r="I26" s="277">
        <f>SUM(I25)</f>
        <v>138865</v>
      </c>
      <c r="J26" s="283"/>
    </row>
    <row r="27" spans="1:10" s="237" customFormat="1" ht="12.75" customHeight="1">
      <c r="A27" s="271" t="s">
        <v>122</v>
      </c>
      <c r="B27" s="239" t="s">
        <v>283</v>
      </c>
      <c r="C27" s="239" t="s">
        <v>242</v>
      </c>
      <c r="D27" s="276">
        <v>994</v>
      </c>
      <c r="F27" s="271" t="s">
        <v>122</v>
      </c>
      <c r="G27" s="239" t="s">
        <v>283</v>
      </c>
      <c r="H27" s="239" t="s">
        <v>242</v>
      </c>
      <c r="I27" s="276"/>
      <c r="J27" s="283"/>
    </row>
    <row r="28" spans="1:10" s="237" customFormat="1" ht="12.75" customHeight="1">
      <c r="A28" s="272" t="s">
        <v>253</v>
      </c>
      <c r="B28" s="273"/>
      <c r="C28" s="273"/>
      <c r="D28" s="277">
        <f>SUM(D27)</f>
        <v>994</v>
      </c>
      <c r="F28" s="272" t="s">
        <v>253</v>
      </c>
      <c r="G28" s="273"/>
      <c r="H28" s="273"/>
      <c r="I28" s="277">
        <f>SUM(I27)</f>
        <v>0</v>
      </c>
      <c r="J28" s="283"/>
    </row>
    <row r="29" spans="1:10" s="237" customFormat="1" ht="12.75" customHeight="1">
      <c r="A29" s="239" t="s">
        <v>146</v>
      </c>
      <c r="B29" s="239" t="s">
        <v>282</v>
      </c>
      <c r="C29" s="239" t="s">
        <v>241</v>
      </c>
      <c r="D29" s="276">
        <v>2141</v>
      </c>
      <c r="F29" s="239" t="s">
        <v>146</v>
      </c>
      <c r="G29" s="239" t="s">
        <v>282</v>
      </c>
      <c r="H29" s="239" t="s">
        <v>241</v>
      </c>
      <c r="I29" s="276"/>
      <c r="J29" s="283"/>
    </row>
    <row r="30" spans="1:10" s="237" customFormat="1" ht="12.75" customHeight="1">
      <c r="A30" s="271" t="s">
        <v>146</v>
      </c>
      <c r="B30" s="239" t="s">
        <v>283</v>
      </c>
      <c r="C30" s="239" t="s">
        <v>242</v>
      </c>
      <c r="D30" s="276">
        <v>10903</v>
      </c>
      <c r="F30" s="271" t="s">
        <v>146</v>
      </c>
      <c r="G30" s="239" t="s">
        <v>283</v>
      </c>
      <c r="H30" s="239" t="s">
        <v>242</v>
      </c>
      <c r="I30" s="276"/>
      <c r="J30" s="283"/>
    </row>
    <row r="31" spans="1:10" s="237" customFormat="1" ht="12.75" customHeight="1">
      <c r="A31" s="272" t="s">
        <v>254</v>
      </c>
      <c r="B31" s="273"/>
      <c r="C31" s="273"/>
      <c r="D31" s="277">
        <f>SUM(D29:D30)</f>
        <v>13044</v>
      </c>
      <c r="F31" s="272" t="s">
        <v>254</v>
      </c>
      <c r="G31" s="273"/>
      <c r="H31" s="273"/>
      <c r="I31" s="277">
        <f>SUM(I29:I30)</f>
        <v>0</v>
      </c>
      <c r="J31" s="283"/>
    </row>
    <row r="32" spans="1:10" s="237" customFormat="1" ht="12.75" customHeight="1">
      <c r="A32" s="239" t="s">
        <v>124</v>
      </c>
      <c r="B32" s="239" t="s">
        <v>284</v>
      </c>
      <c r="C32" s="239" t="s">
        <v>244</v>
      </c>
      <c r="D32" s="276">
        <v>650390</v>
      </c>
      <c r="F32" s="239" t="s">
        <v>124</v>
      </c>
      <c r="G32" s="239" t="s">
        <v>284</v>
      </c>
      <c r="H32" s="239" t="s">
        <v>244</v>
      </c>
      <c r="I32" s="276"/>
      <c r="J32" s="283"/>
    </row>
    <row r="33" spans="1:10" ht="12.75" customHeight="1">
      <c r="A33" s="271" t="s">
        <v>124</v>
      </c>
      <c r="B33" s="239" t="s">
        <v>282</v>
      </c>
      <c r="C33" s="239" t="s">
        <v>241</v>
      </c>
      <c r="D33" s="243">
        <v>124252</v>
      </c>
      <c r="E33" s="237"/>
      <c r="F33" s="271" t="s">
        <v>124</v>
      </c>
      <c r="G33" s="239" t="s">
        <v>282</v>
      </c>
      <c r="H33" s="239" t="s">
        <v>241</v>
      </c>
      <c r="I33" s="243"/>
      <c r="J33" s="283"/>
    </row>
    <row r="34" spans="1:10" ht="12.75" customHeight="1">
      <c r="A34" s="271" t="s">
        <v>124</v>
      </c>
      <c r="B34" s="239" t="s">
        <v>283</v>
      </c>
      <c r="C34" s="239" t="s">
        <v>242</v>
      </c>
      <c r="D34" s="276">
        <v>282452</v>
      </c>
      <c r="E34" s="237"/>
      <c r="F34" s="271" t="s">
        <v>124</v>
      </c>
      <c r="G34" s="239" t="s">
        <v>283</v>
      </c>
      <c r="H34" s="239" t="s">
        <v>242</v>
      </c>
      <c r="I34" s="276"/>
      <c r="J34" s="283"/>
    </row>
    <row r="35" spans="1:10" ht="12.75" customHeight="1">
      <c r="A35" s="272" t="s">
        <v>255</v>
      </c>
      <c r="B35" s="273"/>
      <c r="C35" s="273"/>
      <c r="D35" s="277">
        <f>SUM(D32:D34)</f>
        <v>1057094</v>
      </c>
      <c r="E35" s="237"/>
      <c r="F35" s="272" t="s">
        <v>255</v>
      </c>
      <c r="G35" s="273"/>
      <c r="H35" s="273"/>
      <c r="I35" s="277">
        <f>SUM(I32:I34)</f>
        <v>0</v>
      </c>
      <c r="J35" s="283"/>
    </row>
    <row r="36" spans="1:10" ht="12.75" customHeight="1">
      <c r="A36" s="239" t="s">
        <v>126</v>
      </c>
      <c r="B36" s="239" t="s">
        <v>282</v>
      </c>
      <c r="C36" s="239" t="s">
        <v>241</v>
      </c>
      <c r="D36" s="276">
        <v>25847</v>
      </c>
      <c r="E36" s="237"/>
      <c r="F36" s="239" t="s">
        <v>126</v>
      </c>
      <c r="G36" s="239" t="s">
        <v>282</v>
      </c>
      <c r="H36" s="239" t="s">
        <v>241</v>
      </c>
      <c r="I36" s="276"/>
      <c r="J36" s="283"/>
    </row>
    <row r="37" spans="1:10" ht="12.75" customHeight="1">
      <c r="A37" s="271" t="s">
        <v>126</v>
      </c>
      <c r="B37" s="239" t="s">
        <v>283</v>
      </c>
      <c r="C37" s="239" t="s">
        <v>242</v>
      </c>
      <c r="D37" s="276">
        <v>38348</v>
      </c>
      <c r="E37" s="237"/>
      <c r="F37" s="271" t="s">
        <v>126</v>
      </c>
      <c r="G37" s="239" t="s">
        <v>283</v>
      </c>
      <c r="H37" s="239" t="s">
        <v>242</v>
      </c>
      <c r="I37" s="276"/>
      <c r="J37" s="283"/>
    </row>
    <row r="38" spans="1:10" ht="12.75" customHeight="1">
      <c r="A38" s="272" t="s">
        <v>256</v>
      </c>
      <c r="B38" s="273"/>
      <c r="C38" s="273"/>
      <c r="D38" s="277">
        <f>SUM(D36:D37)</f>
        <v>64195</v>
      </c>
      <c r="E38" s="237"/>
      <c r="F38" s="272" t="s">
        <v>256</v>
      </c>
      <c r="G38" s="273"/>
      <c r="H38" s="273"/>
      <c r="I38" s="277">
        <f>SUM(I36:I37)</f>
        <v>0</v>
      </c>
      <c r="J38" s="283"/>
    </row>
    <row r="39" spans="1:10" ht="12.75" customHeight="1">
      <c r="A39" s="239" t="s">
        <v>128</v>
      </c>
      <c r="B39" s="239" t="s">
        <v>282</v>
      </c>
      <c r="C39" s="239" t="s">
        <v>241</v>
      </c>
      <c r="D39" s="276">
        <v>20382</v>
      </c>
      <c r="E39" s="237"/>
      <c r="F39" s="239" t="s">
        <v>128</v>
      </c>
      <c r="G39" s="239" t="s">
        <v>282</v>
      </c>
      <c r="H39" s="239" t="s">
        <v>241</v>
      </c>
      <c r="I39" s="276"/>
      <c r="J39" s="283"/>
    </row>
    <row r="40" spans="1:10" ht="12.75" customHeight="1">
      <c r="A40" s="271" t="s">
        <v>128</v>
      </c>
      <c r="B40" s="239" t="s">
        <v>283</v>
      </c>
      <c r="C40" s="239" t="s">
        <v>242</v>
      </c>
      <c r="D40" s="276">
        <v>65211</v>
      </c>
      <c r="E40" s="237"/>
      <c r="F40" s="271" t="s">
        <v>128</v>
      </c>
      <c r="G40" s="239" t="s">
        <v>283</v>
      </c>
      <c r="H40" s="239" t="s">
        <v>242</v>
      </c>
      <c r="I40" s="276"/>
      <c r="J40" s="283"/>
    </row>
    <row r="41" spans="1:10" ht="12.75" customHeight="1">
      <c r="A41" s="272" t="s">
        <v>257</v>
      </c>
      <c r="B41" s="273"/>
      <c r="C41" s="273"/>
      <c r="D41" s="277">
        <f>SUM(D39:D40)</f>
        <v>85593</v>
      </c>
      <c r="E41" s="237"/>
      <c r="F41" s="272" t="s">
        <v>257</v>
      </c>
      <c r="G41" s="273"/>
      <c r="H41" s="273"/>
      <c r="I41" s="277">
        <f>SUM(I39:I40)</f>
        <v>0</v>
      </c>
      <c r="J41" s="283"/>
    </row>
    <row r="42" spans="1:10" ht="12.75" customHeight="1">
      <c r="A42" s="239" t="s">
        <v>129</v>
      </c>
      <c r="B42" s="239" t="s">
        <v>282</v>
      </c>
      <c r="C42" s="239" t="s">
        <v>241</v>
      </c>
      <c r="D42" s="276">
        <v>107112</v>
      </c>
      <c r="E42" s="237"/>
      <c r="F42" s="239" t="s">
        <v>129</v>
      </c>
      <c r="G42" s="239" t="s">
        <v>282</v>
      </c>
      <c r="H42" s="239" t="s">
        <v>241</v>
      </c>
      <c r="I42" s="276"/>
      <c r="J42" s="283"/>
    </row>
    <row r="43" spans="1:10" ht="12.75" customHeight="1">
      <c r="A43" s="271" t="s">
        <v>129</v>
      </c>
      <c r="B43" s="239" t="s">
        <v>283</v>
      </c>
      <c r="C43" s="239" t="s">
        <v>242</v>
      </c>
      <c r="D43" s="276">
        <v>243730</v>
      </c>
      <c r="E43" s="237"/>
      <c r="F43" s="271" t="s">
        <v>129</v>
      </c>
      <c r="G43" s="239" t="s">
        <v>283</v>
      </c>
      <c r="H43" s="239" t="s">
        <v>242</v>
      </c>
      <c r="I43" s="276"/>
      <c r="J43" s="283"/>
    </row>
    <row r="44" spans="1:10" ht="12.75" customHeight="1">
      <c r="A44" s="272" t="s">
        <v>258</v>
      </c>
      <c r="B44" s="273"/>
      <c r="C44" s="273"/>
      <c r="D44" s="277">
        <f>SUM(D42:D43)</f>
        <v>350842</v>
      </c>
      <c r="E44" s="237"/>
      <c r="F44" s="272" t="s">
        <v>258</v>
      </c>
      <c r="G44" s="273"/>
      <c r="H44" s="273"/>
      <c r="I44" s="277">
        <f>SUM(I42:I43)</f>
        <v>0</v>
      </c>
      <c r="J44" s="283"/>
    </row>
    <row r="45" spans="1:10" ht="12.75" customHeight="1">
      <c r="A45" s="239" t="s">
        <v>130</v>
      </c>
      <c r="B45" s="239" t="s">
        <v>282</v>
      </c>
      <c r="C45" s="239" t="s">
        <v>241</v>
      </c>
      <c r="D45" s="276">
        <v>53209</v>
      </c>
      <c r="E45" s="237"/>
      <c r="F45" s="239" t="s">
        <v>130</v>
      </c>
      <c r="G45" s="239" t="s">
        <v>282</v>
      </c>
      <c r="H45" s="239" t="s">
        <v>241</v>
      </c>
      <c r="I45" s="276"/>
      <c r="J45" s="283"/>
    </row>
    <row r="46" spans="1:10" ht="12.75" customHeight="1">
      <c r="A46" s="271" t="s">
        <v>130</v>
      </c>
      <c r="B46" s="239" t="s">
        <v>283</v>
      </c>
      <c r="C46" s="239" t="s">
        <v>242</v>
      </c>
      <c r="D46" s="276">
        <v>117218</v>
      </c>
      <c r="E46" s="237"/>
      <c r="F46" s="271" t="s">
        <v>130</v>
      </c>
      <c r="G46" s="239" t="s">
        <v>283</v>
      </c>
      <c r="H46" s="239" t="s">
        <v>242</v>
      </c>
      <c r="I46" s="276"/>
      <c r="J46" s="283"/>
    </row>
    <row r="47" spans="1:10" ht="12.75" customHeight="1">
      <c r="A47" s="272" t="s">
        <v>259</v>
      </c>
      <c r="B47" s="273"/>
      <c r="C47" s="273"/>
      <c r="D47" s="277">
        <f>SUM(D45:D46)</f>
        <v>170427</v>
      </c>
      <c r="E47" s="237"/>
      <c r="F47" s="272" t="s">
        <v>259</v>
      </c>
      <c r="G47" s="273"/>
      <c r="H47" s="273"/>
      <c r="I47" s="277">
        <f>SUM(I45:I46)</f>
        <v>0</v>
      </c>
      <c r="J47" s="283"/>
    </row>
    <row r="48" spans="1:10" ht="12.75" customHeight="1">
      <c r="A48" s="239" t="s">
        <v>131</v>
      </c>
      <c r="B48" s="239" t="s">
        <v>282</v>
      </c>
      <c r="C48" s="239" t="s">
        <v>241</v>
      </c>
      <c r="D48" s="276">
        <v>7958</v>
      </c>
      <c r="E48" s="237"/>
      <c r="F48" s="239" t="s">
        <v>131</v>
      </c>
      <c r="G48" s="239" t="s">
        <v>282</v>
      </c>
      <c r="H48" s="239" t="s">
        <v>241</v>
      </c>
      <c r="I48" s="276"/>
      <c r="J48" s="283"/>
    </row>
    <row r="49" spans="1:10" ht="12.75" customHeight="1">
      <c r="A49" s="271" t="s">
        <v>131</v>
      </c>
      <c r="B49" s="239" t="s">
        <v>283</v>
      </c>
      <c r="C49" s="239" t="s">
        <v>242</v>
      </c>
      <c r="D49" s="276">
        <v>27355</v>
      </c>
      <c r="E49" s="237"/>
      <c r="F49" s="271" t="s">
        <v>131</v>
      </c>
      <c r="G49" s="239" t="s">
        <v>283</v>
      </c>
      <c r="H49" s="239" t="s">
        <v>242</v>
      </c>
      <c r="I49" s="276"/>
      <c r="J49" s="283"/>
    </row>
    <row r="50" spans="1:10" ht="12.75" customHeight="1">
      <c r="A50" s="272" t="s">
        <v>260</v>
      </c>
      <c r="B50" s="273"/>
      <c r="C50" s="273"/>
      <c r="D50" s="277">
        <f>SUM(D48:D49)</f>
        <v>35313</v>
      </c>
      <c r="E50" s="237"/>
      <c r="F50" s="272" t="s">
        <v>260</v>
      </c>
      <c r="G50" s="273"/>
      <c r="H50" s="273"/>
      <c r="I50" s="277">
        <f>SUM(I48:I49)</f>
        <v>0</v>
      </c>
      <c r="J50" s="283"/>
    </row>
    <row r="51" spans="1:10" ht="12.75" customHeight="1">
      <c r="A51" s="239" t="s">
        <v>132</v>
      </c>
      <c r="B51" s="239" t="s">
        <v>282</v>
      </c>
      <c r="C51" s="239" t="s">
        <v>241</v>
      </c>
      <c r="D51" s="276">
        <v>2954</v>
      </c>
      <c r="E51" s="237"/>
      <c r="F51" s="239" t="s">
        <v>132</v>
      </c>
      <c r="G51" s="239" t="s">
        <v>282</v>
      </c>
      <c r="H51" s="239" t="s">
        <v>241</v>
      </c>
      <c r="I51" s="276"/>
      <c r="J51" s="283"/>
    </row>
    <row r="52" spans="1:10" ht="12.75" customHeight="1">
      <c r="A52" s="271" t="s">
        <v>132</v>
      </c>
      <c r="B52" s="239" t="s">
        <v>283</v>
      </c>
      <c r="C52" s="239" t="s">
        <v>242</v>
      </c>
      <c r="D52" s="276">
        <v>2825</v>
      </c>
      <c r="E52" s="237"/>
      <c r="F52" s="271" t="s">
        <v>132</v>
      </c>
      <c r="G52" s="239" t="s">
        <v>283</v>
      </c>
      <c r="H52" s="239" t="s">
        <v>242</v>
      </c>
      <c r="I52" s="276"/>
      <c r="J52" s="283"/>
    </row>
    <row r="53" spans="1:10" ht="12.75" customHeight="1">
      <c r="A53" s="282" t="s">
        <v>261</v>
      </c>
      <c r="B53" s="273"/>
      <c r="C53" s="273"/>
      <c r="D53" s="277">
        <f>SUM(D51:D52)</f>
        <v>5779</v>
      </c>
      <c r="E53" s="237"/>
      <c r="F53" s="282" t="s">
        <v>261</v>
      </c>
      <c r="G53" s="273"/>
      <c r="H53" s="273"/>
      <c r="I53" s="277">
        <f>SUM(I51:I52)</f>
        <v>0</v>
      </c>
      <c r="J53" s="283"/>
    </row>
    <row r="54" spans="1:10" ht="12.75" customHeight="1">
      <c r="A54" s="240" t="s">
        <v>133</v>
      </c>
      <c r="B54" s="239" t="s">
        <v>287</v>
      </c>
      <c r="C54" s="239" t="s">
        <v>262</v>
      </c>
      <c r="D54" s="276">
        <v>50894</v>
      </c>
      <c r="E54" s="237"/>
      <c r="F54" s="240" t="s">
        <v>133</v>
      </c>
      <c r="G54" s="239" t="s">
        <v>287</v>
      </c>
      <c r="H54" s="239" t="s">
        <v>262</v>
      </c>
      <c r="I54" s="276"/>
      <c r="J54" s="283"/>
    </row>
    <row r="55" spans="1:10" ht="12.75" customHeight="1">
      <c r="A55" s="271" t="s">
        <v>133</v>
      </c>
      <c r="B55" s="239" t="s">
        <v>282</v>
      </c>
      <c r="C55" s="239" t="s">
        <v>241</v>
      </c>
      <c r="D55" s="276">
        <v>21524</v>
      </c>
      <c r="E55" s="237"/>
      <c r="F55" s="271" t="s">
        <v>133</v>
      </c>
      <c r="G55" s="239" t="s">
        <v>282</v>
      </c>
      <c r="H55" s="239" t="s">
        <v>241</v>
      </c>
      <c r="I55" s="276"/>
      <c r="J55" s="283"/>
    </row>
    <row r="56" spans="1:10" ht="12.75" customHeight="1">
      <c r="A56" s="271" t="s">
        <v>133</v>
      </c>
      <c r="B56" s="239" t="s">
        <v>283</v>
      </c>
      <c r="C56" s="239" t="s">
        <v>242</v>
      </c>
      <c r="D56" s="276">
        <v>96793</v>
      </c>
      <c r="E56" s="237"/>
      <c r="F56" s="271" t="s">
        <v>133</v>
      </c>
      <c r="G56" s="239" t="s">
        <v>283</v>
      </c>
      <c r="H56" s="239" t="s">
        <v>242</v>
      </c>
      <c r="I56" s="276"/>
      <c r="J56" s="283"/>
    </row>
    <row r="57" spans="1:10" ht="12.75" customHeight="1">
      <c r="A57" s="272" t="s">
        <v>263</v>
      </c>
      <c r="B57" s="273"/>
      <c r="C57" s="273"/>
      <c r="D57" s="277">
        <f>SUM(D54:D56)</f>
        <v>169211</v>
      </c>
      <c r="E57" s="237"/>
      <c r="F57" s="272" t="s">
        <v>263</v>
      </c>
      <c r="G57" s="273"/>
      <c r="H57" s="273"/>
      <c r="I57" s="277">
        <f>SUM(I54:I56)</f>
        <v>0</v>
      </c>
      <c r="J57" s="283"/>
    </row>
    <row r="58" spans="1:10" ht="12.75" customHeight="1">
      <c r="A58" s="239" t="s">
        <v>148</v>
      </c>
      <c r="B58" s="239" t="s">
        <v>288</v>
      </c>
      <c r="C58" s="239" t="s">
        <v>264</v>
      </c>
      <c r="D58" s="276">
        <v>461635</v>
      </c>
      <c r="E58" s="237"/>
      <c r="F58" s="239" t="s">
        <v>148</v>
      </c>
      <c r="G58" s="239" t="s">
        <v>288</v>
      </c>
      <c r="H58" s="239" t="s">
        <v>264</v>
      </c>
      <c r="I58" s="276"/>
      <c r="J58" s="283"/>
    </row>
    <row r="59" spans="1:10" s="280" customFormat="1" ht="12.75" customHeight="1">
      <c r="A59" s="272" t="s">
        <v>265</v>
      </c>
      <c r="B59" s="273"/>
      <c r="C59" s="273"/>
      <c r="D59" s="277">
        <f>SUM(D58)</f>
        <v>461635</v>
      </c>
      <c r="E59" s="237"/>
      <c r="F59" s="272" t="s">
        <v>265</v>
      </c>
      <c r="G59" s="273"/>
      <c r="H59" s="273"/>
      <c r="I59" s="277">
        <f>SUM(I58)</f>
        <v>0</v>
      </c>
      <c r="J59" s="283"/>
    </row>
    <row r="60" spans="1:10" ht="12.75" customHeight="1">
      <c r="A60" s="278" t="s">
        <v>230</v>
      </c>
      <c r="B60" s="279"/>
      <c r="C60" s="279"/>
      <c r="D60" s="281">
        <f>D9+D13+D18+D20+D22+D24+D26+D28+D31+D35+D38+D41+D44+D47+D50+D53+D57+D59</f>
        <v>7771249</v>
      </c>
      <c r="F60" s="278" t="s">
        <v>230</v>
      </c>
      <c r="G60" s="279"/>
      <c r="H60" s="279"/>
      <c r="I60" s="281">
        <f>I9+I13+I18+I20+I22+I24+I26+I28+I31+I35+I38+I41+I44+I47+I50+I53+I57+I59</f>
        <v>-11339416</v>
      </c>
    </row>
    <row r="61" spans="1:10" ht="12.75" customHeight="1"/>
    <row r="62" spans="1:10" ht="12.75" customHeight="1"/>
    <row r="63" spans="1:10" ht="12.75" customHeight="1"/>
  </sheetData>
  <autoFilter ref="A6:I60"/>
  <mergeCells count="5">
    <mergeCell ref="F5:I5"/>
    <mergeCell ref="A5:D5"/>
    <mergeCell ref="A1:I1"/>
    <mergeCell ref="A2:I2"/>
    <mergeCell ref="A3:I3"/>
  </mergeCells>
  <phoneticPr fontId="12" type="noConversion"/>
  <printOptions horizontalCentered="1"/>
  <pageMargins left="0.19" right="0.17" top="0.5" bottom="0.61" header="0.5" footer="0.39"/>
  <pageSetup scale="56" orientation="landscape" r:id="rId1"/>
  <headerFooter alignWithMargins="0">
    <oddFooter>&amp;L&amp;"Times New Roman,Regular"&amp;12&amp;A&amp;R&amp;"Times New Roman,Regular"&amp;12&amp;P of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49"/>
  <sheetViews>
    <sheetView zoomScale="75" zoomScaleNormal="75" workbookViewId="0"/>
  </sheetViews>
  <sheetFormatPr defaultRowHeight="15.75"/>
  <cols>
    <col min="1" max="1" width="68.7109375" style="55" customWidth="1"/>
    <col min="2" max="2" width="14.5703125" style="58" bestFit="1" customWidth="1"/>
    <col min="3" max="3" width="20.85546875" style="54" bestFit="1" customWidth="1"/>
    <col min="4" max="4" width="16.28515625" style="56" customWidth="1"/>
    <col min="5" max="5" width="14.42578125" style="56" customWidth="1"/>
    <col min="6" max="6" width="17.140625" style="56" bestFit="1" customWidth="1"/>
    <col min="7" max="7" width="20.42578125" style="56" bestFit="1" customWidth="1"/>
    <col min="8" max="8" width="16.5703125" style="56" bestFit="1" customWidth="1"/>
    <col min="9" max="9" width="19.85546875" style="56" bestFit="1" customWidth="1"/>
    <col min="10" max="10" width="16.5703125" style="56" bestFit="1" customWidth="1"/>
    <col min="11" max="11" width="18.28515625" style="78" bestFit="1" customWidth="1"/>
    <col min="12" max="12" width="19.140625" style="70" bestFit="1" customWidth="1"/>
    <col min="13" max="13" width="18.42578125" style="70" bestFit="1" customWidth="1"/>
    <col min="14" max="14" width="19.140625" style="70" bestFit="1" customWidth="1"/>
    <col min="15" max="16" width="9.140625" style="55"/>
    <col min="17" max="17" width="10.140625" style="55" bestFit="1" customWidth="1"/>
    <col min="18" max="16384" width="9.140625" style="55"/>
  </cols>
  <sheetData>
    <row r="1" spans="1:28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L1" s="71"/>
    </row>
    <row r="2" spans="1:28">
      <c r="A2" s="19" t="s">
        <v>277</v>
      </c>
      <c r="B2" s="19"/>
      <c r="C2" s="19"/>
      <c r="D2" s="19"/>
      <c r="E2" s="19"/>
      <c r="F2" s="19"/>
      <c r="G2" s="19"/>
      <c r="H2" s="19"/>
      <c r="I2" s="19"/>
      <c r="J2" s="19"/>
      <c r="L2" s="71"/>
    </row>
    <row r="3" spans="1:28">
      <c r="A3" s="19" t="s">
        <v>296</v>
      </c>
      <c r="B3" s="19"/>
      <c r="C3" s="19"/>
      <c r="D3" s="19"/>
      <c r="E3" s="19"/>
      <c r="F3" s="19"/>
      <c r="G3" s="19"/>
      <c r="H3" s="19"/>
      <c r="I3" s="19"/>
      <c r="J3" s="19"/>
    </row>
    <row r="5" spans="1:28" ht="15.75" customHeight="1">
      <c r="A5" s="87"/>
      <c r="B5" s="88" t="s">
        <v>68</v>
      </c>
      <c r="C5" s="89"/>
      <c r="D5" s="90" t="s">
        <v>223</v>
      </c>
      <c r="E5" s="90" t="s">
        <v>224</v>
      </c>
      <c r="F5" s="90" t="s">
        <v>225</v>
      </c>
      <c r="G5" s="90" t="s">
        <v>69</v>
      </c>
      <c r="H5" s="90" t="s">
        <v>70</v>
      </c>
      <c r="I5" s="89"/>
      <c r="J5" s="90"/>
    </row>
    <row r="6" spans="1:28">
      <c r="A6" s="151" t="s">
        <v>66</v>
      </c>
      <c r="B6" s="152" t="s">
        <v>71</v>
      </c>
      <c r="C6" s="153" t="s">
        <v>34</v>
      </c>
      <c r="D6" s="153" t="s">
        <v>35</v>
      </c>
      <c r="E6" s="221" t="s">
        <v>35</v>
      </c>
      <c r="F6" s="153" t="s">
        <v>226</v>
      </c>
      <c r="G6" s="91" t="s">
        <v>41</v>
      </c>
      <c r="H6" s="91" t="s">
        <v>72</v>
      </c>
      <c r="I6" s="91" t="s">
        <v>37</v>
      </c>
      <c r="J6" s="91" t="s">
        <v>38</v>
      </c>
    </row>
    <row r="7" spans="1:28" ht="15.75" customHeight="1">
      <c r="A7" s="154" t="s">
        <v>73</v>
      </c>
      <c r="B7" s="155" t="s">
        <v>74</v>
      </c>
      <c r="C7" s="103">
        <v>560461219</v>
      </c>
      <c r="D7" s="103">
        <v>9161561</v>
      </c>
      <c r="E7" s="99">
        <v>4266338</v>
      </c>
      <c r="F7" s="103">
        <v>4895223</v>
      </c>
      <c r="G7" s="238">
        <v>569622780</v>
      </c>
      <c r="H7" s="238">
        <v>66323677.770000041</v>
      </c>
      <c r="I7" s="238">
        <v>585826419</v>
      </c>
      <c r="J7" s="238">
        <v>-16203639</v>
      </c>
      <c r="K7" s="226"/>
      <c r="L7" s="78"/>
      <c r="M7" s="78"/>
      <c r="N7" s="78"/>
      <c r="O7" s="78"/>
      <c r="P7" s="78"/>
      <c r="Q7" s="78"/>
    </row>
    <row r="8" spans="1:28" ht="15.75" customHeight="1">
      <c r="A8" s="156" t="s">
        <v>75</v>
      </c>
      <c r="B8" s="157" t="s">
        <v>76</v>
      </c>
      <c r="C8" s="103">
        <v>9508200</v>
      </c>
      <c r="D8" s="103">
        <v>88805</v>
      </c>
      <c r="E8" s="103">
        <v>88805</v>
      </c>
      <c r="F8" s="103">
        <v>0</v>
      </c>
      <c r="G8" s="103">
        <v>9597005</v>
      </c>
      <c r="H8" s="103">
        <v>1376565.52</v>
      </c>
      <c r="I8" s="103">
        <v>9597005</v>
      </c>
      <c r="J8" s="103">
        <v>0</v>
      </c>
      <c r="K8" s="226"/>
      <c r="L8" s="78"/>
      <c r="M8" s="78"/>
      <c r="N8" s="78"/>
      <c r="O8" s="78"/>
      <c r="P8" s="78"/>
    </row>
    <row r="9" spans="1:28" ht="15.75" customHeight="1">
      <c r="A9" s="156" t="s">
        <v>77</v>
      </c>
      <c r="B9" s="157" t="s">
        <v>78</v>
      </c>
      <c r="C9" s="103">
        <v>8379774</v>
      </c>
      <c r="D9" s="103">
        <v>0</v>
      </c>
      <c r="E9" s="103">
        <v>0</v>
      </c>
      <c r="F9" s="103">
        <v>0</v>
      </c>
      <c r="G9" s="103">
        <v>8379774</v>
      </c>
      <c r="H9" s="103">
        <v>0</v>
      </c>
      <c r="I9" s="103">
        <v>8379774</v>
      </c>
      <c r="J9" s="103">
        <v>0</v>
      </c>
      <c r="K9" s="226"/>
      <c r="L9" s="78"/>
      <c r="M9" s="78"/>
      <c r="N9" s="78"/>
      <c r="O9" s="78"/>
      <c r="P9" s="78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ht="15.75" customHeight="1">
      <c r="A10" s="156" t="s">
        <v>162</v>
      </c>
      <c r="B10" s="158" t="s">
        <v>174</v>
      </c>
      <c r="C10" s="103">
        <v>151553009</v>
      </c>
      <c r="D10" s="103">
        <v>-4078553</v>
      </c>
      <c r="E10" s="103">
        <v>816670</v>
      </c>
      <c r="F10" s="103">
        <v>-4895223</v>
      </c>
      <c r="G10" s="103">
        <v>147474456</v>
      </c>
      <c r="H10" s="103">
        <v>17544057.200000003</v>
      </c>
      <c r="I10" s="103">
        <v>147474456</v>
      </c>
      <c r="J10" s="103">
        <v>0</v>
      </c>
      <c r="K10" s="226"/>
      <c r="L10" s="78"/>
      <c r="M10" s="78"/>
      <c r="N10" s="78"/>
      <c r="O10" s="78"/>
      <c r="P10" s="78"/>
    </row>
    <row r="11" spans="1:28" ht="15.75" customHeight="1">
      <c r="A11" s="159" t="s">
        <v>79</v>
      </c>
      <c r="B11" s="160"/>
      <c r="C11" s="98">
        <v>729902202</v>
      </c>
      <c r="D11" s="98">
        <v>5171813</v>
      </c>
      <c r="E11" s="98">
        <v>5171813</v>
      </c>
      <c r="F11" s="98">
        <v>0</v>
      </c>
      <c r="G11" s="98">
        <v>735074015</v>
      </c>
      <c r="H11" s="98">
        <v>85244300.490000039</v>
      </c>
      <c r="I11" s="98">
        <v>751277654</v>
      </c>
      <c r="J11" s="98">
        <v>-16203639</v>
      </c>
      <c r="K11" s="226"/>
      <c r="L11" s="78"/>
      <c r="M11" s="78"/>
      <c r="N11" s="78"/>
      <c r="O11" s="78"/>
      <c r="P11" s="78"/>
    </row>
    <row r="12" spans="1:28" ht="15.75" customHeight="1">
      <c r="A12" s="101" t="s">
        <v>80</v>
      </c>
      <c r="B12" s="102" t="s">
        <v>81</v>
      </c>
      <c r="C12" s="103">
        <v>5685702</v>
      </c>
      <c r="D12" s="103">
        <v>0</v>
      </c>
      <c r="E12" s="100">
        <v>0</v>
      </c>
      <c r="F12" s="103">
        <v>0</v>
      </c>
      <c r="G12" s="103">
        <v>5685702</v>
      </c>
      <c r="H12" s="103">
        <v>7030.83</v>
      </c>
      <c r="I12" s="103">
        <v>5685702</v>
      </c>
      <c r="J12" s="103">
        <v>0</v>
      </c>
      <c r="K12" s="226"/>
      <c r="L12" s="78"/>
      <c r="M12" s="78"/>
      <c r="N12" s="78"/>
      <c r="O12" s="78"/>
      <c r="P12" s="78"/>
    </row>
    <row r="13" spans="1:28" ht="15.75" customHeight="1">
      <c r="A13" s="104" t="s">
        <v>184</v>
      </c>
      <c r="B13" s="105" t="s">
        <v>185</v>
      </c>
      <c r="C13" s="103">
        <v>73444</v>
      </c>
      <c r="D13" s="103">
        <v>0</v>
      </c>
      <c r="E13" s="103">
        <v>0</v>
      </c>
      <c r="F13" s="103">
        <v>0</v>
      </c>
      <c r="G13" s="103">
        <v>73444</v>
      </c>
      <c r="H13" s="103">
        <v>0</v>
      </c>
      <c r="I13" s="103">
        <v>73444</v>
      </c>
      <c r="J13" s="103">
        <v>0</v>
      </c>
      <c r="K13" s="226"/>
      <c r="L13" s="78"/>
      <c r="M13" s="78"/>
      <c r="N13" s="78"/>
      <c r="O13" s="78"/>
      <c r="P13" s="78"/>
    </row>
    <row r="14" spans="1:28" ht="15.75" customHeight="1">
      <c r="A14" s="106" t="s">
        <v>82</v>
      </c>
      <c r="B14" s="107"/>
      <c r="C14" s="98">
        <v>5759146</v>
      </c>
      <c r="D14" s="98">
        <v>0</v>
      </c>
      <c r="E14" s="98">
        <v>0</v>
      </c>
      <c r="F14" s="98">
        <v>0</v>
      </c>
      <c r="G14" s="98">
        <v>5759146</v>
      </c>
      <c r="H14" s="98">
        <v>7030.83</v>
      </c>
      <c r="I14" s="98">
        <v>5759146</v>
      </c>
      <c r="J14" s="98">
        <v>0</v>
      </c>
      <c r="K14" s="226"/>
      <c r="L14" s="78"/>
      <c r="M14" s="78"/>
      <c r="N14" s="78"/>
      <c r="O14" s="78"/>
      <c r="P14" s="78"/>
    </row>
    <row r="15" spans="1:28" ht="15.75" customHeight="1">
      <c r="A15" s="161" t="s">
        <v>42</v>
      </c>
      <c r="B15" s="162"/>
      <c r="C15" s="98">
        <v>735661348</v>
      </c>
      <c r="D15" s="98">
        <v>5171813</v>
      </c>
      <c r="E15" s="98">
        <v>5171813</v>
      </c>
      <c r="F15" s="98">
        <v>0</v>
      </c>
      <c r="G15" s="98">
        <v>740833161</v>
      </c>
      <c r="H15" s="98">
        <v>85251331.320000038</v>
      </c>
      <c r="I15" s="98">
        <v>757036800</v>
      </c>
      <c r="J15" s="98">
        <v>-16203639</v>
      </c>
      <c r="K15" s="226"/>
      <c r="L15" s="78"/>
      <c r="M15" s="78"/>
      <c r="N15" s="78"/>
      <c r="O15" s="78"/>
      <c r="P15" s="78"/>
    </row>
    <row r="16" spans="1:28" ht="15.75" customHeight="1">
      <c r="A16" s="163" t="s">
        <v>83</v>
      </c>
      <c r="B16" s="164" t="s">
        <v>164</v>
      </c>
      <c r="C16" s="103">
        <v>30598411</v>
      </c>
      <c r="D16" s="103">
        <v>0</v>
      </c>
      <c r="E16" s="100">
        <v>0</v>
      </c>
      <c r="F16" s="103">
        <v>0</v>
      </c>
      <c r="G16" s="103">
        <v>30598411</v>
      </c>
      <c r="H16" s="103">
        <v>1905608.8700000006</v>
      </c>
      <c r="I16" s="103">
        <v>30598411</v>
      </c>
      <c r="J16" s="103">
        <v>0</v>
      </c>
      <c r="K16" s="226"/>
      <c r="L16" s="78"/>
      <c r="M16" s="78"/>
      <c r="N16" s="78"/>
      <c r="O16" s="78"/>
      <c r="P16" s="78"/>
    </row>
    <row r="17" spans="1:16" ht="15.75" customHeight="1">
      <c r="A17" s="163" t="s">
        <v>165</v>
      </c>
      <c r="B17" s="165" t="s">
        <v>163</v>
      </c>
      <c r="C17" s="103">
        <v>2080850</v>
      </c>
      <c r="D17" s="103">
        <v>0</v>
      </c>
      <c r="E17" s="97">
        <v>0</v>
      </c>
      <c r="F17" s="103">
        <v>0</v>
      </c>
      <c r="G17" s="103">
        <v>2080850</v>
      </c>
      <c r="H17" s="103">
        <v>476578.07000000007</v>
      </c>
      <c r="I17" s="103">
        <v>2080850</v>
      </c>
      <c r="J17" s="103">
        <v>0</v>
      </c>
      <c r="K17" s="226"/>
      <c r="L17" s="78"/>
      <c r="M17" s="78"/>
      <c r="N17" s="78"/>
      <c r="O17" s="78"/>
      <c r="P17" s="78"/>
    </row>
    <row r="18" spans="1:16" ht="15.75" customHeight="1">
      <c r="A18" s="166" t="s">
        <v>84</v>
      </c>
      <c r="B18" s="167" t="s">
        <v>85</v>
      </c>
      <c r="C18" s="103">
        <v>282012038</v>
      </c>
      <c r="D18" s="103">
        <v>0</v>
      </c>
      <c r="E18" s="97">
        <v>0</v>
      </c>
      <c r="F18" s="103">
        <v>0</v>
      </c>
      <c r="G18" s="103">
        <v>282012038</v>
      </c>
      <c r="H18" s="103">
        <v>30488125.880000006</v>
      </c>
      <c r="I18" s="103">
        <v>282012038</v>
      </c>
      <c r="J18" s="103">
        <v>0</v>
      </c>
      <c r="K18" s="226"/>
      <c r="L18" s="78"/>
      <c r="M18" s="78"/>
      <c r="N18" s="78"/>
      <c r="O18" s="78"/>
      <c r="P18" s="78"/>
    </row>
    <row r="19" spans="1:16" ht="15.75" customHeight="1">
      <c r="A19" s="166" t="s">
        <v>86</v>
      </c>
      <c r="B19" s="167" t="s">
        <v>87</v>
      </c>
      <c r="C19" s="103">
        <v>6274216</v>
      </c>
      <c r="D19" s="103">
        <v>0</v>
      </c>
      <c r="E19" s="97">
        <v>0</v>
      </c>
      <c r="F19" s="103">
        <v>0</v>
      </c>
      <c r="G19" s="103">
        <v>6274216</v>
      </c>
      <c r="H19" s="103">
        <v>8542.3999999999978</v>
      </c>
      <c r="I19" s="103">
        <v>6274216</v>
      </c>
      <c r="J19" s="103">
        <v>0</v>
      </c>
      <c r="K19" s="226"/>
      <c r="L19" s="78"/>
      <c r="M19" s="78"/>
      <c r="N19" s="78"/>
      <c r="O19" s="78"/>
      <c r="P19" s="78"/>
    </row>
    <row r="20" spans="1:16" ht="15.75" customHeight="1">
      <c r="A20" s="166" t="s">
        <v>88</v>
      </c>
      <c r="B20" s="167" t="s">
        <v>89</v>
      </c>
      <c r="C20" s="103">
        <v>29981964</v>
      </c>
      <c r="D20" s="103">
        <v>0</v>
      </c>
      <c r="E20" s="97">
        <v>0</v>
      </c>
      <c r="F20" s="103">
        <v>0</v>
      </c>
      <c r="G20" s="103">
        <v>29981964</v>
      </c>
      <c r="H20" s="103">
        <v>1870503.3700000003</v>
      </c>
      <c r="I20" s="103">
        <v>29981964</v>
      </c>
      <c r="J20" s="103">
        <v>0</v>
      </c>
      <c r="K20" s="226"/>
      <c r="L20" s="78"/>
      <c r="M20" s="78"/>
      <c r="N20" s="78"/>
      <c r="O20" s="78"/>
      <c r="P20" s="78"/>
    </row>
    <row r="21" spans="1:16">
      <c r="A21" s="168" t="s">
        <v>90</v>
      </c>
      <c r="B21" s="167" t="s">
        <v>91</v>
      </c>
      <c r="C21" s="103">
        <v>3026654</v>
      </c>
      <c r="D21" s="103">
        <v>0</v>
      </c>
      <c r="E21" s="97">
        <v>0</v>
      </c>
      <c r="F21" s="103">
        <v>0</v>
      </c>
      <c r="G21" s="103">
        <v>3026654</v>
      </c>
      <c r="H21" s="103">
        <v>31395.460000000003</v>
      </c>
      <c r="I21" s="103">
        <v>3026654</v>
      </c>
      <c r="J21" s="103">
        <v>0</v>
      </c>
      <c r="K21" s="226"/>
      <c r="L21" s="78"/>
      <c r="M21" s="78"/>
      <c r="N21" s="78"/>
      <c r="O21" s="78"/>
      <c r="P21" s="78"/>
    </row>
    <row r="22" spans="1:16">
      <c r="A22" s="168" t="s">
        <v>92</v>
      </c>
      <c r="B22" s="167" t="s">
        <v>93</v>
      </c>
      <c r="C22" s="103">
        <v>3443050</v>
      </c>
      <c r="D22" s="103">
        <v>0</v>
      </c>
      <c r="E22" s="97">
        <v>0</v>
      </c>
      <c r="F22" s="103">
        <v>0</v>
      </c>
      <c r="G22" s="103">
        <v>3443050</v>
      </c>
      <c r="H22" s="103">
        <v>6094.66</v>
      </c>
      <c r="I22" s="103">
        <v>3443050</v>
      </c>
      <c r="J22" s="103">
        <v>0</v>
      </c>
      <c r="K22" s="226"/>
      <c r="L22" s="78"/>
      <c r="M22" s="78"/>
      <c r="N22" s="78"/>
      <c r="O22" s="78"/>
      <c r="P22" s="78"/>
    </row>
    <row r="23" spans="1:16">
      <c r="A23" s="168" t="s">
        <v>94</v>
      </c>
      <c r="B23" s="169" t="s">
        <v>95</v>
      </c>
      <c r="C23" s="103">
        <v>5706000</v>
      </c>
      <c r="D23" s="103">
        <v>0</v>
      </c>
      <c r="E23" s="97">
        <v>0</v>
      </c>
      <c r="F23" s="103">
        <v>0</v>
      </c>
      <c r="G23" s="103">
        <v>5706000</v>
      </c>
      <c r="H23" s="103">
        <v>0</v>
      </c>
      <c r="I23" s="103">
        <v>5706000</v>
      </c>
      <c r="J23" s="103">
        <v>0</v>
      </c>
      <c r="K23" s="226"/>
      <c r="L23" s="78"/>
      <c r="M23" s="78"/>
      <c r="N23" s="78"/>
      <c r="O23" s="78"/>
      <c r="P23" s="78"/>
    </row>
    <row r="24" spans="1:16">
      <c r="A24" s="168" t="s">
        <v>170</v>
      </c>
      <c r="B24" s="169" t="s">
        <v>186</v>
      </c>
      <c r="C24" s="103">
        <v>125000</v>
      </c>
      <c r="D24" s="103">
        <v>0</v>
      </c>
      <c r="E24" s="97">
        <v>0</v>
      </c>
      <c r="F24" s="103">
        <v>0</v>
      </c>
      <c r="G24" s="103">
        <v>125000</v>
      </c>
      <c r="H24" s="103">
        <v>0</v>
      </c>
      <c r="I24" s="103">
        <v>125000</v>
      </c>
      <c r="J24" s="103">
        <v>0</v>
      </c>
      <c r="K24" s="226"/>
      <c r="L24" s="78"/>
      <c r="M24" s="78"/>
      <c r="N24" s="78"/>
      <c r="O24" s="78"/>
      <c r="P24" s="78"/>
    </row>
    <row r="25" spans="1:16" ht="15.75" customHeight="1">
      <c r="A25" s="168" t="s">
        <v>96</v>
      </c>
      <c r="B25" s="169" t="s">
        <v>97</v>
      </c>
      <c r="C25" s="103">
        <v>23638315</v>
      </c>
      <c r="D25" s="103">
        <v>0</v>
      </c>
      <c r="E25" s="97">
        <v>0</v>
      </c>
      <c r="F25" s="103">
        <v>0</v>
      </c>
      <c r="G25" s="103">
        <v>23638315</v>
      </c>
      <c r="H25" s="103">
        <v>5868320.7299999977</v>
      </c>
      <c r="I25" s="103">
        <v>23638315</v>
      </c>
      <c r="J25" s="103">
        <v>0</v>
      </c>
      <c r="K25" s="226"/>
      <c r="L25" s="78"/>
      <c r="M25" s="78"/>
      <c r="N25" s="78"/>
      <c r="O25" s="78"/>
      <c r="P25" s="78"/>
    </row>
    <row r="26" spans="1:16" ht="15.75" customHeight="1">
      <c r="A26" s="168" t="s">
        <v>160</v>
      </c>
      <c r="B26" s="167" t="s">
        <v>158</v>
      </c>
      <c r="C26" s="103">
        <v>52510</v>
      </c>
      <c r="D26" s="103">
        <v>-9485</v>
      </c>
      <c r="E26" s="97">
        <v>-7085</v>
      </c>
      <c r="F26" s="103">
        <v>-2400</v>
      </c>
      <c r="G26" s="103">
        <v>43025</v>
      </c>
      <c r="H26" s="103">
        <v>3455.4800000000037</v>
      </c>
      <c r="I26" s="103">
        <v>43025</v>
      </c>
      <c r="J26" s="103">
        <v>0</v>
      </c>
      <c r="K26" s="226"/>
      <c r="L26" s="78"/>
      <c r="M26" s="78"/>
      <c r="N26" s="78"/>
      <c r="O26" s="78"/>
      <c r="P26" s="78"/>
    </row>
    <row r="27" spans="1:16" ht="15.75" customHeight="1">
      <c r="A27" s="168" t="s">
        <v>161</v>
      </c>
      <c r="B27" s="167" t="s">
        <v>159</v>
      </c>
      <c r="C27" s="103">
        <v>3010609</v>
      </c>
      <c r="D27" s="103">
        <v>400275</v>
      </c>
      <c r="E27" s="97">
        <v>252484</v>
      </c>
      <c r="F27" s="103">
        <v>147791</v>
      </c>
      <c r="G27" s="103">
        <v>3410884</v>
      </c>
      <c r="H27" s="103">
        <v>484726.92000000004</v>
      </c>
      <c r="I27" s="103">
        <v>3410884</v>
      </c>
      <c r="J27" s="103">
        <v>0</v>
      </c>
      <c r="K27" s="226"/>
      <c r="L27" s="78"/>
      <c r="M27" s="78"/>
      <c r="N27" s="78"/>
      <c r="O27" s="78"/>
      <c r="P27" s="78"/>
    </row>
    <row r="28" spans="1:16" ht="15.75" customHeight="1">
      <c r="A28" s="168" t="s">
        <v>167</v>
      </c>
      <c r="B28" s="167" t="s">
        <v>166</v>
      </c>
      <c r="C28" s="103">
        <v>399858</v>
      </c>
      <c r="D28" s="103">
        <v>0</v>
      </c>
      <c r="E28" s="97">
        <v>0</v>
      </c>
      <c r="F28" s="103">
        <v>0</v>
      </c>
      <c r="G28" s="103">
        <v>399858</v>
      </c>
      <c r="H28" s="103">
        <v>0</v>
      </c>
      <c r="I28" s="103">
        <v>399858</v>
      </c>
      <c r="J28" s="103">
        <v>0</v>
      </c>
      <c r="K28" s="226"/>
      <c r="L28" s="78"/>
      <c r="M28" s="78"/>
      <c r="N28" s="78"/>
      <c r="O28" s="78"/>
      <c r="P28" s="78"/>
    </row>
    <row r="29" spans="1:16" ht="15.75" customHeight="1">
      <c r="A29" s="168" t="s">
        <v>198</v>
      </c>
      <c r="B29" s="167" t="s">
        <v>199</v>
      </c>
      <c r="C29" s="103">
        <v>85180</v>
      </c>
      <c r="D29" s="103">
        <v>-85180</v>
      </c>
      <c r="E29" s="97">
        <v>-85180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226"/>
      <c r="L29" s="78"/>
      <c r="M29" s="78"/>
      <c r="N29" s="78"/>
      <c r="O29" s="78"/>
      <c r="P29" s="78"/>
    </row>
    <row r="30" spans="1:16" ht="15.75" customHeight="1">
      <c r="A30" s="170" t="s">
        <v>98</v>
      </c>
      <c r="B30" s="167" t="s">
        <v>99</v>
      </c>
      <c r="C30" s="103">
        <v>82587207</v>
      </c>
      <c r="D30" s="103">
        <v>3907963</v>
      </c>
      <c r="E30" s="97">
        <v>2585796</v>
      </c>
      <c r="F30" s="103">
        <v>1322167</v>
      </c>
      <c r="G30" s="103">
        <v>86495170</v>
      </c>
      <c r="H30" s="103">
        <v>9368334.6900000032</v>
      </c>
      <c r="I30" s="103">
        <v>86495170</v>
      </c>
      <c r="J30" s="103">
        <v>0</v>
      </c>
      <c r="K30" s="226"/>
      <c r="L30" s="78"/>
      <c r="M30" s="78"/>
      <c r="N30" s="78"/>
      <c r="O30" s="78"/>
      <c r="P30" s="78"/>
    </row>
    <row r="31" spans="1:16" ht="15.75" customHeight="1">
      <c r="A31" s="170" t="s">
        <v>100</v>
      </c>
      <c r="B31" s="171" t="s">
        <v>101</v>
      </c>
      <c r="C31" s="103">
        <v>111006058</v>
      </c>
      <c r="D31" s="103">
        <v>-7701880</v>
      </c>
      <c r="E31" s="97">
        <v>5098568</v>
      </c>
      <c r="F31" s="103">
        <v>-12800448</v>
      </c>
      <c r="G31" s="103">
        <v>103304178</v>
      </c>
      <c r="H31" s="103">
        <v>8024233.2199999988</v>
      </c>
      <c r="I31" s="103">
        <v>103304178</v>
      </c>
      <c r="J31" s="103">
        <v>0</v>
      </c>
      <c r="K31" s="226"/>
      <c r="L31" s="78"/>
      <c r="M31" s="78"/>
      <c r="N31" s="78"/>
      <c r="O31" s="78"/>
      <c r="P31" s="78"/>
    </row>
    <row r="32" spans="1:16" ht="15.75" customHeight="1">
      <c r="A32" s="170" t="s">
        <v>200</v>
      </c>
      <c r="B32" s="171" t="s">
        <v>201</v>
      </c>
      <c r="C32" s="103">
        <v>6817996</v>
      </c>
      <c r="D32" s="103">
        <v>113408</v>
      </c>
      <c r="E32" s="97">
        <v>113408</v>
      </c>
      <c r="F32" s="103">
        <v>0</v>
      </c>
      <c r="G32" s="103">
        <v>6931404</v>
      </c>
      <c r="H32" s="103">
        <v>671370.7699999999</v>
      </c>
      <c r="I32" s="103">
        <v>6931404</v>
      </c>
      <c r="J32" s="103">
        <v>0</v>
      </c>
      <c r="K32" s="226"/>
      <c r="L32" s="78"/>
      <c r="M32" s="78"/>
      <c r="N32" s="78"/>
      <c r="O32" s="78"/>
      <c r="P32" s="78"/>
    </row>
    <row r="33" spans="1:16" ht="15.75" customHeight="1">
      <c r="A33" s="170" t="s">
        <v>102</v>
      </c>
      <c r="B33" s="172" t="s">
        <v>103</v>
      </c>
      <c r="C33" s="103">
        <v>11769715</v>
      </c>
      <c r="D33" s="103">
        <v>-324491</v>
      </c>
      <c r="E33" s="97">
        <v>-325776</v>
      </c>
      <c r="F33" s="103">
        <v>1285</v>
      </c>
      <c r="G33" s="103">
        <v>11445224</v>
      </c>
      <c r="H33" s="103">
        <v>1271396.78</v>
      </c>
      <c r="I33" s="103">
        <v>11445224</v>
      </c>
      <c r="J33" s="103">
        <v>0</v>
      </c>
      <c r="K33" s="226"/>
      <c r="L33" s="78"/>
      <c r="M33" s="78"/>
      <c r="N33" s="78"/>
      <c r="O33" s="78"/>
      <c r="P33" s="78"/>
    </row>
    <row r="34" spans="1:16" ht="15.75" customHeight="1">
      <c r="A34" s="170" t="s">
        <v>104</v>
      </c>
      <c r="B34" s="172" t="s">
        <v>105</v>
      </c>
      <c r="C34" s="103">
        <v>101764644</v>
      </c>
      <c r="D34" s="103">
        <v>1288617</v>
      </c>
      <c r="E34" s="97">
        <v>1296428</v>
      </c>
      <c r="F34" s="103">
        <v>-7811</v>
      </c>
      <c r="G34" s="103">
        <v>103053261</v>
      </c>
      <c r="H34" s="103">
        <v>16629342.449999999</v>
      </c>
      <c r="I34" s="103">
        <v>103053261</v>
      </c>
      <c r="J34" s="103">
        <v>0</v>
      </c>
      <c r="K34" s="226"/>
      <c r="L34" s="78"/>
      <c r="M34" s="78"/>
      <c r="N34" s="78"/>
      <c r="O34" s="78"/>
      <c r="P34" s="78"/>
    </row>
    <row r="35" spans="1:16" ht="15.75" customHeight="1">
      <c r="A35" s="170" t="s">
        <v>202</v>
      </c>
      <c r="B35" s="171" t="s">
        <v>203</v>
      </c>
      <c r="C35" s="103">
        <v>84005</v>
      </c>
      <c r="D35" s="103">
        <v>134</v>
      </c>
      <c r="E35" s="97">
        <v>134</v>
      </c>
      <c r="F35" s="103">
        <v>0</v>
      </c>
      <c r="G35" s="103">
        <v>84139</v>
      </c>
      <c r="H35" s="103">
        <v>3097.68</v>
      </c>
      <c r="I35" s="103">
        <v>84139</v>
      </c>
      <c r="J35" s="103">
        <v>0</v>
      </c>
      <c r="K35" s="226"/>
      <c r="L35" s="78"/>
      <c r="M35" s="78"/>
      <c r="N35" s="78"/>
      <c r="O35" s="78"/>
      <c r="P35" s="78"/>
    </row>
    <row r="36" spans="1:16" ht="15.75" customHeight="1">
      <c r="A36" s="170" t="s">
        <v>106</v>
      </c>
      <c r="B36" s="172" t="s">
        <v>107</v>
      </c>
      <c r="C36" s="103">
        <v>35510891</v>
      </c>
      <c r="D36" s="103">
        <v>0</v>
      </c>
      <c r="E36" s="97">
        <v>0</v>
      </c>
      <c r="F36" s="103">
        <v>0</v>
      </c>
      <c r="G36" s="103">
        <v>35510891</v>
      </c>
      <c r="H36" s="103">
        <v>5559265.6700000037</v>
      </c>
      <c r="I36" s="103">
        <v>35510891</v>
      </c>
      <c r="J36" s="103">
        <v>0</v>
      </c>
      <c r="K36" s="226"/>
      <c r="L36" s="78"/>
      <c r="M36" s="78"/>
      <c r="N36" s="78"/>
      <c r="O36" s="78"/>
      <c r="P36" s="78"/>
    </row>
    <row r="37" spans="1:16" ht="15.75" customHeight="1">
      <c r="A37" s="170" t="s">
        <v>108</v>
      </c>
      <c r="B37" s="173" t="s">
        <v>109</v>
      </c>
      <c r="C37" s="103">
        <v>1889953</v>
      </c>
      <c r="D37" s="103">
        <v>0</v>
      </c>
      <c r="E37" s="97">
        <v>0</v>
      </c>
      <c r="F37" s="103">
        <v>0</v>
      </c>
      <c r="G37" s="103">
        <v>1889953</v>
      </c>
      <c r="H37" s="103">
        <v>303694.02999999997</v>
      </c>
      <c r="I37" s="103">
        <v>1889953</v>
      </c>
      <c r="J37" s="103">
        <v>0</v>
      </c>
      <c r="K37" s="226"/>
      <c r="L37" s="78"/>
      <c r="M37" s="78"/>
      <c r="N37" s="78"/>
      <c r="O37" s="78"/>
      <c r="P37" s="78"/>
    </row>
    <row r="38" spans="1:16" ht="15.75" customHeight="1">
      <c r="A38" s="170" t="s">
        <v>110</v>
      </c>
      <c r="B38" s="171" t="s">
        <v>111</v>
      </c>
      <c r="C38" s="103">
        <v>8315634</v>
      </c>
      <c r="D38" s="103">
        <v>-780000</v>
      </c>
      <c r="E38" s="97">
        <v>-780000</v>
      </c>
      <c r="F38" s="103">
        <v>0</v>
      </c>
      <c r="G38" s="103">
        <v>7535634</v>
      </c>
      <c r="H38" s="103">
        <v>414963.69999999995</v>
      </c>
      <c r="I38" s="103">
        <v>7535634</v>
      </c>
      <c r="J38" s="103">
        <v>0</v>
      </c>
      <c r="K38" s="226"/>
      <c r="L38" s="78"/>
      <c r="M38" s="78"/>
      <c r="N38" s="78"/>
      <c r="O38" s="78"/>
      <c r="P38" s="78"/>
    </row>
    <row r="39" spans="1:16" ht="15.75" customHeight="1">
      <c r="A39" s="170" t="s">
        <v>212</v>
      </c>
      <c r="B39" s="171" t="s">
        <v>213</v>
      </c>
      <c r="C39" s="103">
        <v>0</v>
      </c>
      <c r="D39" s="103">
        <v>1610745</v>
      </c>
      <c r="E39" s="97">
        <v>1610745</v>
      </c>
      <c r="F39" s="103">
        <v>0</v>
      </c>
      <c r="G39" s="103">
        <v>1610745</v>
      </c>
      <c r="H39" s="103">
        <v>0</v>
      </c>
      <c r="I39" s="103">
        <v>1610745</v>
      </c>
      <c r="J39" s="103">
        <v>0</v>
      </c>
      <c r="K39" s="226"/>
      <c r="L39" s="78"/>
      <c r="M39" s="78"/>
      <c r="N39" s="78"/>
      <c r="O39" s="78"/>
      <c r="P39" s="78"/>
    </row>
    <row r="40" spans="1:16" ht="15.75" customHeight="1">
      <c r="A40" s="170" t="s">
        <v>214</v>
      </c>
      <c r="B40" s="171" t="s">
        <v>215</v>
      </c>
      <c r="C40" s="103">
        <v>0</v>
      </c>
      <c r="D40" s="103">
        <v>650390</v>
      </c>
      <c r="E40" s="97">
        <v>650390</v>
      </c>
      <c r="F40" s="103">
        <v>0</v>
      </c>
      <c r="G40" s="103">
        <v>650390</v>
      </c>
      <c r="H40" s="103">
        <v>15286.719999999998</v>
      </c>
      <c r="I40" s="103">
        <v>650390</v>
      </c>
      <c r="J40" s="103">
        <v>0</v>
      </c>
      <c r="K40" s="226"/>
      <c r="L40" s="78"/>
      <c r="M40" s="78"/>
      <c r="N40" s="78"/>
      <c r="O40" s="78"/>
      <c r="P40" s="78"/>
    </row>
    <row r="41" spans="1:16">
      <c r="A41" s="170" t="s">
        <v>157</v>
      </c>
      <c r="B41" s="169" t="s">
        <v>180</v>
      </c>
      <c r="C41" s="103">
        <v>9680532</v>
      </c>
      <c r="D41" s="103">
        <v>89269</v>
      </c>
      <c r="E41" s="97">
        <v>89269</v>
      </c>
      <c r="F41" s="103">
        <v>0</v>
      </c>
      <c r="G41" s="103">
        <v>9769801</v>
      </c>
      <c r="H41" s="103">
        <v>1388625.9500000004</v>
      </c>
      <c r="I41" s="103">
        <v>9769801</v>
      </c>
      <c r="J41" s="103">
        <v>0</v>
      </c>
      <c r="K41" s="226"/>
      <c r="L41" s="78"/>
      <c r="M41" s="78"/>
      <c r="N41" s="78"/>
      <c r="O41" s="78"/>
      <c r="P41" s="78"/>
    </row>
    <row r="42" spans="1:16">
      <c r="A42" s="159" t="s">
        <v>112</v>
      </c>
      <c r="B42" s="174"/>
      <c r="C42" s="98">
        <v>759861290</v>
      </c>
      <c r="D42" s="98">
        <v>-840235</v>
      </c>
      <c r="E42" s="98">
        <v>10499181</v>
      </c>
      <c r="F42" s="98">
        <v>-11339416</v>
      </c>
      <c r="G42" s="98">
        <v>759021055</v>
      </c>
      <c r="H42" s="98">
        <v>84792963.500000015</v>
      </c>
      <c r="I42" s="98">
        <v>759021055</v>
      </c>
      <c r="J42" s="98">
        <v>0</v>
      </c>
      <c r="K42" s="226"/>
      <c r="L42" s="78"/>
      <c r="M42" s="78"/>
      <c r="N42" s="78"/>
      <c r="O42" s="78"/>
      <c r="P42" s="78"/>
    </row>
    <row r="43" spans="1:16">
      <c r="A43" s="175" t="s">
        <v>113</v>
      </c>
      <c r="B43" s="176" t="s">
        <v>114</v>
      </c>
      <c r="C43" s="103">
        <v>6126303</v>
      </c>
      <c r="D43" s="103">
        <v>8750</v>
      </c>
      <c r="E43" s="96">
        <v>8750</v>
      </c>
      <c r="F43" s="103">
        <v>0</v>
      </c>
      <c r="G43" s="103">
        <v>6135053</v>
      </c>
      <c r="H43" s="103">
        <v>1024378.17</v>
      </c>
      <c r="I43" s="103">
        <v>6135053</v>
      </c>
      <c r="J43" s="103">
        <v>0</v>
      </c>
      <c r="K43" s="226"/>
      <c r="L43" s="78"/>
      <c r="M43" s="78"/>
      <c r="N43" s="78"/>
      <c r="O43" s="78"/>
      <c r="P43" s="78"/>
    </row>
    <row r="44" spans="1:16">
      <c r="A44" s="175" t="s">
        <v>115</v>
      </c>
      <c r="B44" s="176" t="s">
        <v>116</v>
      </c>
      <c r="C44" s="103">
        <v>1320543</v>
      </c>
      <c r="D44" s="103">
        <v>0</v>
      </c>
      <c r="E44" s="97">
        <v>0</v>
      </c>
      <c r="F44" s="103">
        <v>0</v>
      </c>
      <c r="G44" s="103">
        <v>1320543</v>
      </c>
      <c r="H44" s="103">
        <v>115790.31</v>
      </c>
      <c r="I44" s="103">
        <v>1320543</v>
      </c>
      <c r="J44" s="103">
        <v>0</v>
      </c>
      <c r="K44" s="226"/>
      <c r="L44" s="78"/>
      <c r="M44" s="78"/>
      <c r="N44" s="78"/>
      <c r="O44" s="78"/>
      <c r="P44" s="78"/>
    </row>
    <row r="45" spans="1:16">
      <c r="A45" s="175" t="s">
        <v>117</v>
      </c>
      <c r="B45" s="165" t="s">
        <v>118</v>
      </c>
      <c r="C45" s="103">
        <v>980000</v>
      </c>
      <c r="D45" s="103">
        <v>0</v>
      </c>
      <c r="E45" s="97">
        <v>0</v>
      </c>
      <c r="F45" s="103">
        <v>0</v>
      </c>
      <c r="G45" s="103">
        <v>980000</v>
      </c>
      <c r="H45" s="103">
        <v>0</v>
      </c>
      <c r="I45" s="103">
        <v>980000</v>
      </c>
      <c r="J45" s="103">
        <v>0</v>
      </c>
      <c r="K45" s="226"/>
    </row>
    <row r="46" spans="1:16" hidden="1">
      <c r="A46" s="175"/>
      <c r="B46" s="176" t="s">
        <v>298</v>
      </c>
      <c r="C46" s="103">
        <v>0</v>
      </c>
      <c r="D46" s="103">
        <v>0</v>
      </c>
      <c r="E46" s="97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226"/>
    </row>
    <row r="47" spans="1:16">
      <c r="A47" s="159" t="s">
        <v>119</v>
      </c>
      <c r="B47" s="177"/>
      <c r="C47" s="98">
        <v>8426846</v>
      </c>
      <c r="D47" s="98">
        <v>8750</v>
      </c>
      <c r="E47" s="98">
        <v>8750</v>
      </c>
      <c r="F47" s="98">
        <v>0</v>
      </c>
      <c r="G47" s="98">
        <v>8435596</v>
      </c>
      <c r="H47" s="98">
        <v>1140168.48</v>
      </c>
      <c r="I47" s="98">
        <v>8435596</v>
      </c>
      <c r="J47" s="98">
        <v>0</v>
      </c>
      <c r="K47" s="226"/>
    </row>
    <row r="48" spans="1:16">
      <c r="A48" s="178" t="s">
        <v>120</v>
      </c>
      <c r="B48" s="179"/>
      <c r="C48" s="98">
        <v>1503949484</v>
      </c>
      <c r="D48" s="98">
        <v>4340328</v>
      </c>
      <c r="E48" s="98">
        <v>15679744</v>
      </c>
      <c r="F48" s="98">
        <v>-11339416</v>
      </c>
      <c r="G48" s="98">
        <v>1508289812</v>
      </c>
      <c r="H48" s="98">
        <v>171184463.30000007</v>
      </c>
      <c r="I48" s="98">
        <v>1524493451</v>
      </c>
      <c r="J48" s="98">
        <v>-16203639</v>
      </c>
      <c r="K48" s="226"/>
    </row>
    <row r="49" spans="2:2">
      <c r="B49" s="57"/>
    </row>
  </sheetData>
  <phoneticPr fontId="2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42"/>
  <sheetViews>
    <sheetView zoomScale="80" zoomScaleNormal="80" workbookViewId="0">
      <pane ySplit="5" topLeftCell="A6" activePane="bottomLeft" state="frozen"/>
      <selection activeCell="K22" sqref="K22"/>
      <selection pane="bottomLeft"/>
    </sheetView>
  </sheetViews>
  <sheetFormatPr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4" width="9.85546875" style="3" bestFit="1" customWidth="1"/>
    <col min="15" max="16384" width="9.140625" style="3"/>
  </cols>
  <sheetData>
    <row r="1" spans="1:25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5" ht="15.75">
      <c r="A2" s="1" t="s">
        <v>278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5" ht="15.75">
      <c r="A3" s="19" t="s">
        <v>296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5" ht="15.75">
      <c r="A4" s="50"/>
      <c r="B4" s="51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</row>
    <row r="5" spans="1:25" ht="60.75" customHeight="1">
      <c r="A5" s="92" t="s">
        <v>1</v>
      </c>
      <c r="B5" s="92" t="s">
        <v>0</v>
      </c>
      <c r="C5" s="93" t="s">
        <v>4</v>
      </c>
      <c r="D5" s="94" t="s">
        <v>5</v>
      </c>
      <c r="E5" s="108" t="s">
        <v>216</v>
      </c>
      <c r="F5" s="95" t="s">
        <v>190</v>
      </c>
      <c r="G5" s="95" t="s">
        <v>195</v>
      </c>
      <c r="H5" s="95" t="s">
        <v>193</v>
      </c>
      <c r="I5" s="95" t="s">
        <v>192</v>
      </c>
      <c r="J5" s="95" t="s">
        <v>197</v>
      </c>
      <c r="K5" s="109" t="s">
        <v>209</v>
      </c>
      <c r="L5" s="109" t="s">
        <v>210</v>
      </c>
      <c r="M5" s="109" t="s">
        <v>211</v>
      </c>
    </row>
    <row r="6" spans="1:25">
      <c r="A6" s="197" t="s">
        <v>27</v>
      </c>
      <c r="B6" s="198" t="s">
        <v>7</v>
      </c>
      <c r="C6" s="135">
        <v>6700273</v>
      </c>
      <c r="D6" s="135">
        <v>0</v>
      </c>
      <c r="E6" s="135">
        <v>10280034</v>
      </c>
      <c r="F6" s="135">
        <v>54855</v>
      </c>
      <c r="G6" s="135">
        <v>35867</v>
      </c>
      <c r="H6" s="135">
        <v>2273531</v>
      </c>
      <c r="I6" s="135">
        <v>208768</v>
      </c>
      <c r="J6" s="135">
        <v>0</v>
      </c>
      <c r="K6" s="139">
        <v>12853055</v>
      </c>
      <c r="L6" s="139">
        <v>0</v>
      </c>
      <c r="M6" s="139">
        <v>19553328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>
      <c r="A7" s="299" t="s">
        <v>150</v>
      </c>
      <c r="B7" s="300"/>
      <c r="C7" s="137">
        <v>6700273</v>
      </c>
      <c r="D7" s="137">
        <v>0</v>
      </c>
      <c r="E7" s="137">
        <v>10280034</v>
      </c>
      <c r="F7" s="137">
        <v>54855</v>
      </c>
      <c r="G7" s="137">
        <v>35867</v>
      </c>
      <c r="H7" s="137">
        <v>2273531</v>
      </c>
      <c r="I7" s="137">
        <v>208768</v>
      </c>
      <c r="J7" s="137">
        <v>0</v>
      </c>
      <c r="K7" s="137">
        <v>12853055</v>
      </c>
      <c r="L7" s="137">
        <v>0</v>
      </c>
      <c r="M7" s="137">
        <v>19553328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5">
      <c r="A8" s="197" t="s">
        <v>28</v>
      </c>
      <c r="B8" s="198" t="s">
        <v>8</v>
      </c>
      <c r="C8" s="135">
        <v>238906346</v>
      </c>
      <c r="D8" s="135">
        <v>73444</v>
      </c>
      <c r="E8" s="135">
        <v>145565908</v>
      </c>
      <c r="F8" s="135">
        <v>0</v>
      </c>
      <c r="G8" s="135">
        <v>55547462</v>
      </c>
      <c r="H8" s="135">
        <v>0</v>
      </c>
      <c r="I8" s="135">
        <v>3053770</v>
      </c>
      <c r="J8" s="135">
        <v>30576502</v>
      </c>
      <c r="K8" s="139">
        <v>234743642</v>
      </c>
      <c r="L8" s="139">
        <v>6010553</v>
      </c>
      <c r="M8" s="139">
        <v>479733985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5">
      <c r="A9" s="197" t="s">
        <v>29</v>
      </c>
      <c r="B9" s="198" t="s">
        <v>9</v>
      </c>
      <c r="C9" s="135">
        <v>13782939</v>
      </c>
      <c r="D9" s="135">
        <v>0</v>
      </c>
      <c r="E9" s="135">
        <v>13108694</v>
      </c>
      <c r="F9" s="135">
        <v>0</v>
      </c>
      <c r="G9" s="135">
        <v>9746285</v>
      </c>
      <c r="H9" s="135">
        <v>453114</v>
      </c>
      <c r="I9" s="135">
        <v>155737</v>
      </c>
      <c r="J9" s="135">
        <v>12502468</v>
      </c>
      <c r="K9" s="139">
        <v>35966298</v>
      </c>
      <c r="L9" s="139">
        <v>1305949</v>
      </c>
      <c r="M9" s="139">
        <v>51055186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5">
      <c r="A10" s="197" t="s">
        <v>30</v>
      </c>
      <c r="B10" s="198" t="s">
        <v>10</v>
      </c>
      <c r="C10" s="135">
        <v>5709172</v>
      </c>
      <c r="D10" s="135">
        <v>0</v>
      </c>
      <c r="E10" s="135">
        <v>0</v>
      </c>
      <c r="F10" s="135">
        <v>2053739</v>
      </c>
      <c r="G10" s="135">
        <v>5088252</v>
      </c>
      <c r="H10" s="135">
        <v>0</v>
      </c>
      <c r="I10" s="135">
        <v>0</v>
      </c>
      <c r="J10" s="135">
        <v>0</v>
      </c>
      <c r="K10" s="139">
        <v>7141991</v>
      </c>
      <c r="L10" s="139">
        <v>0</v>
      </c>
      <c r="M10" s="139">
        <v>12851163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5">
      <c r="A11" s="197" t="s">
        <v>31</v>
      </c>
      <c r="B11" s="198" t="s">
        <v>134</v>
      </c>
      <c r="C11" s="135">
        <v>8248902</v>
      </c>
      <c r="D11" s="135">
        <v>0</v>
      </c>
      <c r="E11" s="135">
        <v>0</v>
      </c>
      <c r="F11" s="135">
        <v>2161075</v>
      </c>
      <c r="G11" s="135">
        <v>0</v>
      </c>
      <c r="H11" s="135">
        <v>0</v>
      </c>
      <c r="I11" s="135">
        <v>0</v>
      </c>
      <c r="J11" s="135">
        <v>0</v>
      </c>
      <c r="K11" s="139">
        <v>2161075</v>
      </c>
      <c r="L11" s="139">
        <v>0</v>
      </c>
      <c r="M11" s="139">
        <v>10409977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5">
      <c r="A12" s="197" t="s">
        <v>32</v>
      </c>
      <c r="B12" s="198" t="s">
        <v>11</v>
      </c>
      <c r="C12" s="135">
        <v>23020739</v>
      </c>
      <c r="D12" s="135">
        <v>0</v>
      </c>
      <c r="E12" s="135">
        <v>0</v>
      </c>
      <c r="F12" s="135">
        <v>6164715</v>
      </c>
      <c r="G12" s="135">
        <v>0</v>
      </c>
      <c r="H12" s="135">
        <v>0</v>
      </c>
      <c r="I12" s="135">
        <v>0</v>
      </c>
      <c r="J12" s="135">
        <v>0</v>
      </c>
      <c r="K12" s="139">
        <v>6164715</v>
      </c>
      <c r="L12" s="139">
        <v>0</v>
      </c>
      <c r="M12" s="139">
        <v>29185454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5">
      <c r="A13" s="197" t="s">
        <v>135</v>
      </c>
      <c r="B13" s="198" t="s">
        <v>12</v>
      </c>
      <c r="C13" s="135">
        <v>1869182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4536572</v>
      </c>
      <c r="K13" s="139">
        <v>4536572</v>
      </c>
      <c r="L13" s="139">
        <v>0</v>
      </c>
      <c r="M13" s="139">
        <v>6405754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5">
      <c r="A14" s="197" t="s">
        <v>136</v>
      </c>
      <c r="B14" s="198" t="s">
        <v>137</v>
      </c>
      <c r="C14" s="135">
        <v>967374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2515964</v>
      </c>
      <c r="K14" s="139">
        <v>2515964</v>
      </c>
      <c r="L14" s="139">
        <v>0</v>
      </c>
      <c r="M14" s="139">
        <v>3483338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5">
      <c r="A15" s="197" t="s">
        <v>138</v>
      </c>
      <c r="B15" s="198" t="s">
        <v>13</v>
      </c>
      <c r="C15" s="135">
        <v>659328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8096186</v>
      </c>
      <c r="K15" s="139">
        <v>8096186</v>
      </c>
      <c r="L15" s="139">
        <v>1000</v>
      </c>
      <c r="M15" s="139">
        <v>8756514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5">
      <c r="A16" s="197" t="s">
        <v>139</v>
      </c>
      <c r="B16" s="198" t="s">
        <v>140</v>
      </c>
      <c r="C16" s="135">
        <v>4904864</v>
      </c>
      <c r="D16" s="135">
        <v>0</v>
      </c>
      <c r="E16" s="135">
        <v>291577</v>
      </c>
      <c r="F16" s="135">
        <v>0</v>
      </c>
      <c r="G16" s="135">
        <v>0</v>
      </c>
      <c r="H16" s="135">
        <v>0</v>
      </c>
      <c r="I16" s="135">
        <v>0</v>
      </c>
      <c r="J16" s="135">
        <v>54735</v>
      </c>
      <c r="K16" s="139">
        <v>346312</v>
      </c>
      <c r="L16" s="139">
        <v>0</v>
      </c>
      <c r="M16" s="139">
        <v>5251176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>
      <c r="A17" s="197" t="s">
        <v>141</v>
      </c>
      <c r="B17" s="198" t="s">
        <v>14</v>
      </c>
      <c r="C17" s="135">
        <v>11433846</v>
      </c>
      <c r="D17" s="135">
        <v>0</v>
      </c>
      <c r="E17" s="135">
        <v>3759075</v>
      </c>
      <c r="F17" s="135">
        <v>49724</v>
      </c>
      <c r="G17" s="135">
        <v>306830</v>
      </c>
      <c r="H17" s="135">
        <v>0</v>
      </c>
      <c r="I17" s="135">
        <v>0</v>
      </c>
      <c r="J17" s="135">
        <v>14315627</v>
      </c>
      <c r="K17" s="139">
        <v>18431256</v>
      </c>
      <c r="L17" s="139">
        <v>0</v>
      </c>
      <c r="M17" s="139">
        <v>29865102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>
      <c r="A18" s="197" t="s">
        <v>142</v>
      </c>
      <c r="B18" s="198" t="s">
        <v>15</v>
      </c>
      <c r="C18" s="135">
        <v>191133006</v>
      </c>
      <c r="D18" s="135">
        <v>0</v>
      </c>
      <c r="E18" s="135">
        <v>77108824</v>
      </c>
      <c r="F18" s="135">
        <v>0</v>
      </c>
      <c r="G18" s="135">
        <v>123966366</v>
      </c>
      <c r="H18" s="135">
        <v>0</v>
      </c>
      <c r="I18" s="135">
        <v>0</v>
      </c>
      <c r="J18" s="135">
        <v>0</v>
      </c>
      <c r="K18" s="139">
        <v>201075190</v>
      </c>
      <c r="L18" s="139">
        <v>980000</v>
      </c>
      <c r="M18" s="139">
        <v>393188196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>
      <c r="A19" s="197" t="s">
        <v>143</v>
      </c>
      <c r="B19" s="198" t="s">
        <v>173</v>
      </c>
      <c r="C19" s="135">
        <v>117981121</v>
      </c>
      <c r="D19" s="135">
        <v>0</v>
      </c>
      <c r="E19" s="135">
        <v>0</v>
      </c>
      <c r="F19" s="135">
        <v>0</v>
      </c>
      <c r="G19" s="135">
        <v>109554478</v>
      </c>
      <c r="H19" s="135">
        <v>0</v>
      </c>
      <c r="I19" s="135">
        <v>0</v>
      </c>
      <c r="J19" s="135">
        <v>0</v>
      </c>
      <c r="K19" s="139">
        <v>109554478</v>
      </c>
      <c r="L19" s="139">
        <v>0</v>
      </c>
      <c r="M19" s="139">
        <v>227535599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>
      <c r="A20" s="199" t="s">
        <v>171</v>
      </c>
      <c r="B20" s="185" t="s">
        <v>172</v>
      </c>
      <c r="C20" s="135">
        <v>2689522</v>
      </c>
      <c r="D20" s="135">
        <v>0</v>
      </c>
      <c r="E20" s="135">
        <v>8417700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9">
        <v>8417700</v>
      </c>
      <c r="L20" s="139">
        <v>0</v>
      </c>
      <c r="M20" s="139">
        <v>11107222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>
      <c r="A21" s="299" t="s">
        <v>151</v>
      </c>
      <c r="B21" s="300"/>
      <c r="C21" s="137">
        <v>621306341</v>
      </c>
      <c r="D21" s="137">
        <v>73444</v>
      </c>
      <c r="E21" s="137">
        <v>248251778</v>
      </c>
      <c r="F21" s="137">
        <v>10429253</v>
      </c>
      <c r="G21" s="137">
        <v>304209673</v>
      </c>
      <c r="H21" s="137">
        <v>453114</v>
      </c>
      <c r="I21" s="137">
        <v>3209507</v>
      </c>
      <c r="J21" s="137">
        <v>72598054</v>
      </c>
      <c r="K21" s="137">
        <v>639151379</v>
      </c>
      <c r="L21" s="137">
        <v>8297502</v>
      </c>
      <c r="M21" s="137">
        <v>1268828666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>
      <c r="A22" s="197" t="s">
        <v>33</v>
      </c>
      <c r="B22" s="198" t="s">
        <v>17</v>
      </c>
      <c r="C22" s="135">
        <v>11453389</v>
      </c>
      <c r="D22" s="135">
        <v>4835702</v>
      </c>
      <c r="E22" s="135">
        <v>0</v>
      </c>
      <c r="F22" s="135">
        <v>0</v>
      </c>
      <c r="G22" s="135">
        <v>0</v>
      </c>
      <c r="H22" s="135">
        <v>1733575</v>
      </c>
      <c r="I22" s="135">
        <v>0</v>
      </c>
      <c r="J22" s="135">
        <v>1619416</v>
      </c>
      <c r="K22" s="139">
        <v>3352991</v>
      </c>
      <c r="L22" s="139">
        <v>0</v>
      </c>
      <c r="M22" s="139">
        <v>19642082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>
      <c r="A23" s="197" t="s">
        <v>144</v>
      </c>
      <c r="B23" s="198" t="s">
        <v>18</v>
      </c>
      <c r="C23" s="135">
        <v>1813512</v>
      </c>
      <c r="D23" s="135">
        <v>750000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3475788</v>
      </c>
      <c r="K23" s="139">
        <v>3475788</v>
      </c>
      <c r="L23" s="139">
        <v>0</v>
      </c>
      <c r="M23" s="139">
        <v>6039300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>
      <c r="A24" s="197" t="s">
        <v>145</v>
      </c>
      <c r="B24" s="198" t="s">
        <v>19</v>
      </c>
      <c r="C24" s="135">
        <v>1000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2609039</v>
      </c>
      <c r="K24" s="139">
        <v>2609039</v>
      </c>
      <c r="L24" s="139">
        <v>0</v>
      </c>
      <c r="M24" s="139">
        <v>2610039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>
      <c r="A25" s="197" t="s">
        <v>122</v>
      </c>
      <c r="B25" s="198" t="s">
        <v>20</v>
      </c>
      <c r="C25" s="135">
        <v>994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2840007</v>
      </c>
      <c r="K25" s="139">
        <v>2840007</v>
      </c>
      <c r="L25" s="139">
        <v>20000</v>
      </c>
      <c r="M25" s="139">
        <v>2861001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>
      <c r="A26" s="197" t="s">
        <v>123</v>
      </c>
      <c r="B26" s="198" t="s">
        <v>204</v>
      </c>
      <c r="C26" s="135">
        <v>11056611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9">
        <v>0</v>
      </c>
      <c r="L26" s="139">
        <v>0</v>
      </c>
      <c r="M26" s="139">
        <v>11056611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>
      <c r="A27" s="197" t="s">
        <v>146</v>
      </c>
      <c r="B27" s="198" t="s">
        <v>205</v>
      </c>
      <c r="C27" s="135">
        <v>1281706</v>
      </c>
      <c r="D27" s="135">
        <v>100000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465821</v>
      </c>
      <c r="K27" s="139">
        <v>465821</v>
      </c>
      <c r="L27" s="139">
        <v>0</v>
      </c>
      <c r="M27" s="139">
        <v>1847527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>
      <c r="A28" s="299" t="s">
        <v>152</v>
      </c>
      <c r="B28" s="300"/>
      <c r="C28" s="137">
        <v>25607212</v>
      </c>
      <c r="D28" s="137">
        <v>5685702</v>
      </c>
      <c r="E28" s="137">
        <v>0</v>
      </c>
      <c r="F28" s="137">
        <v>0</v>
      </c>
      <c r="G28" s="137">
        <v>0</v>
      </c>
      <c r="H28" s="137">
        <v>1733575</v>
      </c>
      <c r="I28" s="137">
        <v>0</v>
      </c>
      <c r="J28" s="137">
        <v>11010071</v>
      </c>
      <c r="K28" s="137">
        <v>12743646</v>
      </c>
      <c r="L28" s="137">
        <v>20000</v>
      </c>
      <c r="M28" s="137">
        <v>44056560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>
      <c r="A29" s="197" t="s">
        <v>124</v>
      </c>
      <c r="B29" s="198" t="s">
        <v>21</v>
      </c>
      <c r="C29" s="135">
        <v>29207648</v>
      </c>
      <c r="D29" s="135">
        <v>0</v>
      </c>
      <c r="E29" s="135">
        <v>0</v>
      </c>
      <c r="F29" s="135">
        <v>0</v>
      </c>
      <c r="G29" s="135">
        <v>0</v>
      </c>
      <c r="H29" s="135">
        <v>21910399</v>
      </c>
      <c r="I29" s="135">
        <v>2340538</v>
      </c>
      <c r="J29" s="135">
        <v>650390</v>
      </c>
      <c r="K29" s="139">
        <v>24901327</v>
      </c>
      <c r="L29" s="139">
        <v>0</v>
      </c>
      <c r="M29" s="139">
        <v>54108975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>
      <c r="A30" s="197" t="s">
        <v>126</v>
      </c>
      <c r="B30" s="198" t="s">
        <v>147</v>
      </c>
      <c r="C30" s="135">
        <v>2480143</v>
      </c>
      <c r="D30" s="135">
        <v>0</v>
      </c>
      <c r="E30" s="135">
        <v>0</v>
      </c>
      <c r="F30" s="135">
        <v>0</v>
      </c>
      <c r="G30" s="135">
        <v>0</v>
      </c>
      <c r="H30" s="135">
        <v>2416683</v>
      </c>
      <c r="I30" s="135">
        <v>452138</v>
      </c>
      <c r="J30" s="135">
        <v>0</v>
      </c>
      <c r="K30" s="139">
        <v>2868821</v>
      </c>
      <c r="L30" s="139">
        <v>0</v>
      </c>
      <c r="M30" s="139">
        <v>5348964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>
      <c r="A31" s="197" t="s">
        <v>128</v>
      </c>
      <c r="B31" s="198" t="s">
        <v>274</v>
      </c>
      <c r="C31" s="135">
        <v>4173556</v>
      </c>
      <c r="D31" s="135">
        <v>0</v>
      </c>
      <c r="E31" s="135">
        <v>0</v>
      </c>
      <c r="F31" s="135">
        <v>0</v>
      </c>
      <c r="G31" s="135">
        <v>0</v>
      </c>
      <c r="H31" s="135">
        <v>3435144</v>
      </c>
      <c r="I31" s="135">
        <v>2438707</v>
      </c>
      <c r="J31" s="135">
        <v>0</v>
      </c>
      <c r="K31" s="139">
        <v>5873851</v>
      </c>
      <c r="L31" s="139">
        <v>0</v>
      </c>
      <c r="M31" s="139">
        <v>10047407</v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s="6" customFormat="1">
      <c r="A32" s="299" t="s">
        <v>153</v>
      </c>
      <c r="B32" s="300"/>
      <c r="C32" s="145">
        <v>35861347</v>
      </c>
      <c r="D32" s="145">
        <v>0</v>
      </c>
      <c r="E32" s="145">
        <v>0</v>
      </c>
      <c r="F32" s="145">
        <v>0</v>
      </c>
      <c r="G32" s="145">
        <v>0</v>
      </c>
      <c r="H32" s="145">
        <v>27762226</v>
      </c>
      <c r="I32" s="145">
        <v>5231383</v>
      </c>
      <c r="J32" s="145">
        <v>650390</v>
      </c>
      <c r="K32" s="145">
        <v>33643999</v>
      </c>
      <c r="L32" s="145">
        <v>0</v>
      </c>
      <c r="M32" s="145">
        <v>69505346</v>
      </c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s="6" customFormat="1">
      <c r="A33" s="200" t="s">
        <v>129</v>
      </c>
      <c r="B33" s="201" t="s">
        <v>22</v>
      </c>
      <c r="C33" s="135">
        <v>15119387</v>
      </c>
      <c r="D33" s="135">
        <v>0</v>
      </c>
      <c r="E33" s="135">
        <v>0</v>
      </c>
      <c r="F33" s="135">
        <v>18078841</v>
      </c>
      <c r="G33" s="135">
        <v>2251312</v>
      </c>
      <c r="H33" s="135">
        <v>971645</v>
      </c>
      <c r="I33" s="135">
        <v>0</v>
      </c>
      <c r="J33" s="135">
        <v>0</v>
      </c>
      <c r="K33" s="139">
        <v>21301798</v>
      </c>
      <c r="L33" s="139">
        <v>118094</v>
      </c>
      <c r="M33" s="139">
        <v>36539279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s="6" customFormat="1">
      <c r="A34" s="299" t="s">
        <v>154</v>
      </c>
      <c r="B34" s="300"/>
      <c r="C34" s="145">
        <v>15119387</v>
      </c>
      <c r="D34" s="145">
        <v>0</v>
      </c>
      <c r="E34" s="145">
        <v>0</v>
      </c>
      <c r="F34" s="145">
        <v>18078841</v>
      </c>
      <c r="G34" s="145">
        <v>2251312</v>
      </c>
      <c r="H34" s="145">
        <v>971645</v>
      </c>
      <c r="I34" s="145">
        <v>0</v>
      </c>
      <c r="J34" s="145">
        <v>0</v>
      </c>
      <c r="K34" s="145">
        <v>21301798</v>
      </c>
      <c r="L34" s="145">
        <v>118094</v>
      </c>
      <c r="M34" s="145">
        <v>36539279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>
      <c r="A35" s="198" t="s">
        <v>130</v>
      </c>
      <c r="B35" s="197" t="s">
        <v>23</v>
      </c>
      <c r="C35" s="135">
        <v>8091089</v>
      </c>
      <c r="D35" s="135">
        <v>0</v>
      </c>
      <c r="E35" s="135">
        <v>4269488</v>
      </c>
      <c r="F35" s="135">
        <v>485586</v>
      </c>
      <c r="G35" s="135">
        <v>1510059</v>
      </c>
      <c r="H35" s="135">
        <v>691927</v>
      </c>
      <c r="I35" s="135">
        <v>213939</v>
      </c>
      <c r="J35" s="135">
        <v>406239</v>
      </c>
      <c r="K35" s="139">
        <v>7577238</v>
      </c>
      <c r="L35" s="139">
        <v>0</v>
      </c>
      <c r="M35" s="139">
        <v>15668327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>
      <c r="A36" s="198" t="s">
        <v>131</v>
      </c>
      <c r="B36" s="197" t="s">
        <v>24</v>
      </c>
      <c r="C36" s="135">
        <v>4132960</v>
      </c>
      <c r="D36" s="135">
        <v>0</v>
      </c>
      <c r="E36" s="135">
        <v>861079</v>
      </c>
      <c r="F36" s="135">
        <v>91824</v>
      </c>
      <c r="G36" s="135">
        <v>425250</v>
      </c>
      <c r="H36" s="135">
        <v>363115</v>
      </c>
      <c r="I36" s="135">
        <v>35078</v>
      </c>
      <c r="J36" s="135">
        <v>75855</v>
      </c>
      <c r="K36" s="139">
        <v>1852201</v>
      </c>
      <c r="L36" s="139">
        <v>0</v>
      </c>
      <c r="M36" s="139">
        <v>5985161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>
      <c r="A37" s="198" t="s">
        <v>132</v>
      </c>
      <c r="B37" s="197" t="s">
        <v>25</v>
      </c>
      <c r="C37" s="135">
        <v>207806</v>
      </c>
      <c r="D37" s="135">
        <v>0</v>
      </c>
      <c r="E37" s="135">
        <v>77760</v>
      </c>
      <c r="F37" s="135">
        <v>11513</v>
      </c>
      <c r="G37" s="135">
        <v>36601</v>
      </c>
      <c r="H37" s="135">
        <v>22910</v>
      </c>
      <c r="I37" s="135">
        <v>4998</v>
      </c>
      <c r="J37" s="135">
        <v>1736</v>
      </c>
      <c r="K37" s="139">
        <v>155518</v>
      </c>
      <c r="L37" s="139">
        <v>0</v>
      </c>
      <c r="M37" s="139">
        <v>363324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>
      <c r="A38" s="198" t="s">
        <v>133</v>
      </c>
      <c r="B38" s="197" t="s">
        <v>26</v>
      </c>
      <c r="C38" s="135">
        <v>19595928</v>
      </c>
      <c r="D38" s="135">
        <v>0</v>
      </c>
      <c r="E38" s="135">
        <v>8851884</v>
      </c>
      <c r="F38" s="135">
        <v>830092</v>
      </c>
      <c r="G38" s="135">
        <v>3517273</v>
      </c>
      <c r="H38" s="135">
        <v>1238848</v>
      </c>
      <c r="I38" s="135">
        <v>478807</v>
      </c>
      <c r="J38" s="135">
        <v>625986</v>
      </c>
      <c r="K38" s="139">
        <v>15542890</v>
      </c>
      <c r="L38" s="139">
        <v>0</v>
      </c>
      <c r="M38" s="139">
        <v>35138818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>
      <c r="A39" s="198" t="s">
        <v>148</v>
      </c>
      <c r="B39" s="197" t="s">
        <v>149</v>
      </c>
      <c r="C39" s="135">
        <v>14655311</v>
      </c>
      <c r="D39" s="135">
        <v>0</v>
      </c>
      <c r="E39" s="135">
        <v>11030760</v>
      </c>
      <c r="F39" s="135">
        <v>0</v>
      </c>
      <c r="G39" s="135">
        <v>2781250</v>
      </c>
      <c r="H39" s="135">
        <v>0</v>
      </c>
      <c r="I39" s="135">
        <v>387321</v>
      </c>
      <c r="J39" s="135">
        <v>0</v>
      </c>
      <c r="K39" s="139">
        <v>14199331</v>
      </c>
      <c r="L39" s="139">
        <v>0</v>
      </c>
      <c r="M39" s="139">
        <v>28854642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s="6" customFormat="1">
      <c r="A40" s="299" t="s">
        <v>155</v>
      </c>
      <c r="B40" s="300"/>
      <c r="C40" s="137">
        <v>46683094</v>
      </c>
      <c r="D40" s="137">
        <v>0</v>
      </c>
      <c r="E40" s="137">
        <v>25090971</v>
      </c>
      <c r="F40" s="137">
        <v>1419015</v>
      </c>
      <c r="G40" s="137">
        <v>8270433</v>
      </c>
      <c r="H40" s="137">
        <v>2316800</v>
      </c>
      <c r="I40" s="137">
        <v>1120143</v>
      </c>
      <c r="J40" s="137">
        <v>1109816</v>
      </c>
      <c r="K40" s="137">
        <v>39327178</v>
      </c>
      <c r="L40" s="137">
        <v>0</v>
      </c>
      <c r="M40" s="137">
        <v>86010272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s="6" customFormat="1" ht="15" customHeight="1">
      <c r="A41" s="202" t="s">
        <v>2</v>
      </c>
      <c r="B41" s="203"/>
      <c r="C41" s="146">
        <v>751277654</v>
      </c>
      <c r="D41" s="146">
        <v>5759146</v>
      </c>
      <c r="E41" s="146">
        <v>283622783</v>
      </c>
      <c r="F41" s="146">
        <v>29981964</v>
      </c>
      <c r="G41" s="146">
        <v>314767285</v>
      </c>
      <c r="H41" s="146">
        <v>35510891</v>
      </c>
      <c r="I41" s="146">
        <v>9769801</v>
      </c>
      <c r="J41" s="146">
        <v>85368331</v>
      </c>
      <c r="K41" s="146">
        <v>759021055</v>
      </c>
      <c r="L41" s="146">
        <v>8435596</v>
      </c>
      <c r="M41" s="146">
        <v>1524493451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ht="15.75">
      <c r="A42" s="80" t="s">
        <v>181</v>
      </c>
    </row>
  </sheetData>
  <mergeCells count="6">
    <mergeCell ref="A40:B40"/>
    <mergeCell ref="A7:B7"/>
    <mergeCell ref="A21:B21"/>
    <mergeCell ref="A28:B28"/>
    <mergeCell ref="A32:B32"/>
    <mergeCell ref="A34:B34"/>
  </mergeCells>
  <phoneticPr fontId="2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4"/>
  <sheetViews>
    <sheetView zoomScale="80" zoomScaleNormal="80" workbookViewId="0">
      <pane ySplit="5" topLeftCell="A6" activePane="bottomLeft" state="frozen"/>
      <selection activeCell="K22" sqref="K22"/>
      <selection pane="bottomLeft"/>
    </sheetView>
  </sheetViews>
  <sheetFormatPr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5.140625" style="4" customWidth="1"/>
    <col min="9" max="9" width="15.28515625" style="4" customWidth="1"/>
    <col min="10" max="13" width="16.5703125" style="4" bestFit="1" customWidth="1"/>
    <col min="14" max="14" width="12.7109375" style="3" bestFit="1" customWidth="1"/>
    <col min="15" max="16" width="9.85546875" style="3" bestFit="1" customWidth="1"/>
    <col min="17" max="16384" width="9.140625" style="3"/>
  </cols>
  <sheetData>
    <row r="1" spans="1:26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5.75">
      <c r="A2" s="1" t="s">
        <v>279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</row>
    <row r="3" spans="1:26" ht="15.75">
      <c r="A3" s="19" t="s">
        <v>296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5"/>
    </row>
    <row r="4" spans="1:26" ht="15.75">
      <c r="A4" s="50"/>
      <c r="B4" s="51"/>
      <c r="C4" s="51"/>
      <c r="D4" s="51"/>
      <c r="E4" s="52"/>
      <c r="F4" s="52"/>
      <c r="G4" s="52"/>
      <c r="H4" s="52"/>
      <c r="I4" s="72"/>
      <c r="J4" s="52"/>
      <c r="K4" s="52"/>
      <c r="L4" s="52"/>
      <c r="M4" s="52"/>
      <c r="N4" s="53"/>
    </row>
    <row r="5" spans="1:26" ht="60.75" customHeight="1">
      <c r="A5" s="92" t="s">
        <v>1</v>
      </c>
      <c r="B5" s="92" t="s">
        <v>0</v>
      </c>
      <c r="C5" s="93" t="s">
        <v>4</v>
      </c>
      <c r="D5" s="94" t="s">
        <v>5</v>
      </c>
      <c r="E5" s="108" t="s">
        <v>216</v>
      </c>
      <c r="F5" s="95" t="s">
        <v>194</v>
      </c>
      <c r="G5" s="95" t="s">
        <v>195</v>
      </c>
      <c r="H5" s="95" t="s">
        <v>191</v>
      </c>
      <c r="I5" s="95" t="s">
        <v>192</v>
      </c>
      <c r="J5" s="109" t="s">
        <v>196</v>
      </c>
      <c r="K5" s="109" t="s">
        <v>209</v>
      </c>
      <c r="L5" s="109" t="s">
        <v>210</v>
      </c>
      <c r="M5" s="109" t="s">
        <v>211</v>
      </c>
    </row>
    <row r="6" spans="1:26">
      <c r="A6" s="197" t="s">
        <v>27</v>
      </c>
      <c r="B6" s="198" t="s">
        <v>7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>
      <c r="A7" s="299" t="s">
        <v>150</v>
      </c>
      <c r="B7" s="300"/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6">
      <c r="A8" s="197" t="s">
        <v>28</v>
      </c>
      <c r="B8" s="198" t="s">
        <v>8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6">
      <c r="A9" s="197" t="s">
        <v>29</v>
      </c>
      <c r="B9" s="198" t="s">
        <v>9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6">
      <c r="A10" s="197" t="s">
        <v>30</v>
      </c>
      <c r="B10" s="198" t="s">
        <v>10</v>
      </c>
      <c r="C10" s="135">
        <v>-867574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-867574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6">
      <c r="A11" s="197" t="s">
        <v>31</v>
      </c>
      <c r="B11" s="198" t="s">
        <v>134</v>
      </c>
      <c r="C11" s="135">
        <v>157377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157377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6">
      <c r="A12" s="197" t="s">
        <v>32</v>
      </c>
      <c r="B12" s="198" t="s">
        <v>11</v>
      </c>
      <c r="C12" s="135">
        <v>-7053952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-7053952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6">
      <c r="A13" s="197" t="s">
        <v>135</v>
      </c>
      <c r="B13" s="198" t="s">
        <v>12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6">
      <c r="A14" s="197" t="s">
        <v>136</v>
      </c>
      <c r="B14" s="198" t="s">
        <v>137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6">
      <c r="A15" s="197" t="s">
        <v>138</v>
      </c>
      <c r="B15" s="198" t="s">
        <v>13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6">
      <c r="A16" s="197" t="s">
        <v>139</v>
      </c>
      <c r="B16" s="198" t="s">
        <v>140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>
      <c r="A17" s="197" t="s">
        <v>141</v>
      </c>
      <c r="B17" s="198" t="s">
        <v>14</v>
      </c>
      <c r="C17" s="135">
        <v>-225943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891513</v>
      </c>
      <c r="K17" s="135">
        <v>891513</v>
      </c>
      <c r="L17" s="135">
        <v>0</v>
      </c>
      <c r="M17" s="135">
        <v>665570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>
      <c r="A18" s="197" t="s">
        <v>142</v>
      </c>
      <c r="B18" s="198" t="s">
        <v>15</v>
      </c>
      <c r="C18" s="135">
        <v>-6968421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-6968421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>
      <c r="A19" s="197" t="s">
        <v>143</v>
      </c>
      <c r="B19" s="198" t="s">
        <v>173</v>
      </c>
      <c r="C19" s="135">
        <v>-2416579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-2416579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>
      <c r="A20" s="199" t="s">
        <v>171</v>
      </c>
      <c r="B20" s="185" t="s">
        <v>172</v>
      </c>
      <c r="C20" s="135">
        <v>279940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279940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>
      <c r="A21" s="299" t="s">
        <v>151</v>
      </c>
      <c r="B21" s="300"/>
      <c r="C21" s="137">
        <v>-17095152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891513</v>
      </c>
      <c r="K21" s="137">
        <v>891513</v>
      </c>
      <c r="L21" s="137">
        <v>0</v>
      </c>
      <c r="M21" s="137">
        <v>-16203639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>
      <c r="A22" s="197" t="s">
        <v>33</v>
      </c>
      <c r="B22" s="198" t="s">
        <v>17</v>
      </c>
      <c r="C22" s="135">
        <v>891513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-891513</v>
      </c>
      <c r="K22" s="135">
        <v>-891513</v>
      </c>
      <c r="L22" s="135">
        <v>0</v>
      </c>
      <c r="M22" s="135">
        <v>0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>
      <c r="A23" s="197" t="s">
        <v>144</v>
      </c>
      <c r="B23" s="198" t="s">
        <v>18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>
      <c r="A24" s="197" t="s">
        <v>145</v>
      </c>
      <c r="B24" s="198" t="s">
        <v>19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>
      <c r="A25" s="197" t="s">
        <v>122</v>
      </c>
      <c r="B25" s="198" t="s">
        <v>20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4">
      <c r="A26" s="197" t="s">
        <v>123</v>
      </c>
      <c r="B26" s="198" t="s">
        <v>204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>
      <c r="A27" s="197" t="s">
        <v>146</v>
      </c>
      <c r="B27" s="198" t="s">
        <v>205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>
      <c r="A28" s="299" t="s">
        <v>152</v>
      </c>
      <c r="B28" s="300"/>
      <c r="C28" s="137">
        <v>891513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-891513</v>
      </c>
      <c r="K28" s="137">
        <v>-891513</v>
      </c>
      <c r="L28" s="137">
        <v>0</v>
      </c>
      <c r="M28" s="137">
        <v>0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>
      <c r="A29" s="197" t="s">
        <v>124</v>
      </c>
      <c r="B29" s="198" t="s">
        <v>21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>
      <c r="A30" s="197" t="s">
        <v>126</v>
      </c>
      <c r="B30" s="198" t="s">
        <v>147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>
      <c r="A31" s="197" t="s">
        <v>128</v>
      </c>
      <c r="B31" s="198" t="s">
        <v>274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s="6" customFormat="1">
      <c r="A32" s="299" t="s">
        <v>153</v>
      </c>
      <c r="B32" s="300"/>
      <c r="C32" s="145">
        <v>0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s="6" customFormat="1">
      <c r="A33" s="200" t="s">
        <v>129</v>
      </c>
      <c r="B33" s="204" t="s">
        <v>22</v>
      </c>
      <c r="C33" s="136">
        <v>0</v>
      </c>
      <c r="D33" s="136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s="6" customFormat="1">
      <c r="A34" s="299" t="s">
        <v>154</v>
      </c>
      <c r="B34" s="300"/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>
      <c r="A35" s="205" t="s">
        <v>130</v>
      </c>
      <c r="B35" s="206" t="s">
        <v>23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>
      <c r="A36" s="197" t="s">
        <v>131</v>
      </c>
      <c r="B36" s="198" t="s">
        <v>24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>
      <c r="A37" s="197" t="s">
        <v>132</v>
      </c>
      <c r="B37" s="198" t="s">
        <v>25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>
      <c r="A38" s="197" t="s">
        <v>133</v>
      </c>
      <c r="B38" s="198" t="s">
        <v>26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>
      <c r="A39" s="207" t="s">
        <v>148</v>
      </c>
      <c r="B39" s="188" t="s">
        <v>149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s="6" customFormat="1">
      <c r="A40" s="299" t="s">
        <v>155</v>
      </c>
      <c r="B40" s="300"/>
      <c r="C40" s="137">
        <v>0</v>
      </c>
      <c r="D40" s="137">
        <v>0</v>
      </c>
      <c r="E40" s="137">
        <v>0</v>
      </c>
      <c r="F40" s="137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s="6" customFormat="1" ht="15" customHeight="1">
      <c r="A41" s="202" t="s">
        <v>2</v>
      </c>
      <c r="B41" s="203"/>
      <c r="C41" s="145">
        <v>-16203639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-16203639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5.75">
      <c r="A42" s="80" t="s">
        <v>181</v>
      </c>
    </row>
    <row r="54" spans="12:12">
      <c r="L54" s="74"/>
    </row>
  </sheetData>
  <mergeCells count="6">
    <mergeCell ref="A40:B40"/>
    <mergeCell ref="A21:B21"/>
    <mergeCell ref="A32:B32"/>
    <mergeCell ref="A28:B28"/>
    <mergeCell ref="A7:B7"/>
    <mergeCell ref="A34:B34"/>
  </mergeCells>
  <phoneticPr fontId="2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zoomScale="75" zoomScaleNormal="75" zoomScaleSheetLayoutView="75" workbookViewId="0">
      <pane ySplit="5" topLeftCell="A6" activePane="bottomLeft" state="frozen"/>
      <selection activeCell="K22" sqref="K22"/>
      <selection pane="bottomLeft"/>
    </sheetView>
  </sheetViews>
  <sheetFormatPr defaultColWidth="11.42578125" defaultRowHeight="16.5"/>
  <cols>
    <col min="1" max="1" width="9.140625" style="12" customWidth="1"/>
    <col min="2" max="2" width="51.42578125" style="12" customWidth="1"/>
    <col min="3" max="3" width="16.28515625" style="12" bestFit="1" customWidth="1"/>
    <col min="4" max="4" width="15" style="12" bestFit="1" customWidth="1"/>
    <col min="5" max="5" width="15" style="12" customWidth="1"/>
    <col min="6" max="6" width="8.85546875" style="66" bestFit="1" customWidth="1"/>
    <col min="7" max="7" width="18.85546875" style="66" bestFit="1" customWidth="1"/>
    <col min="8" max="8" width="8.85546875" style="66" customWidth="1"/>
    <col min="9" max="9" width="16.28515625" style="12" bestFit="1" customWidth="1"/>
    <col min="10" max="11" width="15.42578125" style="12" bestFit="1" customWidth="1"/>
    <col min="12" max="12" width="15" style="12" bestFit="1" customWidth="1"/>
    <col min="13" max="13" width="18.28515625" style="13" customWidth="1"/>
    <col min="14" max="14" width="16" style="14" bestFit="1" customWidth="1"/>
    <col min="15" max="15" width="13.42578125" style="15" bestFit="1" customWidth="1"/>
    <col min="16" max="16" width="11.42578125" style="15" customWidth="1"/>
    <col min="17" max="16384" width="11.42578125" style="12"/>
  </cols>
  <sheetData>
    <row r="1" spans="1:21" s="11" customFormat="1" ht="15.75">
      <c r="A1" s="131" t="s">
        <v>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6"/>
      <c r="N1" s="17"/>
      <c r="O1" s="18"/>
      <c r="P1" s="18"/>
    </row>
    <row r="2" spans="1:21" s="11" customFormat="1" ht="15.75">
      <c r="A2" s="131" t="s">
        <v>280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6"/>
      <c r="N2" s="17"/>
      <c r="O2" s="18"/>
      <c r="P2" s="18"/>
    </row>
    <row r="3" spans="1:21" s="11" customFormat="1" ht="15.75">
      <c r="A3" s="19" t="s">
        <v>296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6"/>
      <c r="N3" s="17"/>
      <c r="O3" s="18"/>
      <c r="P3" s="18"/>
    </row>
    <row r="4" spans="1:21" s="21" customFormat="1" ht="15.75">
      <c r="F4" s="67"/>
      <c r="G4" s="67"/>
      <c r="H4" s="67"/>
      <c r="M4" s="22"/>
      <c r="O4" s="23"/>
      <c r="P4" s="23"/>
    </row>
    <row r="5" spans="1:21" s="24" customFormat="1" ht="32.25" customHeight="1">
      <c r="A5" s="25"/>
      <c r="B5" s="25" t="s">
        <v>44</v>
      </c>
      <c r="C5" s="25" t="s">
        <v>34</v>
      </c>
      <c r="D5" s="25" t="s">
        <v>221</v>
      </c>
      <c r="E5" s="25" t="s">
        <v>227</v>
      </c>
      <c r="F5" s="222" t="s">
        <v>36</v>
      </c>
      <c r="G5" s="222" t="s">
        <v>220</v>
      </c>
      <c r="H5" s="222" t="s">
        <v>36</v>
      </c>
      <c r="I5" s="25" t="s">
        <v>64</v>
      </c>
      <c r="J5" s="25" t="s">
        <v>65</v>
      </c>
      <c r="K5" s="25" t="s">
        <v>37</v>
      </c>
      <c r="L5" s="25" t="s">
        <v>38</v>
      </c>
      <c r="M5" s="26"/>
      <c r="N5" s="27"/>
      <c r="O5" s="28"/>
      <c r="P5" s="29"/>
    </row>
    <row r="6" spans="1:21" s="11" customFormat="1" ht="15.75">
      <c r="A6" s="301" t="s">
        <v>45</v>
      </c>
      <c r="B6" s="302"/>
      <c r="C6" s="110"/>
      <c r="D6" s="110"/>
      <c r="E6" s="110"/>
      <c r="F6" s="111"/>
      <c r="G6" s="111"/>
      <c r="H6" s="111"/>
      <c r="I6" s="110"/>
      <c r="J6" s="110"/>
      <c r="K6" s="110"/>
      <c r="L6" s="110"/>
      <c r="M6" s="20"/>
      <c r="N6" s="30"/>
      <c r="O6" s="31"/>
      <c r="P6" s="18"/>
    </row>
    <row r="7" spans="1:21" s="11" customFormat="1" ht="18.75" customHeight="1">
      <c r="A7" s="112" t="s">
        <v>175</v>
      </c>
      <c r="B7" s="115" t="s">
        <v>234</v>
      </c>
      <c r="C7" s="113">
        <v>10446191</v>
      </c>
      <c r="D7" s="113">
        <v>0</v>
      </c>
      <c r="E7" s="113"/>
      <c r="F7" s="114"/>
      <c r="G7" s="113">
        <v>0</v>
      </c>
      <c r="H7" s="114"/>
      <c r="I7" s="113">
        <v>10446191</v>
      </c>
      <c r="J7" s="113">
        <v>477965.69999999984</v>
      </c>
      <c r="K7" s="113">
        <v>10446191</v>
      </c>
      <c r="L7" s="113">
        <v>0</v>
      </c>
      <c r="M7" s="32"/>
      <c r="N7" s="32"/>
      <c r="O7" s="32"/>
      <c r="P7" s="32"/>
      <c r="Q7" s="32"/>
      <c r="R7" s="32"/>
      <c r="S7" s="32"/>
      <c r="T7" s="32"/>
      <c r="U7" s="32"/>
    </row>
    <row r="8" spans="1:21" s="11" customFormat="1" ht="18.75" customHeight="1">
      <c r="A8" s="112" t="s">
        <v>176</v>
      </c>
      <c r="B8" s="115" t="s">
        <v>235</v>
      </c>
      <c r="C8" s="113">
        <v>1850737</v>
      </c>
      <c r="D8" s="113">
        <v>0</v>
      </c>
      <c r="E8" s="225"/>
      <c r="F8" s="117"/>
      <c r="G8" s="113">
        <v>0</v>
      </c>
      <c r="H8" s="117"/>
      <c r="I8" s="113">
        <v>1850737</v>
      </c>
      <c r="J8" s="113">
        <v>0</v>
      </c>
      <c r="K8" s="113">
        <v>1850737</v>
      </c>
      <c r="L8" s="116">
        <v>0</v>
      </c>
      <c r="M8" s="32"/>
      <c r="N8" s="32"/>
      <c r="O8" s="32"/>
      <c r="P8" s="32"/>
      <c r="Q8" s="32"/>
      <c r="R8" s="32"/>
      <c r="S8" s="32"/>
    </row>
    <row r="9" spans="1:21" s="11" customFormat="1" ht="18.75" customHeight="1">
      <c r="A9" s="112" t="s">
        <v>177</v>
      </c>
      <c r="B9" s="115" t="s">
        <v>236</v>
      </c>
      <c r="C9" s="113">
        <v>2270009</v>
      </c>
      <c r="D9" s="113">
        <v>0</v>
      </c>
      <c r="E9" s="225"/>
      <c r="F9" s="114"/>
      <c r="G9" s="113">
        <v>0</v>
      </c>
      <c r="H9" s="114"/>
      <c r="I9" s="113">
        <v>2270009</v>
      </c>
      <c r="J9" s="113">
        <v>0</v>
      </c>
      <c r="K9" s="113">
        <v>2270009</v>
      </c>
      <c r="L9" s="116">
        <v>0</v>
      </c>
      <c r="M9" s="32"/>
      <c r="N9" s="32"/>
      <c r="O9" s="32"/>
      <c r="P9" s="32"/>
      <c r="Q9" s="32"/>
      <c r="R9" s="32"/>
      <c r="S9" s="32"/>
    </row>
    <row r="10" spans="1:21" s="11" customFormat="1" ht="18.75" customHeight="1">
      <c r="A10" s="112" t="s">
        <v>168</v>
      </c>
      <c r="B10" s="115" t="s">
        <v>237</v>
      </c>
      <c r="C10" s="113">
        <v>500000</v>
      </c>
      <c r="D10" s="113">
        <v>0</v>
      </c>
      <c r="E10" s="225"/>
      <c r="F10" s="117"/>
      <c r="G10" s="113">
        <v>0</v>
      </c>
      <c r="H10" s="117"/>
      <c r="I10" s="113">
        <v>500000</v>
      </c>
      <c r="J10" s="113">
        <v>27856</v>
      </c>
      <c r="K10" s="113">
        <v>500000</v>
      </c>
      <c r="L10" s="116">
        <v>0</v>
      </c>
      <c r="M10" s="32"/>
      <c r="N10" s="32"/>
      <c r="O10" s="32"/>
      <c r="P10" s="32"/>
      <c r="Q10" s="32"/>
      <c r="R10" s="32"/>
      <c r="S10" s="32"/>
    </row>
    <row r="11" spans="1:21" s="11" customFormat="1" ht="18.75" customHeight="1">
      <c r="A11" s="112" t="s">
        <v>169</v>
      </c>
      <c r="B11" s="115" t="s">
        <v>238</v>
      </c>
      <c r="C11" s="113">
        <v>1732354</v>
      </c>
      <c r="D11" s="113">
        <v>0</v>
      </c>
      <c r="E11" s="225"/>
      <c r="F11" s="117"/>
      <c r="G11" s="113">
        <v>0</v>
      </c>
      <c r="H11" s="117"/>
      <c r="I11" s="113">
        <v>1732354</v>
      </c>
      <c r="J11" s="113">
        <v>0</v>
      </c>
      <c r="K11" s="113">
        <v>1732354</v>
      </c>
      <c r="L11" s="116">
        <v>0</v>
      </c>
      <c r="M11" s="32"/>
      <c r="N11" s="32"/>
      <c r="O11" s="32"/>
      <c r="P11" s="32"/>
      <c r="Q11" s="32"/>
      <c r="R11" s="32"/>
      <c r="S11" s="32"/>
    </row>
    <row r="12" spans="1:21" s="11" customFormat="1" ht="18.75" customHeight="1">
      <c r="A12" s="112" t="s">
        <v>178</v>
      </c>
      <c r="B12" s="115" t="s">
        <v>239</v>
      </c>
      <c r="C12" s="113">
        <v>1364180</v>
      </c>
      <c r="D12" s="113">
        <v>0</v>
      </c>
      <c r="E12" s="225"/>
      <c r="F12" s="117"/>
      <c r="G12" s="113">
        <v>0</v>
      </c>
      <c r="H12" s="117"/>
      <c r="I12" s="113">
        <v>1364180</v>
      </c>
      <c r="J12" s="113">
        <v>17723</v>
      </c>
      <c r="K12" s="113">
        <v>1364180</v>
      </c>
      <c r="L12" s="116">
        <v>0</v>
      </c>
      <c r="M12" s="32"/>
      <c r="N12" s="32"/>
      <c r="O12" s="32"/>
      <c r="P12" s="32"/>
      <c r="Q12" s="32"/>
      <c r="R12" s="32"/>
      <c r="S12" s="32"/>
    </row>
    <row r="13" spans="1:21" s="11" customFormat="1" ht="18.75" customHeight="1">
      <c r="A13" s="112" t="s">
        <v>179</v>
      </c>
      <c r="B13" s="115" t="s">
        <v>240</v>
      </c>
      <c r="C13" s="113">
        <v>7137657</v>
      </c>
      <c r="D13" s="113">
        <v>0</v>
      </c>
      <c r="E13" s="225"/>
      <c r="F13" s="117"/>
      <c r="G13" s="113">
        <v>0</v>
      </c>
      <c r="H13" s="117"/>
      <c r="I13" s="113">
        <v>7137657</v>
      </c>
      <c r="J13" s="113">
        <v>0</v>
      </c>
      <c r="K13" s="113">
        <v>7137657</v>
      </c>
      <c r="L13" s="116">
        <v>0</v>
      </c>
      <c r="M13" s="32"/>
      <c r="N13" s="32"/>
      <c r="O13" s="32"/>
      <c r="P13" s="32"/>
      <c r="Q13" s="32"/>
      <c r="R13" s="32"/>
      <c r="S13" s="32"/>
    </row>
    <row r="14" spans="1:21" s="11" customFormat="1" ht="18.75" customHeight="1">
      <c r="A14" s="112" t="s">
        <v>187</v>
      </c>
      <c r="B14" s="115" t="s">
        <v>156</v>
      </c>
      <c r="C14" s="113">
        <v>3091879</v>
      </c>
      <c r="D14" s="113">
        <v>461635</v>
      </c>
      <c r="E14" s="225">
        <v>461635</v>
      </c>
      <c r="F14" s="114" t="s">
        <v>175</v>
      </c>
      <c r="G14" s="113">
        <v>0</v>
      </c>
      <c r="H14" s="114"/>
      <c r="I14" s="113">
        <v>3553514</v>
      </c>
      <c r="J14" s="113">
        <v>19584.000000000004</v>
      </c>
      <c r="K14" s="113">
        <v>3553514</v>
      </c>
      <c r="L14" s="116">
        <v>0</v>
      </c>
      <c r="M14" s="32"/>
      <c r="N14" s="32"/>
      <c r="O14" s="32"/>
      <c r="P14" s="32"/>
      <c r="Q14" s="32"/>
      <c r="R14" s="32"/>
      <c r="S14" s="32"/>
    </row>
    <row r="15" spans="1:21" s="11" customFormat="1" ht="15.75">
      <c r="A15" s="132" t="s">
        <v>46</v>
      </c>
      <c r="B15" s="118"/>
      <c r="C15" s="119">
        <v>28393007</v>
      </c>
      <c r="D15" s="119">
        <v>461635</v>
      </c>
      <c r="E15" s="119">
        <v>461635</v>
      </c>
      <c r="F15" s="119"/>
      <c r="G15" s="119">
        <v>0</v>
      </c>
      <c r="H15" s="119"/>
      <c r="I15" s="119">
        <v>28854642</v>
      </c>
      <c r="J15" s="119">
        <v>543128.69999999984</v>
      </c>
      <c r="K15" s="119">
        <v>28854642</v>
      </c>
      <c r="L15" s="119">
        <v>0</v>
      </c>
      <c r="M15" s="32"/>
      <c r="N15" s="32"/>
      <c r="O15" s="32"/>
      <c r="P15" s="32"/>
      <c r="Q15" s="32"/>
      <c r="R15" s="32"/>
      <c r="S15" s="32"/>
    </row>
    <row r="16" spans="1:21" s="34" customFormat="1" ht="15.75">
      <c r="A16" s="147"/>
      <c r="B16" s="148"/>
      <c r="C16" s="147"/>
      <c r="D16" s="147"/>
      <c r="E16" s="147"/>
      <c r="F16" s="149"/>
      <c r="G16" s="223"/>
      <c r="H16" s="149"/>
      <c r="I16" s="147"/>
      <c r="J16" s="147"/>
      <c r="K16" s="147"/>
      <c r="L16" s="147"/>
      <c r="M16" s="32"/>
      <c r="N16" s="32"/>
      <c r="O16" s="32"/>
      <c r="P16" s="32"/>
      <c r="Q16" s="32"/>
      <c r="R16" s="32"/>
      <c r="S16" s="32"/>
    </row>
    <row r="17" spans="1:19" s="34" customFormat="1" thickBot="1">
      <c r="A17" s="133" t="s">
        <v>47</v>
      </c>
      <c r="B17" s="133"/>
      <c r="C17" s="122">
        <v>28393007</v>
      </c>
      <c r="D17" s="122">
        <v>461635</v>
      </c>
      <c r="E17" s="122">
        <v>461635</v>
      </c>
      <c r="F17" s="122">
        <v>0</v>
      </c>
      <c r="G17" s="122">
        <v>0</v>
      </c>
      <c r="H17" s="122">
        <v>0</v>
      </c>
      <c r="I17" s="122">
        <v>28854642</v>
      </c>
      <c r="J17" s="122">
        <v>543128.69999999984</v>
      </c>
      <c r="K17" s="122">
        <v>28854642</v>
      </c>
      <c r="L17" s="122">
        <v>0</v>
      </c>
      <c r="M17" s="32"/>
      <c r="N17" s="32"/>
      <c r="O17" s="32"/>
      <c r="P17" s="32"/>
      <c r="Q17" s="32"/>
      <c r="R17" s="32"/>
      <c r="S17" s="32"/>
    </row>
    <row r="18" spans="1:19" s="35" customFormat="1" thickTop="1">
      <c r="A18" s="147"/>
      <c r="B18" s="148"/>
      <c r="C18" s="147"/>
      <c r="D18" s="147"/>
      <c r="E18" s="147"/>
      <c r="F18" s="149"/>
      <c r="G18" s="223"/>
      <c r="H18" s="149"/>
      <c r="I18" s="147"/>
      <c r="J18" s="147"/>
      <c r="K18" s="147"/>
      <c r="L18" s="147"/>
      <c r="M18" s="32"/>
      <c r="N18" s="32"/>
      <c r="O18" s="32"/>
      <c r="P18" s="32"/>
      <c r="Q18" s="32"/>
      <c r="R18" s="32"/>
      <c r="S18" s="32"/>
    </row>
    <row r="19" spans="1:19" s="36" customFormat="1" ht="13.5" customHeight="1">
      <c r="A19" s="147"/>
      <c r="B19" s="148"/>
      <c r="C19" s="147"/>
      <c r="D19" s="147"/>
      <c r="E19" s="147"/>
      <c r="F19" s="149"/>
      <c r="G19" s="223"/>
      <c r="H19" s="149"/>
      <c r="I19" s="147"/>
      <c r="J19" s="147"/>
      <c r="K19" s="147"/>
      <c r="L19" s="147"/>
      <c r="M19" s="32"/>
      <c r="N19" s="32"/>
      <c r="O19" s="32"/>
      <c r="P19" s="32"/>
      <c r="Q19" s="32"/>
      <c r="R19" s="32"/>
      <c r="S19" s="32"/>
    </row>
    <row r="20" spans="1:19" s="34" customFormat="1" ht="15.75">
      <c r="A20" s="134" t="s">
        <v>48</v>
      </c>
      <c r="B20" s="123"/>
      <c r="C20" s="120"/>
      <c r="D20" s="120"/>
      <c r="E20" s="120"/>
      <c r="F20" s="121"/>
      <c r="G20" s="224"/>
      <c r="H20" s="121"/>
      <c r="I20" s="120"/>
      <c r="J20" s="120"/>
      <c r="K20" s="120"/>
      <c r="L20" s="120"/>
      <c r="M20" s="32"/>
      <c r="N20" s="32"/>
      <c r="O20" s="32"/>
      <c r="P20" s="32"/>
      <c r="Q20" s="32"/>
      <c r="R20" s="32"/>
      <c r="S20" s="32"/>
    </row>
    <row r="21" spans="1:19" s="34" customFormat="1" ht="21.75" customHeight="1">
      <c r="A21" s="124" t="s">
        <v>4</v>
      </c>
      <c r="B21" s="128"/>
      <c r="C21" s="113">
        <v>14302844</v>
      </c>
      <c r="D21" s="113">
        <v>352467</v>
      </c>
      <c r="E21" s="113"/>
      <c r="F21" s="114"/>
      <c r="G21" s="113">
        <v>0</v>
      </c>
      <c r="H21" s="114"/>
      <c r="I21" s="113">
        <v>14655311</v>
      </c>
      <c r="J21" s="113">
        <v>317678.55</v>
      </c>
      <c r="K21" s="113">
        <v>14655311</v>
      </c>
      <c r="L21" s="113">
        <v>0</v>
      </c>
      <c r="M21" s="32"/>
      <c r="N21" s="32"/>
      <c r="O21" s="32"/>
      <c r="P21" s="32"/>
      <c r="Q21" s="32"/>
      <c r="R21" s="32"/>
      <c r="S21" s="32"/>
    </row>
    <row r="22" spans="1:19" s="11" customFormat="1" ht="15.75">
      <c r="A22" s="125"/>
      <c r="B22" s="129" t="s">
        <v>42</v>
      </c>
      <c r="C22" s="126">
        <v>14302844</v>
      </c>
      <c r="D22" s="126">
        <v>352467</v>
      </c>
      <c r="E22" s="126">
        <v>0</v>
      </c>
      <c r="F22" s="127"/>
      <c r="G22" s="126">
        <v>0</v>
      </c>
      <c r="H22" s="127"/>
      <c r="I22" s="126">
        <v>14655311</v>
      </c>
      <c r="J22" s="126">
        <v>317678.55</v>
      </c>
      <c r="K22" s="126">
        <v>14655311</v>
      </c>
      <c r="L22" s="126">
        <v>0</v>
      </c>
      <c r="M22" s="32"/>
      <c r="N22" s="32"/>
      <c r="O22" s="32"/>
      <c r="P22" s="32"/>
      <c r="Q22" s="32"/>
      <c r="R22" s="32"/>
      <c r="S22" s="32"/>
    </row>
    <row r="23" spans="1:19" s="37" customFormat="1" ht="15.75">
      <c r="A23" s="124" t="s">
        <v>6</v>
      </c>
      <c r="B23" s="128"/>
      <c r="C23" s="113">
        <v>14090163</v>
      </c>
      <c r="D23" s="113">
        <v>109168</v>
      </c>
      <c r="E23" s="225"/>
      <c r="F23" s="114"/>
      <c r="G23" s="113">
        <v>0</v>
      </c>
      <c r="H23" s="114"/>
      <c r="I23" s="113">
        <v>14199331</v>
      </c>
      <c r="J23" s="113">
        <v>225450.15000000002</v>
      </c>
      <c r="K23" s="113">
        <v>14199331</v>
      </c>
      <c r="L23" s="116">
        <v>0</v>
      </c>
      <c r="M23" s="32"/>
      <c r="N23" s="32"/>
      <c r="O23" s="32"/>
      <c r="P23" s="32"/>
      <c r="Q23" s="32"/>
      <c r="R23" s="32"/>
      <c r="S23" s="32"/>
    </row>
    <row r="24" spans="1:19" s="38" customFormat="1" ht="15.75">
      <c r="A24" s="118" t="s">
        <v>40</v>
      </c>
      <c r="B24" s="118"/>
      <c r="C24" s="119">
        <v>28393007</v>
      </c>
      <c r="D24" s="119">
        <v>461635</v>
      </c>
      <c r="E24" s="119">
        <v>0</v>
      </c>
      <c r="F24" s="119"/>
      <c r="G24" s="119">
        <v>0</v>
      </c>
      <c r="H24" s="119"/>
      <c r="I24" s="119">
        <v>28854642</v>
      </c>
      <c r="J24" s="119">
        <v>543128.69999999995</v>
      </c>
      <c r="K24" s="119">
        <v>28854642</v>
      </c>
      <c r="L24" s="119">
        <v>0</v>
      </c>
      <c r="M24" s="32"/>
      <c r="N24" s="32"/>
      <c r="O24" s="32"/>
      <c r="P24" s="32"/>
      <c r="Q24" s="32"/>
      <c r="R24" s="32"/>
      <c r="S24" s="32"/>
    </row>
    <row r="25" spans="1:19">
      <c r="A25" s="39"/>
      <c r="B25" s="3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9">
      <c r="A26" s="35" t="s">
        <v>43</v>
      </c>
      <c r="B26" s="3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9" ht="16.5" customHeight="1">
      <c r="A27" s="150" t="s">
        <v>301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9" ht="16.5" customHeight="1">
      <c r="A28" s="150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9" ht="16.5" customHeight="1">
      <c r="A29" s="150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19" ht="16.5" customHeight="1">
      <c r="A30" s="150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9" ht="16.5" customHeight="1">
      <c r="A31" s="150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9" ht="16.5" customHeight="1">
      <c r="A32" s="150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6.5" customHeight="1">
      <c r="A33" s="150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6" spans="1:12">
      <c r="A36" s="227"/>
      <c r="I36" s="63"/>
    </row>
    <row r="37" spans="1:12">
      <c r="A37" s="227"/>
      <c r="I37" s="63"/>
    </row>
    <row r="38" spans="1:12">
      <c r="A38" s="227"/>
    </row>
    <row r="39" spans="1:12">
      <c r="A39" s="227"/>
    </row>
    <row r="40" spans="1:12">
      <c r="A40" s="227"/>
    </row>
    <row r="41" spans="1:12">
      <c r="A41" s="227"/>
    </row>
    <row r="42" spans="1:12">
      <c r="A42" s="227"/>
    </row>
    <row r="43" spans="1:12">
      <c r="A43" s="227"/>
    </row>
    <row r="44" spans="1:12">
      <c r="A44" s="227"/>
    </row>
    <row r="45" spans="1:12">
      <c r="A45" s="227"/>
    </row>
    <row r="46" spans="1:12">
      <c r="A46" s="227"/>
    </row>
    <row r="47" spans="1:12">
      <c r="A47" s="227"/>
    </row>
    <row r="48" spans="1:12">
      <c r="A48" s="227"/>
    </row>
    <row r="49" spans="1:1">
      <c r="A49" s="227"/>
    </row>
    <row r="50" spans="1:1">
      <c r="A50" s="227"/>
    </row>
    <row r="51" spans="1:1">
      <c r="A51" s="227"/>
    </row>
    <row r="52" spans="1:1">
      <c r="A52" s="227"/>
    </row>
    <row r="53" spans="1:1">
      <c r="A53" s="227"/>
    </row>
    <row r="54" spans="1:1">
      <c r="A54" s="227"/>
    </row>
    <row r="55" spans="1:1">
      <c r="A55" s="227"/>
    </row>
  </sheetData>
  <mergeCells count="1">
    <mergeCell ref="A6:B6"/>
  </mergeCells>
  <phoneticPr fontId="12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"/>
  <sheetViews>
    <sheetView zoomScale="80" zoomScaleNormal="80" workbookViewId="0"/>
  </sheetViews>
  <sheetFormatPr defaultRowHeight="12.75"/>
  <cols>
    <col min="1" max="1" width="115.42578125" bestFit="1" customWidth="1"/>
    <col min="3" max="3" width="17.28515625" customWidth="1"/>
  </cols>
  <sheetData>
    <row r="2" spans="1:16" s="11" customFormat="1" ht="15.75">
      <c r="A2" s="303" t="s">
        <v>3</v>
      </c>
      <c r="B2" s="303"/>
      <c r="C2" s="303"/>
      <c r="D2" s="131"/>
      <c r="E2" s="131"/>
      <c r="F2" s="131"/>
      <c r="G2" s="131"/>
      <c r="H2" s="131"/>
      <c r="I2" s="131"/>
      <c r="J2" s="131"/>
      <c r="K2" s="131"/>
      <c r="L2" s="131"/>
      <c r="M2" s="16"/>
      <c r="N2" s="17"/>
      <c r="O2" s="18"/>
      <c r="P2" s="18"/>
    </row>
    <row r="3" spans="1:16" s="11" customFormat="1" ht="15.75">
      <c r="A3" s="303" t="s">
        <v>280</v>
      </c>
      <c r="B3" s="303"/>
      <c r="C3" s="303"/>
      <c r="D3" s="131"/>
      <c r="E3" s="131"/>
      <c r="F3" s="131"/>
      <c r="G3" s="131"/>
      <c r="H3" s="131"/>
      <c r="I3" s="131"/>
      <c r="J3" s="131"/>
      <c r="K3" s="131"/>
      <c r="L3" s="131"/>
      <c r="M3" s="16"/>
      <c r="N3" s="17"/>
      <c r="O3" s="18"/>
      <c r="P3" s="18"/>
    </row>
    <row r="4" spans="1:16" s="11" customFormat="1" ht="15.75">
      <c r="A4" s="298" t="str">
        <f>'Schedule 1'!A3</f>
        <v>Data Through the End of October 2013</v>
      </c>
      <c r="B4" s="298"/>
      <c r="C4" s="298"/>
      <c r="D4" s="131"/>
      <c r="E4" s="131"/>
      <c r="F4" s="131"/>
      <c r="G4" s="131"/>
      <c r="H4" s="131"/>
      <c r="I4" s="131"/>
      <c r="J4" s="131"/>
      <c r="K4" s="131"/>
      <c r="L4" s="131"/>
      <c r="M4" s="16"/>
      <c r="N4" s="17"/>
      <c r="O4" s="18"/>
      <c r="P4" s="18"/>
    </row>
    <row r="6" spans="1:16">
      <c r="C6" s="228"/>
    </row>
    <row r="8" spans="1:16" ht="30" customHeight="1">
      <c r="A8" s="284" t="s">
        <v>231</v>
      </c>
      <c r="B8" s="230" t="s">
        <v>228</v>
      </c>
      <c r="C8" s="231" t="s">
        <v>229</v>
      </c>
    </row>
    <row r="9" spans="1:16" ht="16.5">
      <c r="A9" s="232" t="s">
        <v>267</v>
      </c>
      <c r="B9" s="233" t="s">
        <v>187</v>
      </c>
      <c r="C9" s="241">
        <v>461635</v>
      </c>
    </row>
    <row r="10" spans="1:16" ht="16.5">
      <c r="A10" s="227"/>
      <c r="B10" s="229"/>
      <c r="C10" s="64"/>
    </row>
    <row r="11" spans="1:16" ht="17.25">
      <c r="A11" s="234" t="s">
        <v>230</v>
      </c>
      <c r="B11" s="235"/>
      <c r="C11" s="241">
        <f>C9</f>
        <v>461635</v>
      </c>
    </row>
    <row r="15" spans="1:16" ht="33">
      <c r="A15" s="284" t="s">
        <v>266</v>
      </c>
      <c r="B15" s="230" t="s">
        <v>228</v>
      </c>
      <c r="C15" s="242" t="s">
        <v>229</v>
      </c>
    </row>
    <row r="16" spans="1:16" ht="16.5">
      <c r="A16" s="232"/>
      <c r="B16" s="233"/>
      <c r="C16" s="241"/>
    </row>
    <row r="17" spans="1:3" ht="16.5">
      <c r="A17" s="227"/>
      <c r="B17" s="229"/>
      <c r="C17" s="64"/>
    </row>
    <row r="18" spans="1:3" ht="17.25">
      <c r="A18" s="234" t="s">
        <v>230</v>
      </c>
      <c r="B18" s="235"/>
      <c r="C18" s="241">
        <f>C16</f>
        <v>0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50"/>
  <sheetViews>
    <sheetView zoomScale="75" zoomScaleNormal="75" workbookViewId="0">
      <selection sqref="A1:H1"/>
    </sheetView>
  </sheetViews>
  <sheetFormatPr defaultRowHeight="15.75"/>
  <cols>
    <col min="1" max="1" width="10" style="268" customWidth="1"/>
    <col min="2" max="2" width="42.42578125" style="268" customWidth="1"/>
    <col min="3" max="7" width="15.7109375" style="269" customWidth="1"/>
    <col min="8" max="8" width="16" style="245" customWidth="1"/>
    <col min="9" max="16384" width="9.140625" style="245"/>
  </cols>
  <sheetData>
    <row r="1" spans="1:12">
      <c r="A1" s="306" t="s">
        <v>3</v>
      </c>
      <c r="B1" s="306"/>
      <c r="C1" s="306"/>
      <c r="D1" s="306"/>
      <c r="E1" s="306"/>
      <c r="F1" s="306"/>
      <c r="G1" s="306"/>
      <c r="H1" s="306"/>
    </row>
    <row r="2" spans="1:12">
      <c r="A2" s="306" t="s">
        <v>269</v>
      </c>
      <c r="B2" s="306"/>
      <c r="C2" s="306"/>
      <c r="D2" s="306"/>
      <c r="E2" s="306"/>
      <c r="F2" s="306"/>
      <c r="G2" s="306"/>
      <c r="H2" s="306"/>
    </row>
    <row r="3" spans="1:12">
      <c r="A3" s="307" t="s">
        <v>296</v>
      </c>
      <c r="B3" s="307"/>
      <c r="C3" s="307"/>
      <c r="D3" s="307"/>
      <c r="E3" s="307"/>
      <c r="F3" s="307"/>
      <c r="G3" s="307"/>
      <c r="H3" s="307"/>
    </row>
    <row r="4" spans="1:12">
      <c r="A4" s="246"/>
      <c r="B4" s="247"/>
      <c r="C4" s="248"/>
      <c r="D4" s="248"/>
      <c r="E4" s="248"/>
      <c r="F4" s="248"/>
      <c r="G4" s="248"/>
    </row>
    <row r="5" spans="1:12" ht="45.75" customHeight="1">
      <c r="A5" s="249" t="s">
        <v>1</v>
      </c>
      <c r="B5" s="250" t="s">
        <v>0</v>
      </c>
      <c r="C5" s="251" t="s">
        <v>34</v>
      </c>
      <c r="D5" s="251" t="s">
        <v>49</v>
      </c>
      <c r="E5" s="252" t="s">
        <v>50</v>
      </c>
      <c r="F5" s="252" t="s">
        <v>188</v>
      </c>
      <c r="G5" s="252" t="s">
        <v>189</v>
      </c>
      <c r="H5" s="252" t="s">
        <v>218</v>
      </c>
    </row>
    <row r="6" spans="1:12">
      <c r="A6" s="253" t="s">
        <v>27</v>
      </c>
      <c r="B6" s="254" t="s">
        <v>121</v>
      </c>
      <c r="C6" s="255">
        <v>437.6</v>
      </c>
      <c r="D6" s="255">
        <v>437.6</v>
      </c>
      <c r="E6" s="255">
        <v>436.59999999999997</v>
      </c>
      <c r="F6" s="255">
        <v>408.5</v>
      </c>
      <c r="G6" s="255">
        <v>412</v>
      </c>
      <c r="H6" s="255">
        <v>29.1</v>
      </c>
      <c r="I6" s="256"/>
      <c r="J6" s="256"/>
      <c r="K6" s="256"/>
      <c r="L6" s="256"/>
    </row>
    <row r="7" spans="1:12">
      <c r="A7" s="257" t="s">
        <v>150</v>
      </c>
      <c r="B7" s="258"/>
      <c r="C7" s="259">
        <f t="shared" ref="C7:D7" si="0">SUM(C6)</f>
        <v>437.6</v>
      </c>
      <c r="D7" s="259">
        <f t="shared" si="0"/>
        <v>437.6</v>
      </c>
      <c r="E7" s="259">
        <f>SUM(E6)</f>
        <v>436.59999999999997</v>
      </c>
      <c r="F7" s="259">
        <f t="shared" ref="F7:H7" si="1">SUM(F6)</f>
        <v>408.5</v>
      </c>
      <c r="G7" s="259">
        <f t="shared" si="1"/>
        <v>412</v>
      </c>
      <c r="H7" s="259">
        <f t="shared" si="1"/>
        <v>29.1</v>
      </c>
      <c r="I7" s="256"/>
      <c r="J7" s="256"/>
      <c r="K7" s="256"/>
    </row>
    <row r="8" spans="1:12">
      <c r="A8" s="253" t="s">
        <v>28</v>
      </c>
      <c r="B8" s="254" t="s">
        <v>8</v>
      </c>
      <c r="C8" s="260">
        <v>9010.2000000000007</v>
      </c>
      <c r="D8" s="260">
        <v>9010.2000000000007</v>
      </c>
      <c r="E8" s="260">
        <v>8526.9000000000033</v>
      </c>
      <c r="F8" s="260">
        <v>7880.2</v>
      </c>
      <c r="G8" s="260">
        <v>7943.6</v>
      </c>
      <c r="H8" s="260">
        <v>1130</v>
      </c>
      <c r="I8" s="256"/>
      <c r="J8" s="256"/>
      <c r="K8" s="256"/>
    </row>
    <row r="9" spans="1:12">
      <c r="A9" s="253" t="s">
        <v>29</v>
      </c>
      <c r="B9" s="254" t="s">
        <v>9</v>
      </c>
      <c r="C9" s="260">
        <v>563.70000000000005</v>
      </c>
      <c r="D9" s="260">
        <v>563.70000000000005</v>
      </c>
      <c r="E9" s="260">
        <v>528.20000000000005</v>
      </c>
      <c r="F9" s="260">
        <v>502.2</v>
      </c>
      <c r="G9" s="260">
        <v>502.7</v>
      </c>
      <c r="H9" s="260">
        <v>61.5</v>
      </c>
      <c r="I9" s="256"/>
      <c r="J9" s="256"/>
      <c r="K9" s="256"/>
    </row>
    <row r="10" spans="1:12">
      <c r="A10" s="253" t="s">
        <v>30</v>
      </c>
      <c r="B10" s="254" t="s">
        <v>10</v>
      </c>
      <c r="C10" s="260">
        <v>0</v>
      </c>
      <c r="D10" s="260">
        <v>0</v>
      </c>
      <c r="E10" s="260">
        <v>0</v>
      </c>
      <c r="F10" s="260">
        <v>0</v>
      </c>
      <c r="G10" s="260">
        <v>0</v>
      </c>
      <c r="H10" s="260">
        <v>0</v>
      </c>
      <c r="I10" s="256"/>
      <c r="J10" s="256"/>
      <c r="K10" s="256"/>
    </row>
    <row r="11" spans="1:12">
      <c r="A11" s="253" t="s">
        <v>31</v>
      </c>
      <c r="B11" s="254" t="s">
        <v>134</v>
      </c>
      <c r="C11" s="260">
        <v>0</v>
      </c>
      <c r="D11" s="260">
        <v>0</v>
      </c>
      <c r="E11" s="260">
        <v>0</v>
      </c>
      <c r="F11" s="260">
        <v>0</v>
      </c>
      <c r="G11" s="260">
        <v>0</v>
      </c>
      <c r="H11" s="260">
        <v>0</v>
      </c>
      <c r="I11" s="256"/>
      <c r="J11" s="256"/>
      <c r="K11" s="256"/>
    </row>
    <row r="12" spans="1:12">
      <c r="A12" s="253" t="s">
        <v>32</v>
      </c>
      <c r="B12" s="254" t="s">
        <v>11</v>
      </c>
      <c r="C12" s="260">
        <v>0</v>
      </c>
      <c r="D12" s="260">
        <v>0</v>
      </c>
      <c r="E12" s="260">
        <v>0</v>
      </c>
      <c r="F12" s="260">
        <v>0</v>
      </c>
      <c r="G12" s="260">
        <v>0</v>
      </c>
      <c r="H12" s="260">
        <v>0</v>
      </c>
      <c r="I12" s="256"/>
      <c r="J12" s="256"/>
      <c r="K12" s="256"/>
    </row>
    <row r="13" spans="1:12">
      <c r="A13" s="253" t="s">
        <v>135</v>
      </c>
      <c r="B13" s="254" t="s">
        <v>12</v>
      </c>
      <c r="C13" s="260">
        <v>0</v>
      </c>
      <c r="D13" s="260">
        <v>0</v>
      </c>
      <c r="E13" s="260">
        <v>0</v>
      </c>
      <c r="F13" s="260">
        <v>0</v>
      </c>
      <c r="G13" s="260">
        <v>0</v>
      </c>
      <c r="H13" s="260">
        <v>0</v>
      </c>
      <c r="I13" s="256"/>
      <c r="J13" s="256"/>
      <c r="K13" s="256"/>
    </row>
    <row r="14" spans="1:12">
      <c r="A14" s="253" t="s">
        <v>136</v>
      </c>
      <c r="B14" s="254" t="s">
        <v>137</v>
      </c>
      <c r="C14" s="260">
        <v>0</v>
      </c>
      <c r="D14" s="260">
        <v>0</v>
      </c>
      <c r="E14" s="260">
        <v>0</v>
      </c>
      <c r="F14" s="260">
        <v>0</v>
      </c>
      <c r="G14" s="260">
        <v>0</v>
      </c>
      <c r="H14" s="260">
        <v>0</v>
      </c>
      <c r="I14" s="256"/>
      <c r="J14" s="256"/>
      <c r="K14" s="256"/>
    </row>
    <row r="15" spans="1:12">
      <c r="A15" s="253" t="s">
        <v>138</v>
      </c>
      <c r="B15" s="254" t="s">
        <v>13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0">
        <v>0</v>
      </c>
      <c r="I15" s="256"/>
      <c r="J15" s="256"/>
      <c r="K15" s="256"/>
    </row>
    <row r="16" spans="1:12">
      <c r="A16" s="253" t="s">
        <v>139</v>
      </c>
      <c r="B16" s="254" t="s">
        <v>140</v>
      </c>
      <c r="C16" s="260">
        <v>0</v>
      </c>
      <c r="D16" s="260">
        <v>0</v>
      </c>
      <c r="E16" s="260">
        <v>0</v>
      </c>
      <c r="F16" s="260">
        <v>0</v>
      </c>
      <c r="G16" s="260">
        <v>0</v>
      </c>
      <c r="H16" s="260">
        <v>0</v>
      </c>
      <c r="I16" s="256"/>
      <c r="J16" s="256"/>
      <c r="K16" s="256"/>
    </row>
    <row r="17" spans="1:11">
      <c r="A17" s="253" t="s">
        <v>141</v>
      </c>
      <c r="B17" s="254" t="s">
        <v>14</v>
      </c>
      <c r="C17" s="260">
        <v>0</v>
      </c>
      <c r="D17" s="260">
        <v>0</v>
      </c>
      <c r="E17" s="260">
        <v>0</v>
      </c>
      <c r="F17" s="260">
        <v>0</v>
      </c>
      <c r="G17" s="260">
        <v>0</v>
      </c>
      <c r="H17" s="260">
        <v>0</v>
      </c>
      <c r="I17" s="256"/>
      <c r="J17" s="256"/>
      <c r="K17" s="256"/>
    </row>
    <row r="18" spans="1:11">
      <c r="A18" s="253" t="s">
        <v>142</v>
      </c>
      <c r="B18" s="254" t="s">
        <v>15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56"/>
      <c r="J18" s="256"/>
      <c r="K18" s="256"/>
    </row>
    <row r="19" spans="1:11">
      <c r="A19" s="253" t="s">
        <v>143</v>
      </c>
      <c r="B19" s="254" t="s">
        <v>16</v>
      </c>
      <c r="C19" s="260">
        <v>0</v>
      </c>
      <c r="D19" s="260">
        <v>0</v>
      </c>
      <c r="E19" s="260">
        <v>0</v>
      </c>
      <c r="F19" s="260">
        <v>0</v>
      </c>
      <c r="G19" s="260">
        <v>0</v>
      </c>
      <c r="H19" s="260">
        <v>0</v>
      </c>
      <c r="I19" s="256"/>
      <c r="J19" s="256"/>
      <c r="K19" s="256"/>
    </row>
    <row r="20" spans="1:11">
      <c r="A20" s="253" t="s">
        <v>171</v>
      </c>
      <c r="B20" s="254" t="s">
        <v>172</v>
      </c>
      <c r="C20" s="260">
        <v>0</v>
      </c>
      <c r="D20" s="260">
        <v>0</v>
      </c>
      <c r="E20" s="260">
        <v>0</v>
      </c>
      <c r="F20" s="260">
        <v>0</v>
      </c>
      <c r="G20" s="260">
        <v>0</v>
      </c>
      <c r="H20" s="260">
        <v>0</v>
      </c>
      <c r="I20" s="256"/>
      <c r="J20" s="256"/>
      <c r="K20" s="256"/>
    </row>
    <row r="21" spans="1:11">
      <c r="A21" s="257" t="s">
        <v>151</v>
      </c>
      <c r="B21" s="258"/>
      <c r="C21" s="259">
        <f t="shared" ref="C21:D21" si="2">SUM(C8:C20)</f>
        <v>9573.9000000000015</v>
      </c>
      <c r="D21" s="259">
        <f t="shared" si="2"/>
        <v>9573.9000000000015</v>
      </c>
      <c r="E21" s="259">
        <f>SUM(E8:E20)</f>
        <v>9055.100000000004</v>
      </c>
      <c r="F21" s="259">
        <f t="shared" ref="F21:H21" si="3">SUM(F8:F20)</f>
        <v>8382.4</v>
      </c>
      <c r="G21" s="259">
        <f t="shared" si="3"/>
        <v>8446.3000000000011</v>
      </c>
      <c r="H21" s="259">
        <f t="shared" si="3"/>
        <v>1191.5</v>
      </c>
      <c r="I21" s="256"/>
      <c r="J21" s="256"/>
      <c r="K21" s="256"/>
    </row>
    <row r="22" spans="1:11">
      <c r="A22" s="253" t="s">
        <v>33</v>
      </c>
      <c r="B22" s="254" t="s">
        <v>17</v>
      </c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H22" s="260">
        <v>0</v>
      </c>
      <c r="I22" s="256"/>
      <c r="J22" s="256"/>
      <c r="K22" s="256"/>
    </row>
    <row r="23" spans="1:11">
      <c r="A23" s="253" t="s">
        <v>144</v>
      </c>
      <c r="B23" s="254" t="s">
        <v>18</v>
      </c>
      <c r="C23" s="260">
        <v>0</v>
      </c>
      <c r="D23" s="260">
        <v>0</v>
      </c>
      <c r="E23" s="260">
        <v>0</v>
      </c>
      <c r="F23" s="260">
        <v>0</v>
      </c>
      <c r="G23" s="260">
        <v>0</v>
      </c>
      <c r="H23" s="260">
        <v>0</v>
      </c>
      <c r="I23" s="256"/>
      <c r="J23" s="256"/>
      <c r="K23" s="256"/>
    </row>
    <row r="24" spans="1:11">
      <c r="A24" s="253" t="s">
        <v>145</v>
      </c>
      <c r="B24" s="254" t="s">
        <v>19</v>
      </c>
      <c r="C24" s="260">
        <v>0</v>
      </c>
      <c r="D24" s="260">
        <v>0</v>
      </c>
      <c r="E24" s="260">
        <v>0</v>
      </c>
      <c r="F24" s="260">
        <v>0</v>
      </c>
      <c r="G24" s="260">
        <v>0</v>
      </c>
      <c r="H24" s="260">
        <v>0</v>
      </c>
      <c r="I24" s="256"/>
      <c r="J24" s="256"/>
      <c r="K24" s="256"/>
    </row>
    <row r="25" spans="1:11">
      <c r="A25" s="253" t="s">
        <v>122</v>
      </c>
      <c r="B25" s="254" t="s">
        <v>20</v>
      </c>
      <c r="C25" s="260">
        <v>1.9</v>
      </c>
      <c r="D25" s="260">
        <v>1.9</v>
      </c>
      <c r="E25" s="260">
        <v>2</v>
      </c>
      <c r="F25" s="260">
        <v>2</v>
      </c>
      <c r="G25" s="260">
        <v>2</v>
      </c>
      <c r="H25" s="260">
        <v>-0.1</v>
      </c>
      <c r="I25" s="256"/>
      <c r="J25" s="256"/>
      <c r="K25" s="256"/>
    </row>
    <row r="26" spans="1:11">
      <c r="A26" s="253" t="s">
        <v>123</v>
      </c>
      <c r="B26" s="254" t="s">
        <v>182</v>
      </c>
      <c r="C26" s="260">
        <v>0</v>
      </c>
      <c r="D26" s="260">
        <v>0</v>
      </c>
      <c r="E26" s="260">
        <v>0</v>
      </c>
      <c r="F26" s="260">
        <v>0</v>
      </c>
      <c r="G26" s="260">
        <v>0</v>
      </c>
      <c r="H26" s="260">
        <v>0</v>
      </c>
      <c r="I26" s="256"/>
      <c r="J26" s="256"/>
      <c r="K26" s="256"/>
    </row>
    <row r="27" spans="1:11">
      <c r="A27" s="253" t="s">
        <v>146</v>
      </c>
      <c r="B27" s="254" t="s">
        <v>183</v>
      </c>
      <c r="C27" s="260">
        <v>37.700000000000003</v>
      </c>
      <c r="D27" s="260">
        <v>37.700000000000003</v>
      </c>
      <c r="E27" s="260">
        <v>26.8</v>
      </c>
      <c r="F27" s="260">
        <v>16.600000000000001</v>
      </c>
      <c r="G27" s="260">
        <v>17.5</v>
      </c>
      <c r="H27" s="260">
        <v>21.1</v>
      </c>
      <c r="I27" s="256"/>
      <c r="J27" s="256"/>
      <c r="K27" s="256"/>
    </row>
    <row r="28" spans="1:11">
      <c r="A28" s="257" t="s">
        <v>152</v>
      </c>
      <c r="B28" s="258"/>
      <c r="C28" s="259">
        <f>SUM(C22:C27)</f>
        <v>39.6</v>
      </c>
      <c r="D28" s="259">
        <f t="shared" ref="D28:H28" si="4">SUM(D22:D27)</f>
        <v>39.6</v>
      </c>
      <c r="E28" s="259">
        <f t="shared" si="4"/>
        <v>28.8</v>
      </c>
      <c r="F28" s="259">
        <f t="shared" si="4"/>
        <v>18.600000000000001</v>
      </c>
      <c r="G28" s="259">
        <f t="shared" si="4"/>
        <v>19.5</v>
      </c>
      <c r="H28" s="259">
        <f t="shared" si="4"/>
        <v>21</v>
      </c>
      <c r="I28" s="256"/>
      <c r="J28" s="256"/>
      <c r="K28" s="256"/>
    </row>
    <row r="29" spans="1:11">
      <c r="A29" s="253" t="s">
        <v>124</v>
      </c>
      <c r="B29" s="254" t="s">
        <v>125</v>
      </c>
      <c r="C29" s="260">
        <v>791.9</v>
      </c>
      <c r="D29" s="260">
        <v>791.9</v>
      </c>
      <c r="E29" s="260">
        <v>791.90000000000009</v>
      </c>
      <c r="F29" s="260">
        <v>756.1</v>
      </c>
      <c r="G29" s="260">
        <v>758.7</v>
      </c>
      <c r="H29" s="260">
        <v>35.799999999999997</v>
      </c>
      <c r="I29" s="256"/>
      <c r="J29" s="256"/>
      <c r="K29" s="256"/>
    </row>
    <row r="30" spans="1:11">
      <c r="A30" s="253" t="s">
        <v>126</v>
      </c>
      <c r="B30" s="254" t="s">
        <v>127</v>
      </c>
      <c r="C30" s="260">
        <v>76.400000000000006</v>
      </c>
      <c r="D30" s="260">
        <v>76.400000000000006</v>
      </c>
      <c r="E30" s="260">
        <v>77.199999999999989</v>
      </c>
      <c r="F30" s="260">
        <v>76.8</v>
      </c>
      <c r="G30" s="260">
        <v>76.599999999999994</v>
      </c>
      <c r="H30" s="260">
        <v>-0.4</v>
      </c>
      <c r="I30" s="256"/>
      <c r="J30" s="256"/>
      <c r="K30" s="256"/>
    </row>
    <row r="31" spans="1:11">
      <c r="A31" s="253" t="s">
        <v>128</v>
      </c>
      <c r="B31" s="254" t="s">
        <v>275</v>
      </c>
      <c r="C31" s="260">
        <v>176.3</v>
      </c>
      <c r="D31" s="260">
        <v>176.3</v>
      </c>
      <c r="E31" s="260">
        <v>176.20000000000005</v>
      </c>
      <c r="F31" s="260">
        <v>174.9</v>
      </c>
      <c r="G31" s="260">
        <v>173.5</v>
      </c>
      <c r="H31" s="260">
        <v>1.4</v>
      </c>
      <c r="I31" s="256"/>
      <c r="J31" s="256"/>
      <c r="K31" s="256"/>
    </row>
    <row r="32" spans="1:11">
      <c r="A32" s="304" t="s">
        <v>153</v>
      </c>
      <c r="B32" s="305"/>
      <c r="C32" s="261">
        <f>SUM(C29:C31)</f>
        <v>1044.5999999999999</v>
      </c>
      <c r="D32" s="261">
        <f t="shared" ref="D32:H32" si="5">SUM(D29:D31)</f>
        <v>1044.5999999999999</v>
      </c>
      <c r="E32" s="261">
        <f t="shared" si="5"/>
        <v>1045.3000000000002</v>
      </c>
      <c r="F32" s="261">
        <f t="shared" si="5"/>
        <v>1007.8</v>
      </c>
      <c r="G32" s="261">
        <f t="shared" si="5"/>
        <v>1008.8000000000001</v>
      </c>
      <c r="H32" s="261">
        <f t="shared" si="5"/>
        <v>36.799999999999997</v>
      </c>
      <c r="I32" s="256"/>
      <c r="J32" s="256"/>
      <c r="K32" s="256"/>
    </row>
    <row r="33" spans="1:11">
      <c r="A33" s="253" t="s">
        <v>129</v>
      </c>
      <c r="B33" s="254" t="s">
        <v>22</v>
      </c>
      <c r="C33" s="260">
        <v>654</v>
      </c>
      <c r="D33" s="260">
        <v>654</v>
      </c>
      <c r="E33" s="260">
        <v>651.59999999999991</v>
      </c>
      <c r="F33" s="260">
        <v>565.4</v>
      </c>
      <c r="G33" s="260">
        <v>574.20000000000005</v>
      </c>
      <c r="H33" s="260">
        <v>88.6</v>
      </c>
      <c r="I33" s="256"/>
      <c r="J33" s="256"/>
      <c r="K33" s="256"/>
    </row>
    <row r="34" spans="1:11" s="263" customFormat="1">
      <c r="A34" s="257" t="s">
        <v>154</v>
      </c>
      <c r="B34" s="262"/>
      <c r="C34" s="259">
        <f>SUM(C33)</f>
        <v>654</v>
      </c>
      <c r="D34" s="259">
        <f t="shared" ref="D34:H34" si="6">SUM(D33)</f>
        <v>654</v>
      </c>
      <c r="E34" s="259">
        <f t="shared" si="6"/>
        <v>651.59999999999991</v>
      </c>
      <c r="F34" s="259">
        <f t="shared" si="6"/>
        <v>565.4</v>
      </c>
      <c r="G34" s="259">
        <f t="shared" si="6"/>
        <v>574.20000000000005</v>
      </c>
      <c r="H34" s="259">
        <f t="shared" si="6"/>
        <v>88.6</v>
      </c>
      <c r="I34" s="256"/>
      <c r="J34" s="256"/>
      <c r="K34" s="256"/>
    </row>
    <row r="35" spans="1:11">
      <c r="A35" s="264" t="s">
        <v>130</v>
      </c>
      <c r="B35" s="265" t="s">
        <v>23</v>
      </c>
      <c r="C35" s="255">
        <v>228.7</v>
      </c>
      <c r="D35" s="255">
        <v>228.7</v>
      </c>
      <c r="E35" s="255">
        <v>221.40100000000001</v>
      </c>
      <c r="F35" s="255">
        <v>199.1</v>
      </c>
      <c r="G35" s="255">
        <v>198.4</v>
      </c>
      <c r="H35" s="255">
        <v>29.6</v>
      </c>
      <c r="I35" s="256"/>
      <c r="J35" s="256"/>
      <c r="K35" s="256"/>
    </row>
    <row r="36" spans="1:11">
      <c r="A36" s="253" t="s">
        <v>131</v>
      </c>
      <c r="B36" s="254" t="s">
        <v>24</v>
      </c>
      <c r="C36" s="260">
        <v>82</v>
      </c>
      <c r="D36" s="260">
        <v>82</v>
      </c>
      <c r="E36" s="260">
        <v>85.3</v>
      </c>
      <c r="F36" s="260">
        <v>73.3</v>
      </c>
      <c r="G36" s="260">
        <v>74.2</v>
      </c>
      <c r="H36" s="260">
        <v>8.6999999999999993</v>
      </c>
      <c r="I36" s="256"/>
      <c r="J36" s="256"/>
      <c r="K36" s="256"/>
    </row>
    <row r="37" spans="1:11">
      <c r="A37" s="253" t="s">
        <v>132</v>
      </c>
      <c r="B37" s="254" t="s">
        <v>25</v>
      </c>
      <c r="C37" s="260">
        <v>5.8</v>
      </c>
      <c r="D37" s="260">
        <v>5.8</v>
      </c>
      <c r="E37" s="260">
        <v>6</v>
      </c>
      <c r="F37" s="260">
        <v>6.1</v>
      </c>
      <c r="G37" s="260">
        <v>6.1</v>
      </c>
      <c r="H37" s="260">
        <v>-0.3</v>
      </c>
      <c r="I37" s="256"/>
      <c r="J37" s="256"/>
      <c r="K37" s="256"/>
    </row>
    <row r="38" spans="1:11">
      <c r="A38" s="253" t="s">
        <v>133</v>
      </c>
      <c r="B38" s="254" t="s">
        <v>26</v>
      </c>
      <c r="C38" s="260">
        <v>185.3</v>
      </c>
      <c r="D38" s="260">
        <v>185.3</v>
      </c>
      <c r="E38" s="260">
        <v>186.25</v>
      </c>
      <c r="F38" s="260">
        <v>155.19999999999999</v>
      </c>
      <c r="G38" s="260">
        <v>159.6</v>
      </c>
      <c r="H38" s="260">
        <v>30.1</v>
      </c>
      <c r="I38" s="256"/>
      <c r="J38" s="256"/>
      <c r="K38" s="256"/>
    </row>
    <row r="39" spans="1:11">
      <c r="A39" s="253" t="s">
        <v>148</v>
      </c>
      <c r="B39" s="254" t="s">
        <v>149</v>
      </c>
      <c r="C39" s="260">
        <v>0</v>
      </c>
      <c r="D39" s="260">
        <v>0</v>
      </c>
      <c r="E39" s="260">
        <v>0</v>
      </c>
      <c r="F39" s="260">
        <v>0</v>
      </c>
      <c r="G39" s="260">
        <v>0</v>
      </c>
      <c r="H39" s="260">
        <v>0</v>
      </c>
      <c r="I39" s="256"/>
      <c r="J39" s="256"/>
      <c r="K39" s="256"/>
    </row>
    <row r="40" spans="1:11" s="263" customFormat="1">
      <c r="A40" s="257" t="s">
        <v>155</v>
      </c>
      <c r="B40" s="262"/>
      <c r="C40" s="259">
        <f>SUM(C35:C39)</f>
        <v>501.8</v>
      </c>
      <c r="D40" s="259">
        <f t="shared" ref="D40:H40" si="7">SUM(D35:D39)</f>
        <v>501.8</v>
      </c>
      <c r="E40" s="259">
        <f t="shared" si="7"/>
        <v>498.95100000000002</v>
      </c>
      <c r="F40" s="259">
        <f t="shared" si="7"/>
        <v>433.7</v>
      </c>
      <c r="G40" s="259">
        <f t="shared" si="7"/>
        <v>438.30000000000007</v>
      </c>
      <c r="H40" s="259">
        <f t="shared" si="7"/>
        <v>68.099999999999994</v>
      </c>
      <c r="I40" s="256"/>
      <c r="J40" s="256"/>
      <c r="K40" s="256"/>
    </row>
    <row r="41" spans="1:11" s="263" customFormat="1" ht="15" customHeight="1">
      <c r="A41" s="266" t="s">
        <v>2</v>
      </c>
      <c r="B41" s="262"/>
      <c r="C41" s="259">
        <f t="shared" ref="C41:E41" si="8">C7+C21+C28+C32+C34+C40</f>
        <v>12251.500000000002</v>
      </c>
      <c r="D41" s="259">
        <f t="shared" si="8"/>
        <v>12251.500000000002</v>
      </c>
      <c r="E41" s="259">
        <f t="shared" si="8"/>
        <v>11716.351000000002</v>
      </c>
      <c r="F41" s="259">
        <f>F7+F21+F28+F32+F34+F40</f>
        <v>10816.4</v>
      </c>
      <c r="G41" s="259">
        <f t="shared" ref="G41:H41" si="9">G7+G21+G28+G32+G34+G40</f>
        <v>10899.1</v>
      </c>
      <c r="H41" s="259">
        <f t="shared" si="9"/>
        <v>1435.0999999999997</v>
      </c>
      <c r="I41" s="256"/>
      <c r="J41" s="256"/>
      <c r="K41" s="256"/>
    </row>
    <row r="43" spans="1:11">
      <c r="A43" s="267" t="s">
        <v>43</v>
      </c>
    </row>
    <row r="44" spans="1:11">
      <c r="A44" s="270"/>
      <c r="B44" s="270"/>
    </row>
    <row r="45" spans="1:11">
      <c r="A45" s="293"/>
      <c r="B45" s="270"/>
    </row>
    <row r="46" spans="1:11">
      <c r="A46" s="293"/>
      <c r="B46" s="270"/>
    </row>
    <row r="47" spans="1:11">
      <c r="A47" s="270"/>
      <c r="B47" s="270"/>
    </row>
    <row r="48" spans="1:11">
      <c r="A48" s="270"/>
      <c r="B48" s="270"/>
    </row>
    <row r="49" spans="1:7">
      <c r="A49" s="270"/>
      <c r="B49" s="270"/>
      <c r="C49" s="245"/>
      <c r="D49" s="245"/>
      <c r="E49" s="245"/>
      <c r="F49" s="245"/>
      <c r="G49" s="245"/>
    </row>
    <row r="50" spans="1:7" ht="12.75">
      <c r="A50" s="245"/>
      <c r="B50" s="245"/>
      <c r="C50" s="245"/>
      <c r="D50" s="245"/>
      <c r="E50" s="245"/>
      <c r="F50" s="245"/>
      <c r="G50" s="245"/>
    </row>
  </sheetData>
  <mergeCells count="4">
    <mergeCell ref="A32:B32"/>
    <mergeCell ref="A1:H1"/>
    <mergeCell ref="A2:H2"/>
    <mergeCell ref="A3:H3"/>
  </mergeCells>
  <phoneticPr fontId="2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S36"/>
  <sheetViews>
    <sheetView zoomScale="75" zoomScaleNormal="75" zoomScaleSheetLayoutView="75" workbookViewId="0">
      <selection sqref="A1:F1"/>
    </sheetView>
  </sheetViews>
  <sheetFormatPr defaultColWidth="11.42578125" defaultRowHeight="16.5"/>
  <cols>
    <col min="1" max="1" width="7.5703125" style="43" customWidth="1"/>
    <col min="2" max="2" width="68.42578125" style="43" customWidth="1"/>
    <col min="3" max="3" width="16.7109375" style="43" customWidth="1"/>
    <col min="4" max="4" width="16" style="43" customWidth="1"/>
    <col min="5" max="5" width="16.7109375" style="43" customWidth="1"/>
    <col min="6" max="6" width="19" style="43" customWidth="1"/>
    <col min="7" max="7" width="12.28515625" style="43" customWidth="1"/>
    <col min="8" max="16384" width="11.42578125" style="43"/>
  </cols>
  <sheetData>
    <row r="1" spans="1:45" s="8" customFormat="1" ht="15.75">
      <c r="A1" s="308" t="s">
        <v>3</v>
      </c>
      <c r="B1" s="308"/>
      <c r="C1" s="308"/>
      <c r="D1" s="308"/>
      <c r="E1" s="308"/>
      <c r="F1" s="308"/>
      <c r="G1" s="7"/>
    </row>
    <row r="2" spans="1:45" s="8" customFormat="1" ht="15.75">
      <c r="A2" s="308" t="s">
        <v>281</v>
      </c>
      <c r="B2" s="308"/>
      <c r="C2" s="308"/>
      <c r="D2" s="308"/>
      <c r="E2" s="308"/>
      <c r="F2" s="308"/>
      <c r="G2" s="7"/>
    </row>
    <row r="3" spans="1:45" s="8" customFormat="1" ht="16.5" customHeight="1">
      <c r="A3" s="309" t="str">
        <f>'Schedule 1'!A3</f>
        <v>Data Through the End of October 2013</v>
      </c>
      <c r="B3" s="309"/>
      <c r="C3" s="309"/>
      <c r="D3" s="309"/>
      <c r="E3" s="309"/>
      <c r="F3" s="309"/>
      <c r="G3" s="7"/>
    </row>
    <row r="4" spans="1:45" s="40" customFormat="1" ht="15.75">
      <c r="A4" s="310"/>
      <c r="B4" s="310"/>
      <c r="C4" s="310"/>
      <c r="D4" s="310"/>
      <c r="E4" s="310"/>
      <c r="F4" s="310"/>
    </row>
    <row r="5" spans="1:45" s="41" customFormat="1" ht="15.75">
      <c r="A5" s="208"/>
      <c r="B5" s="208"/>
      <c r="C5" s="208"/>
      <c r="D5" s="208"/>
      <c r="E5" s="209" t="s">
        <v>217</v>
      </c>
      <c r="F5" s="208"/>
    </row>
    <row r="6" spans="1:45" s="8" customFormat="1" ht="36" customHeight="1">
      <c r="A6" s="210"/>
      <c r="B6" s="211" t="s">
        <v>51</v>
      </c>
      <c r="C6" s="210" t="s">
        <v>270</v>
      </c>
      <c r="D6" s="210" t="s">
        <v>271</v>
      </c>
      <c r="E6" s="210" t="s">
        <v>272</v>
      </c>
      <c r="F6" s="210" t="s">
        <v>273</v>
      </c>
    </row>
    <row r="7" spans="1:45" s="8" customFormat="1" ht="18.75" customHeight="1">
      <c r="A7" s="212"/>
      <c r="B7" s="213"/>
      <c r="C7" s="212"/>
      <c r="D7" s="212"/>
      <c r="E7" s="212"/>
      <c r="F7" s="212"/>
      <c r="G7" s="77"/>
      <c r="H7" s="77"/>
      <c r="I7" s="77"/>
      <c r="J7" s="77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s="8" customFormat="1" ht="18.75" customHeight="1">
      <c r="A8" s="214">
        <v>1</v>
      </c>
      <c r="B8" s="215" t="s">
        <v>52</v>
      </c>
      <c r="C8" s="285">
        <v>839114</v>
      </c>
      <c r="D8" s="285">
        <v>129376</v>
      </c>
      <c r="E8" s="285">
        <v>725256</v>
      </c>
      <c r="F8" s="286">
        <f t="shared" ref="F8:F22" si="0">+E8-C8</f>
        <v>-113858</v>
      </c>
      <c r="G8" s="77"/>
      <c r="H8" s="77"/>
      <c r="I8" s="77"/>
      <c r="J8" s="7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s="8" customFormat="1" ht="18.75" customHeight="1">
      <c r="A9" s="214">
        <f t="shared" ref="A9:A22" si="1">A8+1</f>
        <v>2</v>
      </c>
      <c r="B9" s="215" t="s">
        <v>53</v>
      </c>
      <c r="C9" s="285">
        <v>212692</v>
      </c>
      <c r="D9" s="285">
        <v>37345</v>
      </c>
      <c r="E9" s="285">
        <v>195232.87109335003</v>
      </c>
      <c r="F9" s="286">
        <f t="shared" si="0"/>
        <v>-17459.128906649974</v>
      </c>
      <c r="G9" s="77"/>
      <c r="H9" s="77"/>
      <c r="I9" s="77"/>
      <c r="J9" s="77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8" customFormat="1" ht="18.75" customHeight="1">
      <c r="A10" s="214">
        <f t="shared" si="1"/>
        <v>3</v>
      </c>
      <c r="B10" s="215" t="s">
        <v>54</v>
      </c>
      <c r="C10" s="285">
        <v>112824</v>
      </c>
      <c r="D10" s="285">
        <v>15816</v>
      </c>
      <c r="E10" s="285">
        <v>84650.306418011591</v>
      </c>
      <c r="F10" s="286">
        <f t="shared" si="0"/>
        <v>-28173.693581988409</v>
      </c>
      <c r="G10" s="77"/>
      <c r="H10" s="77"/>
      <c r="I10" s="77"/>
      <c r="J10" s="7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9" customFormat="1" ht="18.75" customHeight="1">
      <c r="A11" s="214">
        <f t="shared" si="1"/>
        <v>4</v>
      </c>
      <c r="B11" s="215" t="s">
        <v>206</v>
      </c>
      <c r="C11" s="285">
        <v>12580</v>
      </c>
      <c r="D11" s="285">
        <v>2103</v>
      </c>
      <c r="E11" s="285">
        <v>11334.7653465</v>
      </c>
      <c r="F11" s="286">
        <f t="shared" si="0"/>
        <v>-1245.2346534999997</v>
      </c>
      <c r="G11" s="77"/>
      <c r="H11" s="77"/>
      <c r="I11" s="77"/>
      <c r="J11" s="77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s="8" customFormat="1" ht="18.75" customHeight="1">
      <c r="A12" s="214">
        <f t="shared" si="1"/>
        <v>5</v>
      </c>
      <c r="B12" s="215" t="s">
        <v>55</v>
      </c>
      <c r="C12" s="285">
        <v>166841</v>
      </c>
      <c r="D12" s="285">
        <v>25102</v>
      </c>
      <c r="E12" s="285">
        <v>162249.1728</v>
      </c>
      <c r="F12" s="286">
        <f t="shared" si="0"/>
        <v>-4591.8271999999997</v>
      </c>
      <c r="G12" s="77"/>
      <c r="H12" s="77"/>
      <c r="I12" s="77"/>
      <c r="J12" s="77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8" customFormat="1" ht="18.75" customHeight="1">
      <c r="A13" s="214">
        <f t="shared" si="1"/>
        <v>6</v>
      </c>
      <c r="B13" s="215" t="s">
        <v>56</v>
      </c>
      <c r="C13" s="285">
        <v>92624</v>
      </c>
      <c r="D13" s="285">
        <v>13531</v>
      </c>
      <c r="E13" s="285">
        <v>67992.270052000007</v>
      </c>
      <c r="F13" s="286">
        <f t="shared" si="0"/>
        <v>-24631.729947999993</v>
      </c>
      <c r="G13" s="77"/>
      <c r="H13" s="77"/>
      <c r="I13" s="77"/>
      <c r="J13" s="7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9" customFormat="1" ht="18.75" customHeight="1">
      <c r="A14" s="214">
        <f t="shared" si="1"/>
        <v>7</v>
      </c>
      <c r="B14" s="215" t="s">
        <v>207</v>
      </c>
      <c r="C14" s="285">
        <v>11716</v>
      </c>
      <c r="D14" s="285">
        <v>1952</v>
      </c>
      <c r="E14" s="285">
        <v>10566.884558141437</v>
      </c>
      <c r="F14" s="286">
        <f t="shared" si="0"/>
        <v>-1149.1154418585629</v>
      </c>
      <c r="G14" s="77"/>
      <c r="H14" s="77"/>
      <c r="I14" s="77"/>
      <c r="J14" s="77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8" customFormat="1" ht="18.75" customHeight="1">
      <c r="A15" s="214">
        <f t="shared" si="1"/>
        <v>8</v>
      </c>
      <c r="B15" s="215" t="s">
        <v>62</v>
      </c>
      <c r="C15" s="287">
        <v>16.3</v>
      </c>
      <c r="D15" s="287">
        <v>19.920733396111448</v>
      </c>
      <c r="E15" s="260">
        <v>20.315234424809336</v>
      </c>
      <c r="F15" s="288">
        <f t="shared" si="0"/>
        <v>4.0152344248093357</v>
      </c>
      <c r="G15" s="77"/>
      <c r="H15" s="77"/>
      <c r="I15" s="77"/>
      <c r="J15" s="7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8" customFormat="1" ht="18.75" customHeight="1">
      <c r="A16" s="214">
        <f t="shared" si="1"/>
        <v>9</v>
      </c>
      <c r="B16" s="215" t="s">
        <v>63</v>
      </c>
      <c r="C16" s="287">
        <v>32.200000000000003</v>
      </c>
      <c r="D16" s="287">
        <v>28.644965407396345</v>
      </c>
      <c r="E16" s="260">
        <v>25.047744298068451</v>
      </c>
      <c r="F16" s="288">
        <f t="shared" si="0"/>
        <v>-7.1522557019315514</v>
      </c>
      <c r="G16" s="77"/>
      <c r="H16" s="77"/>
      <c r="I16" s="77"/>
      <c r="J16" s="7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8" customFormat="1" ht="18.75" customHeight="1">
      <c r="A17" s="214">
        <f t="shared" si="1"/>
        <v>10</v>
      </c>
      <c r="B17" s="215" t="s">
        <v>57</v>
      </c>
      <c r="C17" s="285">
        <v>29970</v>
      </c>
      <c r="D17" s="285">
        <v>29662</v>
      </c>
      <c r="E17" s="289">
        <v>29247</v>
      </c>
      <c r="F17" s="286">
        <f t="shared" si="0"/>
        <v>-723</v>
      </c>
      <c r="G17" s="77"/>
      <c r="H17" s="77"/>
      <c r="I17" s="77"/>
      <c r="J17" s="7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9" customFormat="1" ht="18.75" customHeight="1">
      <c r="A18" s="214">
        <f t="shared" si="1"/>
        <v>11</v>
      </c>
      <c r="B18" s="215" t="s">
        <v>58</v>
      </c>
      <c r="C18" s="285">
        <v>16190</v>
      </c>
      <c r="D18" s="285">
        <v>15764.048409752311</v>
      </c>
      <c r="E18" s="285">
        <v>16133.472794168909</v>
      </c>
      <c r="F18" s="285">
        <f t="shared" si="0"/>
        <v>-56.527205831091123</v>
      </c>
      <c r="G18" s="77"/>
      <c r="H18" s="77"/>
      <c r="I18" s="77"/>
      <c r="J18" s="77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9" customFormat="1" ht="18.75" customHeight="1">
      <c r="A19" s="214">
        <f t="shared" si="1"/>
        <v>12</v>
      </c>
      <c r="B19" s="216" t="s">
        <v>59</v>
      </c>
      <c r="C19" s="285">
        <v>41370</v>
      </c>
      <c r="D19" s="285">
        <v>40299.5</v>
      </c>
      <c r="E19" s="285">
        <v>38925.119926651809</v>
      </c>
      <c r="F19" s="285">
        <f t="shared" si="0"/>
        <v>-2444.8800733481912</v>
      </c>
      <c r="G19" s="77"/>
      <c r="H19" s="77"/>
      <c r="I19" s="77"/>
      <c r="J19" s="77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9" customFormat="1" ht="18.75" customHeight="1">
      <c r="A20" s="214">
        <f t="shared" si="1"/>
        <v>13</v>
      </c>
      <c r="B20" s="215" t="s">
        <v>60</v>
      </c>
      <c r="C20" s="285">
        <v>6051</v>
      </c>
      <c r="D20" s="285">
        <v>4287.5</v>
      </c>
      <c r="E20" s="285">
        <v>5508</v>
      </c>
      <c r="F20" s="285">
        <f t="shared" si="0"/>
        <v>-543</v>
      </c>
      <c r="G20" s="77"/>
      <c r="H20" s="77"/>
      <c r="I20" s="77"/>
      <c r="J20" s="77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9" customFormat="1" ht="18.75" customHeight="1">
      <c r="A21" s="214">
        <f t="shared" si="1"/>
        <v>14</v>
      </c>
      <c r="B21" s="215" t="s">
        <v>61</v>
      </c>
      <c r="C21" s="285">
        <v>6439</v>
      </c>
      <c r="D21" s="285">
        <v>4479.5</v>
      </c>
      <c r="E21" s="285">
        <v>5568</v>
      </c>
      <c r="F21" s="285">
        <f t="shared" si="0"/>
        <v>-871</v>
      </c>
      <c r="G21" s="77"/>
      <c r="H21" s="77"/>
      <c r="I21" s="77"/>
      <c r="J21" s="77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9" customFormat="1" ht="18.75" customHeight="1">
      <c r="A22" s="217">
        <f t="shared" si="1"/>
        <v>15</v>
      </c>
      <c r="B22" s="218" t="s">
        <v>208</v>
      </c>
      <c r="C22" s="290">
        <v>43022</v>
      </c>
      <c r="D22" s="290">
        <v>7070</v>
      </c>
      <c r="E22" s="290">
        <v>41741.934975050004</v>
      </c>
      <c r="F22" s="290">
        <f t="shared" si="0"/>
        <v>-1280.0650249499959</v>
      </c>
      <c r="G22" s="77"/>
      <c r="H22" s="77"/>
      <c r="I22" s="77"/>
      <c r="J22" s="77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>
      <c r="A23" s="61"/>
      <c r="B23" s="61"/>
      <c r="C23" s="291"/>
      <c r="D23" s="292"/>
      <c r="E23" s="292"/>
      <c r="F23" s="292"/>
    </row>
    <row r="24" spans="1:45">
      <c r="A24" s="219" t="s">
        <v>219</v>
      </c>
      <c r="B24" s="61" t="s">
        <v>299</v>
      </c>
      <c r="C24" s="292"/>
      <c r="D24" s="292"/>
      <c r="E24" s="292"/>
      <c r="F24" s="292"/>
      <c r="G24" s="75"/>
      <c r="H24" s="75"/>
      <c r="I24" s="75"/>
      <c r="J24" s="75"/>
    </row>
    <row r="25" spans="1:45">
      <c r="A25" s="81"/>
      <c r="C25" s="44"/>
      <c r="G25" s="75"/>
      <c r="H25" s="75"/>
      <c r="I25" s="75"/>
      <c r="J25" s="75"/>
    </row>
    <row r="26" spans="1:45">
      <c r="G26" s="75"/>
      <c r="H26" s="75"/>
      <c r="I26" s="75"/>
      <c r="J26" s="75"/>
    </row>
    <row r="27" spans="1:45">
      <c r="G27" s="75"/>
      <c r="H27" s="75"/>
      <c r="I27" s="75"/>
      <c r="J27" s="75"/>
    </row>
    <row r="28" spans="1:45">
      <c r="G28" s="75"/>
      <c r="H28" s="75"/>
      <c r="I28" s="75"/>
      <c r="J28" s="75"/>
    </row>
    <row r="29" spans="1:45">
      <c r="G29" s="75"/>
      <c r="H29" s="75"/>
      <c r="I29" s="75"/>
      <c r="J29" s="75"/>
    </row>
    <row r="30" spans="1:45">
      <c r="G30" s="75"/>
      <c r="H30" s="75"/>
      <c r="I30" s="75"/>
      <c r="J30" s="75"/>
    </row>
    <row r="31" spans="1:45">
      <c r="G31" s="75"/>
      <c r="H31" s="75"/>
      <c r="I31" s="75"/>
      <c r="J31" s="75"/>
    </row>
    <row r="32" spans="1:45">
      <c r="G32" s="75"/>
      <c r="H32" s="75"/>
      <c r="I32" s="75"/>
      <c r="J32" s="75"/>
    </row>
    <row r="33" spans="7:10">
      <c r="G33" s="75"/>
      <c r="H33" s="75"/>
      <c r="I33" s="75"/>
      <c r="J33" s="75"/>
    </row>
    <row r="34" spans="7:10">
      <c r="G34" s="75"/>
      <c r="H34" s="75"/>
      <c r="I34" s="75"/>
      <c r="J34" s="75"/>
    </row>
    <row r="35" spans="7:10">
      <c r="G35" s="75"/>
      <c r="H35" s="75"/>
      <c r="I35" s="75"/>
      <c r="J35" s="75"/>
    </row>
    <row r="36" spans="7:10">
      <c r="G36" s="75"/>
    </row>
  </sheetData>
  <mergeCells count="4">
    <mergeCell ref="A1:F1"/>
    <mergeCell ref="A2:F2"/>
    <mergeCell ref="A3:F3"/>
    <mergeCell ref="A4:F4"/>
  </mergeCells>
  <phoneticPr fontId="12" type="noConversion"/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32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'Schedule 1'!FISCAL_YEAR</vt:lpstr>
      <vt:lpstr>'Schedule 3'!FISCAL_YEAR</vt:lpstr>
      <vt:lpstr>'Schedule 5'!FISCAL_YEAR</vt:lpstr>
      <vt:lpstr>'Schedule 1'!FISCAL_YEAR2</vt:lpstr>
      <vt:lpstr>'Schedule 1'!PERIOD_ENDING</vt:lpstr>
      <vt:lpstr>'Schedule 3'!PERIOD_ENDING</vt:lpstr>
      <vt:lpstr>'Schedule 5'!PERIOD_ENDING</vt:lpstr>
      <vt:lpstr>'Schedule 1'!PERIOD_ENDING2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 Monthly Financial Report Data</dc:subject>
  <dc:creator>DFPS Finance</dc:creator>
  <cp:lastModifiedBy>Gamez,Blanca R. (DFPS)</cp:lastModifiedBy>
  <cp:lastPrinted>2013-12-10T22:00:15Z</cp:lastPrinted>
  <dcterms:created xsi:type="dcterms:W3CDTF">2007-10-30T15:19:17Z</dcterms:created>
  <dcterms:modified xsi:type="dcterms:W3CDTF">2013-12-16T21:24:37Z</dcterms:modified>
</cp:coreProperties>
</file>