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defaultThemeVersion="124226"/>
  <mc:AlternateContent xmlns:mc="http://schemas.openxmlformats.org/markup-compatibility/2006">
    <mc:Choice Requires="x15">
      <x15ac:absPath xmlns:x15ac="http://schemas.microsoft.com/office/spreadsheetml/2010/11/ac" url="\\12aust1001fs01\SHARE10011\Budget\B&amp;A\BUDGET\85th Legislature\2018_04_Dec\Reports for Distribution\"/>
    </mc:Choice>
  </mc:AlternateContent>
  <bookViews>
    <workbookView xWindow="-12" yWindow="5988" windowWidth="24036" windowHeight="3792" tabRatio="897"/>
  </bookViews>
  <sheets>
    <sheet name="Schedule 1" sheetId="11" r:id="rId1"/>
    <sheet name="Schedule 1a" sheetId="55" r:id="rId2"/>
    <sheet name="Schedule 1b" sheetId="94" r:id="rId3"/>
    <sheet name="Schedule 2" sheetId="101" r:id="rId4"/>
    <sheet name="Schedule 3" sheetId="93" r:id="rId5"/>
    <sheet name="Schedule 4" sheetId="14" r:id="rId6"/>
    <sheet name="Schedule 5" sheetId="12" r:id="rId7"/>
    <sheet name="Schedule 6" sheetId="17" r:id="rId8"/>
    <sheet name="Fund 0666" sheetId="96" r:id="rId9"/>
    <sheet name="Fund 8093" sheetId="97" r:id="rId10"/>
    <sheet name="Fund 0802" sheetId="98" r:id="rId11"/>
    <sheet name="Schedule 8" sheetId="18" r:id="rId12"/>
    <sheet name="Footnotes to Schedule 7" sheetId="19" state="hidden" r:id="rId13"/>
    <sheet name="Schedule 9" sheetId="26" r:id="rId14"/>
    <sheet name="Schedule 10" sheetId="99" r:id="rId15"/>
    <sheet name="Schedule 11" sheetId="100" r:id="rId16"/>
  </sheets>
  <definedNames>
    <definedName name="_1REPORT_1" localSheetId="11">#REF!</definedName>
    <definedName name="_3REPORT_1" localSheetId="1">#REF!</definedName>
    <definedName name="_3REPORT_1" localSheetId="2">#REF!</definedName>
    <definedName name="_3REPORT_1" localSheetId="3">#REF!</definedName>
    <definedName name="_3REPORT_1">#REF!</definedName>
    <definedName name="_xlnm._FilterDatabase" localSheetId="3" hidden="1">'Schedule 2'!$A$5:$N$40</definedName>
    <definedName name="_xlnm._FilterDatabase" localSheetId="5" hidden="1">'Schedule 4'!$A$5:$J$51</definedName>
    <definedName name="Capital" localSheetId="1">#REF!</definedName>
    <definedName name="Capital" localSheetId="2">#REF!</definedName>
    <definedName name="Capital" localSheetId="3">#REF!</definedName>
    <definedName name="Capital" localSheetId="11">#REF!</definedName>
    <definedName name="Capital">#REF!</definedName>
    <definedName name="Data">'Schedule 4'!$M$6:$M$44</definedName>
    <definedName name="FISCAL_YEAR" localSheetId="0">'Schedule 1'!#REF!</definedName>
    <definedName name="FISCAL_YEAR" localSheetId="1">#REF!</definedName>
    <definedName name="FISCAL_YEAR" localSheetId="2">'Schedule 1b'!#REF!</definedName>
    <definedName name="FISCAL_YEAR" localSheetId="3">#REF!</definedName>
    <definedName name="FISCAL_YEAR" localSheetId="5">'Schedule 4'!#REF!</definedName>
    <definedName name="FISCAL_YEAR" localSheetId="6">'Schedule 5'!#REF!</definedName>
    <definedName name="FISCAL_YEAR" localSheetId="7">'Schedule 6'!#REF!</definedName>
    <definedName name="FISCAL_YEAR" localSheetId="11">'Schedule 8'!#REF!</definedName>
    <definedName name="FISCAL_YEAR">#REF!</definedName>
    <definedName name="FISCAL_YEAR2" localSheetId="0">'Schedule 1'!#REF!</definedName>
    <definedName name="FISCAL_YEAR2" localSheetId="2">'Schedule 1b'!#REF!</definedName>
    <definedName name="FISCAL_YEAR2" localSheetId="3">#REF!</definedName>
    <definedName name="FISCAL_YEAR2" localSheetId="11">#REF!</definedName>
    <definedName name="FISCAL_YEAR2">#REF!</definedName>
    <definedName name="MOF_Link" localSheetId="2">#REF!</definedName>
    <definedName name="MOF_Link" localSheetId="3">#REF!</definedName>
    <definedName name="MOF_Link" localSheetId="11">#REF!</definedName>
    <definedName name="MOF_Link">#REF!</definedName>
    <definedName name="MOF_Link_Bud" localSheetId="2">#REF!</definedName>
    <definedName name="MOF_Link_Bud" localSheetId="3">#REF!</definedName>
    <definedName name="MOF_Link_Bud" localSheetId="11">#REF!</definedName>
    <definedName name="MOF_Link_Bud">#REF!</definedName>
    <definedName name="MOF_Link_Exp" localSheetId="2">#REF!</definedName>
    <definedName name="MOF_Link_Exp" localSheetId="3">#REF!</definedName>
    <definedName name="MOF_Link_Exp" localSheetId="11">#REF!</definedName>
    <definedName name="MOF_Link_Exp">#REF!</definedName>
    <definedName name="NvsASD" localSheetId="0">"V2009-03-31"</definedName>
    <definedName name="NvsASD" localSheetId="2">"V2009-03-31"</definedName>
    <definedName name="NvsASD" localSheetId="5">"V2009-03-31"</definedName>
    <definedName name="NvsASD" localSheetId="6">"V2009-03-31"</definedName>
    <definedName name="NvsASD" localSheetId="7">"V2009-03-31"</definedName>
    <definedName name="NvsASD" localSheetId="11">"V2008-12-31"</definedName>
    <definedName name="NvsASD">"V2009-02-28"</definedName>
    <definedName name="NvsAutoDrillOk">"VN"</definedName>
    <definedName name="NvsElapsedTime" localSheetId="8">0.0000347222230629995</definedName>
    <definedName name="NvsElapsedTime" localSheetId="10">0.0000115740695036948</definedName>
    <definedName name="NvsElapsedTime" localSheetId="9">0.0000347222230629995</definedName>
    <definedName name="NvsElapsedTime" localSheetId="0">0.0000925925996853039</definedName>
    <definedName name="NvsElapsedTime" localSheetId="2">0.0000925925996853039</definedName>
    <definedName name="NvsElapsedTime" localSheetId="5">0.00844907407736173</definedName>
    <definedName name="NvsElapsedTime" localSheetId="6">0.0000231481462833472</definedName>
    <definedName name="NvsElapsedTime" localSheetId="7">0.0000231481462833472</definedName>
    <definedName name="NvsElapsedTime" localSheetId="11">0.0000231481462833472</definedName>
    <definedName name="NvsElapsedTime">0.0000347222230629995</definedName>
    <definedName name="NvsEndTime" localSheetId="8">40976.437974537</definedName>
    <definedName name="NvsEndTime" localSheetId="10">40976.4384259259</definedName>
    <definedName name="NvsEndTime" localSheetId="9">40976.437974537</definedName>
    <definedName name="NvsEndTime" localSheetId="0">39939.4283333333</definedName>
    <definedName name="NvsEndTime" localSheetId="2">39939.4283333333</definedName>
    <definedName name="NvsEndTime" localSheetId="5">39939.461099537</definedName>
    <definedName name="NvsEndTime" localSheetId="6">39939.4408796296</definedName>
    <definedName name="NvsEndTime" localSheetId="7">39939.4408796296</definedName>
    <definedName name="NvsEndTime" localSheetId="11">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8">"M"</definedName>
    <definedName name="NvsSheetType" localSheetId="10">"M"</definedName>
    <definedName name="NvsSheetType" localSheetId="9">"M"</definedName>
    <definedName name="NvsSheetType" localSheetId="0">"M"</definedName>
    <definedName name="NvsSheetType" localSheetId="2">"M"</definedName>
    <definedName name="NvsSheetType" localSheetId="3">"M"</definedName>
    <definedName name="NvsSheetType" localSheetId="5">"M"</definedName>
    <definedName name="NvsSheetType" localSheetId="6">"M"</definedName>
    <definedName name="NvsSheetType" localSheetId="7">"M"</definedName>
    <definedName name="NvsSheetType" localSheetId="11">"M"</definedName>
    <definedName name="NvsTransLed">"VN"</definedName>
    <definedName name="NvsTreeASD" localSheetId="0">"V2009-03-31"</definedName>
    <definedName name="NvsTreeASD" localSheetId="2">"V2009-03-31"</definedName>
    <definedName name="NvsTreeASD" localSheetId="5">"V2009-03-31"</definedName>
    <definedName name="NvsTreeASD" localSheetId="6">"V2009-03-31"</definedName>
    <definedName name="NvsTreeASD" localSheetId="7">"V2009-03-31"</definedName>
    <definedName name="NvsTreeASD" localSheetId="11">"V2008-12-31"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PERIOD_ENDING" localSheetId="0">'Schedule 1'!#REF!</definedName>
    <definedName name="PERIOD_ENDING" localSheetId="1">#REF!</definedName>
    <definedName name="PERIOD_ENDING" localSheetId="2">'Schedule 1b'!#REF!</definedName>
    <definedName name="PERIOD_ENDING" localSheetId="3">#REF!</definedName>
    <definedName name="PERIOD_ENDING" localSheetId="5">'Schedule 4'!#REF!</definedName>
    <definedName name="PERIOD_ENDING" localSheetId="6">'Schedule 5'!#REF!</definedName>
    <definedName name="PERIOD_ENDING" localSheetId="7">'Schedule 6'!#REF!</definedName>
    <definedName name="PERIOD_ENDING" localSheetId="11">'Schedule 8'!#REF!</definedName>
    <definedName name="PERIOD_ENDING">#REF!</definedName>
    <definedName name="PERIOD_ENDING2" localSheetId="0">'Schedule 1'!#REF!</definedName>
    <definedName name="PERIOD_ENDING2" localSheetId="2">'Schedule 1b'!#REF!</definedName>
    <definedName name="PERIOD_ENDING2" localSheetId="3">#REF!</definedName>
    <definedName name="PERIOD_ENDING2" localSheetId="11">#REF!</definedName>
    <definedName name="PERIOD_ENDING2">#REF!</definedName>
    <definedName name="_xlnm.Print_Area" localSheetId="12">'Footnotes to Schedule 7'!$A$1:$C$15</definedName>
    <definedName name="_xlnm.Print_Area" localSheetId="8">'Fund 0666'!$A$1:$O$31</definedName>
    <definedName name="_xlnm.Print_Area" localSheetId="10">'Fund 0802'!$A$1:$N$30</definedName>
    <definedName name="_xlnm.Print_Area" localSheetId="9">'Fund 8093'!$A$1:$N$35</definedName>
    <definedName name="_xlnm.Print_Area" localSheetId="0">'Schedule 1'!$A$1:$L$58</definedName>
    <definedName name="_xlnm.Print_Area" localSheetId="2">'Schedule 1b'!$A$1:$L$76</definedName>
    <definedName name="_xlnm.Print_Area" localSheetId="3">'Schedule 2'!$A$1:$I$44</definedName>
    <definedName name="_xlnm.Print_Area" localSheetId="5">'Schedule 4'!$A$1:$J$57</definedName>
    <definedName name="_xlnm.Print_Area" localSheetId="6">'Schedule 5'!$A$1:$N$42</definedName>
    <definedName name="_xlnm.Print_Area" localSheetId="7">'Schedule 6'!$A$1:$N$46</definedName>
    <definedName name="_xlnm.Print_Area" localSheetId="11">'Schedule 8'!$A$1:$M$33</definedName>
    <definedName name="_xlnm.Print_Area" localSheetId="13">'Schedule 9'!$A$1:$G$30</definedName>
    <definedName name="_xlnm.Print_Titles" localSheetId="0">'Schedule 1'!$1:$3</definedName>
    <definedName name="_xlnm.Print_Titles" localSheetId="1">'Schedule 1a'!$A:$B</definedName>
    <definedName name="_xlnm.Print_Titles" localSheetId="2">'Schedule 1b'!$1:$3</definedName>
    <definedName name="_xlnm.Print_Titles" localSheetId="3">'Schedule 2'!$1:$3</definedName>
    <definedName name="_xlnm.Print_Titles" localSheetId="5">'Schedule 4'!$1:$3</definedName>
    <definedName name="_xlnm.Print_Titles" localSheetId="6">'Schedule 5'!$1:$5</definedName>
    <definedName name="_xlnm.Print_Titles" localSheetId="7">'Schedule 6'!$1:$4</definedName>
    <definedName name="REPORT" localSheetId="1">#REF!</definedName>
    <definedName name="REPORT" localSheetId="2">#REF!</definedName>
    <definedName name="REPORT" localSheetId="3">#REF!</definedName>
    <definedName name="REPORT" localSheetId="11">#REF!</definedName>
    <definedName name="REPORT">#REF!</definedName>
    <definedName name="TCM" localSheetId="2">#REF!</definedName>
    <definedName name="TCM" localSheetId="3">#REF!</definedName>
    <definedName name="TCM">#REF!</definedName>
    <definedName name="Z_46622DE0_E91A_4302_BCA7_5EE9B6F39336_.wvu.Rows" localSheetId="11" hidden="1">'Schedule 8'!$17:$18</definedName>
    <definedName name="Z_8F8E0CD0_CBCE_40E8_A79C_FFB34B5A61AC_.wvu.Rows" localSheetId="11" hidden="1">'Schedule 8'!$17:$18</definedName>
  </definedNames>
  <calcPr calcId="152511"/>
</workbook>
</file>

<file path=xl/calcChain.xml><?xml version="1.0" encoding="utf-8"?>
<calcChain xmlns="http://schemas.openxmlformats.org/spreadsheetml/2006/main">
  <c r="AD18" i="55" l="1"/>
  <c r="AD22" i="55" s="1"/>
  <c r="AC18" i="55"/>
  <c r="AB18" i="55"/>
  <c r="AA18" i="55"/>
  <c r="Z18" i="55"/>
  <c r="Y18" i="55"/>
  <c r="X18" i="55"/>
  <c r="W18" i="55"/>
  <c r="V18" i="55"/>
  <c r="U18" i="55"/>
  <c r="T18" i="55"/>
  <c r="S18" i="55"/>
  <c r="R18" i="55"/>
  <c r="Q18" i="55"/>
  <c r="P18" i="55"/>
  <c r="O18" i="55"/>
  <c r="N18" i="55"/>
  <c r="M18" i="55"/>
  <c r="L18" i="55"/>
  <c r="K18" i="55"/>
  <c r="J18" i="55"/>
  <c r="I18" i="55"/>
  <c r="H18" i="55"/>
  <c r="G18" i="55"/>
  <c r="F18" i="55"/>
  <c r="E18" i="55"/>
  <c r="D18" i="55"/>
  <c r="C18" i="55"/>
  <c r="AD17" i="55"/>
  <c r="A28" i="26" l="1"/>
  <c r="A29" i="26" s="1"/>
  <c r="A30" i="26" s="1"/>
  <c r="F18" i="26"/>
  <c r="F17" i="26"/>
  <c r="F16" i="26"/>
  <c r="F15" i="26"/>
  <c r="F14" i="26"/>
  <c r="F13" i="26"/>
  <c r="F12" i="26"/>
  <c r="F11" i="26"/>
  <c r="F10" i="26"/>
  <c r="A10" i="26"/>
  <c r="A11" i="26" s="1"/>
  <c r="A12" i="26" s="1"/>
  <c r="A13" i="26" s="1"/>
  <c r="A14" i="26" s="1"/>
  <c r="A15" i="26" s="1"/>
  <c r="A16" i="26" s="1"/>
  <c r="A17" i="26" s="1"/>
  <c r="A18" i="26" s="1"/>
  <c r="F9" i="26"/>
  <c r="A9" i="26"/>
  <c r="F8" i="26"/>
  <c r="BI73" i="100" l="1"/>
  <c r="BF71" i="100"/>
  <c r="BI70" i="100"/>
  <c r="BF68" i="100"/>
  <c r="BF66" i="100"/>
  <c r="BF64" i="100"/>
  <c r="BF63" i="100"/>
  <c r="BI57" i="100"/>
  <c r="BF50" i="100"/>
  <c r="AV50" i="100"/>
  <c r="BF49" i="100"/>
  <c r="AV49" i="100"/>
  <c r="AT49" i="100"/>
  <c r="AT44" i="100"/>
  <c r="BF72" i="100"/>
  <c r="AX43" i="100"/>
  <c r="BF44" i="100"/>
  <c r="AW44" i="100"/>
  <c r="AT41" i="100"/>
  <c r="BF69" i="100"/>
  <c r="AX40" i="100"/>
  <c r="AY40" i="100" s="1"/>
  <c r="BB39" i="100"/>
  <c r="BC39" i="100" s="1"/>
  <c r="BD39" i="100" s="1"/>
  <c r="BE39" i="100" s="1"/>
  <c r="AY39" i="100"/>
  <c r="AZ39" i="100" s="1"/>
  <c r="BA39" i="100" s="1"/>
  <c r="AX39" i="100"/>
  <c r="BF67" i="100"/>
  <c r="AX38" i="100"/>
  <c r="AY38" i="100" s="1"/>
  <c r="AZ38" i="100" s="1"/>
  <c r="BA38" i="100" s="1"/>
  <c r="BB38" i="100" s="1"/>
  <c r="BC38" i="100" s="1"/>
  <c r="BD38" i="100" s="1"/>
  <c r="BE38" i="100" s="1"/>
  <c r="BF65" i="100"/>
  <c r="AY36" i="100"/>
  <c r="AZ36" i="100" s="1"/>
  <c r="BA36" i="100" s="1"/>
  <c r="BB36" i="100" s="1"/>
  <c r="BC36" i="100" s="1"/>
  <c r="BD36" i="100" s="1"/>
  <c r="BE36" i="100" s="1"/>
  <c r="AX36" i="100"/>
  <c r="AX35" i="100"/>
  <c r="AY35" i="100" s="1"/>
  <c r="AZ35" i="100" s="1"/>
  <c r="BA35" i="100" s="1"/>
  <c r="BB35" i="100" s="1"/>
  <c r="BC35" i="100" s="1"/>
  <c r="BD35" i="100" s="1"/>
  <c r="BE35" i="100" s="1"/>
  <c r="AY34" i="100"/>
  <c r="AZ34" i="100" s="1"/>
  <c r="BA34" i="100" s="1"/>
  <c r="BB34" i="100" s="1"/>
  <c r="BC34" i="100" s="1"/>
  <c r="BD34" i="100" s="1"/>
  <c r="BE34" i="100" s="1"/>
  <c r="AX34" i="100"/>
  <c r="BE63" i="100" s="1"/>
  <c r="BF62" i="100"/>
  <c r="AZ33" i="100"/>
  <c r="BA33" i="100" s="1"/>
  <c r="BB33" i="100" s="1"/>
  <c r="BC33" i="100" s="1"/>
  <c r="BD33" i="100" s="1"/>
  <c r="BE33" i="100" s="1"/>
  <c r="AY33" i="100"/>
  <c r="AX33" i="100"/>
  <c r="BF61" i="100"/>
  <c r="AX32" i="100"/>
  <c r="AY32" i="100" s="1"/>
  <c r="AZ32" i="100" s="1"/>
  <c r="BA32" i="100" s="1"/>
  <c r="BB32" i="100" s="1"/>
  <c r="BC32" i="100" s="1"/>
  <c r="BF60" i="100"/>
  <c r="BF59" i="100"/>
  <c r="AX30" i="100"/>
  <c r="AY30" i="100" s="1"/>
  <c r="AZ30" i="100" s="1"/>
  <c r="BA30" i="100" s="1"/>
  <c r="BB30" i="100" s="1"/>
  <c r="BC30" i="100" s="1"/>
  <c r="BD30" i="100" s="1"/>
  <c r="BE30" i="100" s="1"/>
  <c r="BS30" i="100"/>
  <c r="BF41" i="100"/>
  <c r="BF70" i="100" s="1"/>
  <c r="AW28" i="100"/>
  <c r="AT28" i="100"/>
  <c r="BF56" i="100"/>
  <c r="AX27" i="100"/>
  <c r="AY27" i="100" s="1"/>
  <c r="AZ27" i="100" s="1"/>
  <c r="BA27" i="100" s="1"/>
  <c r="BB27" i="100" s="1"/>
  <c r="BC27" i="100" s="1"/>
  <c r="BD27" i="100" s="1"/>
  <c r="BE27" i="100" s="1"/>
  <c r="BF55" i="100"/>
  <c r="BF21" i="100"/>
  <c r="AT21" i="100"/>
  <c r="BE20" i="100"/>
  <c r="BD20" i="100"/>
  <c r="BC20" i="100"/>
  <c r="BB20" i="100"/>
  <c r="BA20" i="100"/>
  <c r="AZ20" i="100"/>
  <c r="AY20" i="100"/>
  <c r="AX20" i="100"/>
  <c r="BS20" i="100" s="1"/>
  <c r="BD19" i="100"/>
  <c r="BC19" i="100"/>
  <c r="BB19" i="100"/>
  <c r="BA19" i="100"/>
  <c r="AZ19" i="100"/>
  <c r="AY19" i="100"/>
  <c r="BC18" i="100"/>
  <c r="BB18" i="100"/>
  <c r="BA18" i="100"/>
  <c r="AZ18" i="100"/>
  <c r="AY18" i="100"/>
  <c r="AX18" i="100"/>
  <c r="BE18" i="100"/>
  <c r="BC17" i="100"/>
  <c r="BB17" i="100"/>
  <c r="BA17" i="100"/>
  <c r="AZ17" i="100"/>
  <c r="AY17" i="100"/>
  <c r="AX17" i="100"/>
  <c r="BD17" i="100"/>
  <c r="BD16" i="100"/>
  <c r="BD15" i="100"/>
  <c r="BC14" i="100"/>
  <c r="BB14" i="100"/>
  <c r="AY14" i="100"/>
  <c r="BE13" i="100"/>
  <c r="BC13" i="100"/>
  <c r="BB13" i="100"/>
  <c r="BA13" i="100"/>
  <c r="AY13" i="100"/>
  <c r="AX13" i="100"/>
  <c r="BD13" i="100"/>
  <c r="BB12" i="100"/>
  <c r="BA12" i="100"/>
  <c r="AZ12" i="100"/>
  <c r="AX12" i="100"/>
  <c r="BE12" i="100"/>
  <c r="BS11" i="100"/>
  <c r="BQ11" i="100" s="1"/>
  <c r="BE10" i="100"/>
  <c r="BC10" i="100"/>
  <c r="BB10" i="100"/>
  <c r="BA10" i="100"/>
  <c r="AZ10" i="100"/>
  <c r="AY10" i="100"/>
  <c r="AX10" i="100"/>
  <c r="BS10" i="100"/>
  <c r="BN10" i="100" s="1"/>
  <c r="BD10" i="100"/>
  <c r="AW49" i="100"/>
  <c r="BE9" i="100"/>
  <c r="BD8" i="100"/>
  <c r="BD49" i="100" l="1"/>
  <c r="BL30" i="100"/>
  <c r="BR30" i="100"/>
  <c r="BJ30" i="100"/>
  <c r="BQ30" i="100"/>
  <c r="BI30" i="100"/>
  <c r="BP30" i="100"/>
  <c r="BH30" i="100"/>
  <c r="BO30" i="100"/>
  <c r="BG30" i="100"/>
  <c r="BM30" i="100"/>
  <c r="BK30" i="100"/>
  <c r="BN30" i="100"/>
  <c r="BD9" i="100"/>
  <c r="BD21" i="100" s="1"/>
  <c r="BD50" i="100" s="1"/>
  <c r="AT50" i="100"/>
  <c r="BC8" i="100"/>
  <c r="BI11" i="100"/>
  <c r="AZ15" i="100"/>
  <c r="AY15" i="100"/>
  <c r="BE15" i="100"/>
  <c r="AX15" i="100"/>
  <c r="BS15" i="100" s="1"/>
  <c r="BB15" i="100"/>
  <c r="BA15" i="100"/>
  <c r="BP11" i="100"/>
  <c r="BC15" i="100"/>
  <c r="AU28" i="100"/>
  <c r="AX26" i="100"/>
  <c r="BS37" i="100"/>
  <c r="BK10" i="100"/>
  <c r="BP10" i="100"/>
  <c r="BR10" i="100"/>
  <c r="BJ10" i="100"/>
  <c r="BQ10" i="100"/>
  <c r="BI10" i="100"/>
  <c r="BM10" i="100"/>
  <c r="BL10" i="100"/>
  <c r="BH10" i="100"/>
  <c r="BD32" i="100"/>
  <c r="BE32" i="100" s="1"/>
  <c r="BE61" i="100"/>
  <c r="BG61" i="100" s="1"/>
  <c r="BH61" i="100" s="1"/>
  <c r="BI61" i="100" s="1"/>
  <c r="BO10" i="100"/>
  <c r="BE56" i="100"/>
  <c r="BG56" i="100" s="1"/>
  <c r="BH56" i="100" s="1"/>
  <c r="BI56" i="100" s="1"/>
  <c r="BS17" i="100"/>
  <c r="BA9" i="100"/>
  <c r="AZ9" i="100"/>
  <c r="AY9" i="100"/>
  <c r="BC9" i="100"/>
  <c r="BB9" i="100"/>
  <c r="AX9" i="100"/>
  <c r="BS9" i="100" s="1"/>
  <c r="AU49" i="100"/>
  <c r="AZ8" i="100"/>
  <c r="AY8" i="100"/>
  <c r="AX8" i="100"/>
  <c r="BB8" i="100"/>
  <c r="BA8" i="100"/>
  <c r="BE8" i="100"/>
  <c r="AU21" i="100"/>
  <c r="AU50" i="100" s="1"/>
  <c r="BM11" i="100"/>
  <c r="BL11" i="100"/>
  <c r="BR11" i="100"/>
  <c r="BK11" i="100"/>
  <c r="BO11" i="100"/>
  <c r="BG11" i="100"/>
  <c r="BN11" i="100"/>
  <c r="BJ11" i="100"/>
  <c r="BN20" i="100"/>
  <c r="BR20" i="100"/>
  <c r="BJ20" i="100"/>
  <c r="BQ20" i="100"/>
  <c r="BI20" i="100"/>
  <c r="BO20" i="100"/>
  <c r="BM20" i="100"/>
  <c r="BH20" i="100"/>
  <c r="BL20" i="100"/>
  <c r="BP20" i="100"/>
  <c r="BK20" i="100"/>
  <c r="BG20" i="100"/>
  <c r="BG10" i="100"/>
  <c r="BA16" i="100"/>
  <c r="AZ16" i="100"/>
  <c r="BS16" i="100" s="1"/>
  <c r="AY16" i="100"/>
  <c r="AX16" i="100"/>
  <c r="BC16" i="100"/>
  <c r="BB16" i="100"/>
  <c r="BE16" i="100"/>
  <c r="BH11" i="100"/>
  <c r="BD14" i="100"/>
  <c r="AZ14" i="100"/>
  <c r="BS27" i="100"/>
  <c r="AX29" i="100"/>
  <c r="BE59" i="100"/>
  <c r="BG59" i="100" s="1"/>
  <c r="BH59" i="100" s="1"/>
  <c r="BI59" i="100" s="1"/>
  <c r="BS39" i="100"/>
  <c r="BG63" i="100"/>
  <c r="BH63" i="100" s="1"/>
  <c r="BI63" i="100" s="1"/>
  <c r="AY12" i="100"/>
  <c r="BS12" i="100" s="1"/>
  <c r="AZ13" i="100"/>
  <c r="BS13" i="100" s="1"/>
  <c r="BA14" i="100"/>
  <c r="BE17" i="100"/>
  <c r="BS19" i="100"/>
  <c r="AX19" i="100"/>
  <c r="BE19" i="100"/>
  <c r="BF28" i="100"/>
  <c r="BF57" i="100" s="1"/>
  <c r="BG64" i="100"/>
  <c r="BH64" i="100" s="1"/>
  <c r="BI64" i="100" s="1"/>
  <c r="BE68" i="100"/>
  <c r="BG68" i="100" s="1"/>
  <c r="BH68" i="100" s="1"/>
  <c r="BI68" i="100" s="1"/>
  <c r="AZ40" i="100"/>
  <c r="BA40" i="100" s="1"/>
  <c r="BB40" i="100" s="1"/>
  <c r="BC40" i="100" s="1"/>
  <c r="BD40" i="100" s="1"/>
  <c r="BE40" i="100" s="1"/>
  <c r="BC12" i="100"/>
  <c r="BE14" i="100"/>
  <c r="BS38" i="100"/>
  <c r="BF73" i="100"/>
  <c r="AX31" i="100"/>
  <c r="BD12" i="100"/>
  <c r="AX14" i="100"/>
  <c r="BS14" i="100" s="1"/>
  <c r="BE62" i="100"/>
  <c r="BG62" i="100" s="1"/>
  <c r="BH62" i="100" s="1"/>
  <c r="BI62" i="100" s="1"/>
  <c r="AT45" i="100"/>
  <c r="BF58" i="100"/>
  <c r="AW21" i="100"/>
  <c r="AW50" i="100" s="1"/>
  <c r="BS35" i="100"/>
  <c r="AW41" i="100"/>
  <c r="AW45" i="100" s="1"/>
  <c r="BS33" i="100"/>
  <c r="BS36" i="100"/>
  <c r="BD18" i="100"/>
  <c r="BS18" i="100" s="1"/>
  <c r="AU44" i="100"/>
  <c r="BE65" i="100"/>
  <c r="BG65" i="100" s="1"/>
  <c r="BH65" i="100" s="1"/>
  <c r="BI65" i="100" s="1"/>
  <c r="AU41" i="100"/>
  <c r="BS34" i="100"/>
  <c r="AY43" i="100"/>
  <c r="BE67" i="100"/>
  <c r="BG67" i="100" s="1"/>
  <c r="BH67" i="100" s="1"/>
  <c r="BI67" i="100" s="1"/>
  <c r="AX42" i="100"/>
  <c r="BE64" i="100"/>
  <c r="AX37" i="100"/>
  <c r="AY37" i="100" s="1"/>
  <c r="AZ37" i="100" s="1"/>
  <c r="BA37" i="100" s="1"/>
  <c r="BB37" i="100" s="1"/>
  <c r="BC37" i="100" s="1"/>
  <c r="BD37" i="100" s="1"/>
  <c r="BE37" i="100" s="1"/>
  <c r="BR9" i="100" l="1"/>
  <c r="BJ9" i="100"/>
  <c r="BO9" i="100"/>
  <c r="BQ9" i="100"/>
  <c r="BI9" i="100"/>
  <c r="BP9" i="100"/>
  <c r="BH9" i="100"/>
  <c r="BL9" i="100"/>
  <c r="BK9" i="100"/>
  <c r="BG9" i="100"/>
  <c r="BN9" i="100"/>
  <c r="BM9" i="100"/>
  <c r="BN18" i="100"/>
  <c r="BM18" i="100"/>
  <c r="BR18" i="100"/>
  <c r="BH18" i="100"/>
  <c r="BQ18" i="100"/>
  <c r="BG18" i="100"/>
  <c r="BL18" i="100"/>
  <c r="BP18" i="100"/>
  <c r="BO18" i="100"/>
  <c r="BJ18" i="100"/>
  <c r="BI18" i="100"/>
  <c r="BK18" i="100"/>
  <c r="BR16" i="100"/>
  <c r="BJ16" i="100"/>
  <c r="BQ16" i="100"/>
  <c r="BI16" i="100"/>
  <c r="BG16" i="100"/>
  <c r="BP16" i="100"/>
  <c r="BH16" i="100"/>
  <c r="BO16" i="100"/>
  <c r="BL16" i="100"/>
  <c r="BK16" i="100"/>
  <c r="BN16" i="100"/>
  <c r="BM16" i="100"/>
  <c r="BQ15" i="100"/>
  <c r="BI15" i="100"/>
  <c r="BP15" i="100"/>
  <c r="BH15" i="100"/>
  <c r="BO15" i="100"/>
  <c r="BG15" i="100"/>
  <c r="BK15" i="100"/>
  <c r="BR15" i="100"/>
  <c r="BJ15" i="100"/>
  <c r="BN15" i="100"/>
  <c r="BM15" i="100"/>
  <c r="BL15" i="100"/>
  <c r="AX41" i="100"/>
  <c r="AY29" i="100"/>
  <c r="BS40" i="100"/>
  <c r="BM27" i="100"/>
  <c r="BR27" i="100"/>
  <c r="BJ27" i="100"/>
  <c r="BQ27" i="100"/>
  <c r="BI27" i="100"/>
  <c r="BP27" i="100"/>
  <c r="BH27" i="100"/>
  <c r="BG27" i="100"/>
  <c r="BO27" i="100"/>
  <c r="BL27" i="100"/>
  <c r="BK27" i="100"/>
  <c r="BN27" i="100"/>
  <c r="AY49" i="100"/>
  <c r="AY21" i="100"/>
  <c r="AY50" i="100" s="1"/>
  <c r="BS32" i="100"/>
  <c r="AX44" i="100"/>
  <c r="AY42" i="100"/>
  <c r="BN35" i="100"/>
  <c r="BL35" i="100"/>
  <c r="BK35" i="100"/>
  <c r="BR35" i="100"/>
  <c r="BJ35" i="100"/>
  <c r="BQ35" i="100"/>
  <c r="BI35" i="100"/>
  <c r="BO35" i="100"/>
  <c r="BP35" i="100"/>
  <c r="BM35" i="100"/>
  <c r="BG35" i="100"/>
  <c r="BH35" i="100"/>
  <c r="BN38" i="100"/>
  <c r="BL38" i="100"/>
  <c r="BK38" i="100"/>
  <c r="BR38" i="100"/>
  <c r="BJ38" i="100"/>
  <c r="BQ38" i="100"/>
  <c r="BI38" i="100"/>
  <c r="BM38" i="100"/>
  <c r="BH38" i="100"/>
  <c r="BP38" i="100"/>
  <c r="BO38" i="100"/>
  <c r="BG38" i="100"/>
  <c r="BE66" i="100"/>
  <c r="BG66" i="100" s="1"/>
  <c r="BH66" i="100" s="1"/>
  <c r="BI66" i="100" s="1"/>
  <c r="BO13" i="100"/>
  <c r="BG13" i="100"/>
  <c r="BL13" i="100"/>
  <c r="BN13" i="100"/>
  <c r="BM13" i="100"/>
  <c r="BQ13" i="100"/>
  <c r="BI13" i="100"/>
  <c r="BP13" i="100"/>
  <c r="BH13" i="100"/>
  <c r="BJ13" i="100"/>
  <c r="BR13" i="100"/>
  <c r="BK13" i="100"/>
  <c r="AZ21" i="100"/>
  <c r="AZ50" i="100" s="1"/>
  <c r="AZ49" i="100"/>
  <c r="BN37" i="100"/>
  <c r="BL37" i="100"/>
  <c r="BK37" i="100"/>
  <c r="BR37" i="100"/>
  <c r="BJ37" i="100"/>
  <c r="BQ37" i="100"/>
  <c r="BI37" i="100"/>
  <c r="BG37" i="100"/>
  <c r="BP37" i="100"/>
  <c r="BM37" i="100"/>
  <c r="BH37" i="100"/>
  <c r="BO37" i="100"/>
  <c r="BE21" i="100"/>
  <c r="BE50" i="100" s="1"/>
  <c r="BE49" i="100"/>
  <c r="BC49" i="100"/>
  <c r="BC21" i="100"/>
  <c r="BC50" i="100" s="1"/>
  <c r="BN34" i="100"/>
  <c r="BL34" i="100"/>
  <c r="BK34" i="100"/>
  <c r="BR34" i="100"/>
  <c r="BJ34" i="100"/>
  <c r="BQ34" i="100"/>
  <c r="BI34" i="100"/>
  <c r="BH34" i="100"/>
  <c r="BG34" i="100"/>
  <c r="BO34" i="100"/>
  <c r="BM34" i="100"/>
  <c r="BP34" i="100"/>
  <c r="BN36" i="100"/>
  <c r="BL36" i="100"/>
  <c r="BK36" i="100"/>
  <c r="BR36" i="100"/>
  <c r="BJ36" i="100"/>
  <c r="BQ36" i="100"/>
  <c r="BI36" i="100"/>
  <c r="BO36" i="100"/>
  <c r="BG36" i="100"/>
  <c r="BM36" i="100"/>
  <c r="BH36" i="100"/>
  <c r="BP36" i="100"/>
  <c r="AY31" i="100"/>
  <c r="AZ31" i="100" s="1"/>
  <c r="BA31" i="100" s="1"/>
  <c r="BB31" i="100" s="1"/>
  <c r="BC31" i="100" s="1"/>
  <c r="BD31" i="100" s="1"/>
  <c r="BE31" i="100" s="1"/>
  <c r="BE60" i="100"/>
  <c r="BG60" i="100" s="1"/>
  <c r="BH60" i="100" s="1"/>
  <c r="BI60" i="100" s="1"/>
  <c r="BA21" i="100"/>
  <c r="BA50" i="100" s="1"/>
  <c r="BA49" i="100"/>
  <c r="BS31" i="100"/>
  <c r="BN12" i="100"/>
  <c r="BM12" i="100"/>
  <c r="BL12" i="100"/>
  <c r="BP12" i="100"/>
  <c r="BH12" i="100"/>
  <c r="BO12" i="100"/>
  <c r="BG12" i="100"/>
  <c r="BK12" i="100"/>
  <c r="BQ12" i="100"/>
  <c r="BJ12" i="100"/>
  <c r="BI12" i="100"/>
  <c r="BR12" i="100"/>
  <c r="AZ43" i="100"/>
  <c r="BA43" i="100" s="1"/>
  <c r="BB43" i="100" s="1"/>
  <c r="BC43" i="100" s="1"/>
  <c r="BD43" i="100" s="1"/>
  <c r="BE43" i="100" s="1"/>
  <c r="BS43" i="100"/>
  <c r="BN33" i="100"/>
  <c r="BL33" i="100"/>
  <c r="BK33" i="100"/>
  <c r="BR33" i="100"/>
  <c r="BJ33" i="100"/>
  <c r="BQ33" i="100"/>
  <c r="BI33" i="100"/>
  <c r="BP33" i="100"/>
  <c r="BO33" i="100"/>
  <c r="BM33" i="100"/>
  <c r="BH33" i="100"/>
  <c r="BG33" i="100"/>
  <c r="BQ39" i="100"/>
  <c r="BI39" i="100"/>
  <c r="BO39" i="100"/>
  <c r="BG39" i="100"/>
  <c r="BN39" i="100"/>
  <c r="BM39" i="100"/>
  <c r="BL39" i="100"/>
  <c r="BR39" i="100"/>
  <c r="BP39" i="100"/>
  <c r="BJ39" i="100"/>
  <c r="BK39" i="100"/>
  <c r="BH39" i="100"/>
  <c r="BE69" i="100"/>
  <c r="BG69" i="100" s="1"/>
  <c r="BH69" i="100" s="1"/>
  <c r="BI69" i="100" s="1"/>
  <c r="BB49" i="100"/>
  <c r="BB21" i="100"/>
  <c r="BB50" i="100" s="1"/>
  <c r="AX28" i="100"/>
  <c r="AY26" i="100"/>
  <c r="BO19" i="100"/>
  <c r="BG19" i="100"/>
  <c r="BN19" i="100"/>
  <c r="BP19" i="100"/>
  <c r="BM19" i="100"/>
  <c r="BK19" i="100"/>
  <c r="BL19" i="100"/>
  <c r="BR19" i="100"/>
  <c r="BH19" i="100"/>
  <c r="BQ19" i="100"/>
  <c r="BJ19" i="100"/>
  <c r="BI19" i="100"/>
  <c r="BS8" i="100"/>
  <c r="AV53" i="100"/>
  <c r="AV55" i="100" s="1"/>
  <c r="BP14" i="100"/>
  <c r="BH14" i="100"/>
  <c r="BM14" i="100"/>
  <c r="BO14" i="100"/>
  <c r="BG14" i="100"/>
  <c r="BN14" i="100"/>
  <c r="BR14" i="100"/>
  <c r="BJ14" i="100"/>
  <c r="BQ14" i="100"/>
  <c r="BI14" i="100"/>
  <c r="BL14" i="100"/>
  <c r="BK14" i="100"/>
  <c r="BM17" i="100"/>
  <c r="BL17" i="100"/>
  <c r="BH17" i="100"/>
  <c r="BK17" i="100"/>
  <c r="BQ17" i="100"/>
  <c r="BJ17" i="100"/>
  <c r="BR17" i="100"/>
  <c r="BO17" i="100"/>
  <c r="BN17" i="100"/>
  <c r="BI17" i="100"/>
  <c r="BP17" i="100"/>
  <c r="BG17" i="100"/>
  <c r="AU45" i="100"/>
  <c r="BF45" i="100"/>
  <c r="BF74" i="100" s="1"/>
  <c r="AX49" i="100"/>
  <c r="AX21" i="100"/>
  <c r="AX50" i="100" s="1"/>
  <c r="BL31" i="100" l="1"/>
  <c r="BR31" i="100"/>
  <c r="BJ31" i="100"/>
  <c r="BQ31" i="100"/>
  <c r="BI31" i="100"/>
  <c r="BP31" i="100"/>
  <c r="BH31" i="100"/>
  <c r="BO31" i="100"/>
  <c r="BG31" i="100"/>
  <c r="BM31" i="100"/>
  <c r="BK31" i="100"/>
  <c r="BN31" i="100"/>
  <c r="AX45" i="100"/>
  <c r="BQ40" i="100"/>
  <c r="BI40" i="100"/>
  <c r="BO40" i="100"/>
  <c r="BG40" i="100"/>
  <c r="BN40" i="100"/>
  <c r="BM40" i="100"/>
  <c r="BL40" i="100"/>
  <c r="BP40" i="100"/>
  <c r="BR40" i="100"/>
  <c r="BJ40" i="100"/>
  <c r="BH40" i="100"/>
  <c r="BK40" i="100"/>
  <c r="BL32" i="100"/>
  <c r="BR32" i="100"/>
  <c r="BJ32" i="100"/>
  <c r="BQ32" i="100"/>
  <c r="BI32" i="100"/>
  <c r="BP32" i="100"/>
  <c r="BH32" i="100"/>
  <c r="BO32" i="100"/>
  <c r="BG32" i="100"/>
  <c r="BN32" i="100"/>
  <c r="BM32" i="100"/>
  <c r="BK32" i="100"/>
  <c r="AZ29" i="100"/>
  <c r="AY41" i="100"/>
  <c r="BE72" i="100"/>
  <c r="BG72" i="100" s="1"/>
  <c r="BH72" i="100" s="1"/>
  <c r="BI72" i="100" s="1"/>
  <c r="BR43" i="100"/>
  <c r="BJ43" i="100"/>
  <c r="BP43" i="100"/>
  <c r="BH43" i="100"/>
  <c r="BO43" i="100"/>
  <c r="BG43" i="100"/>
  <c r="BN43" i="100"/>
  <c r="BM43" i="100"/>
  <c r="BL43" i="100"/>
  <c r="BQ43" i="100"/>
  <c r="BI43" i="100"/>
  <c r="BK43" i="100"/>
  <c r="AY28" i="100"/>
  <c r="AZ26" i="100"/>
  <c r="BS49" i="100"/>
  <c r="BQ8" i="100"/>
  <c r="BI8" i="100"/>
  <c r="BP8" i="100"/>
  <c r="BN8" i="100"/>
  <c r="BH8" i="100"/>
  <c r="BO8" i="100"/>
  <c r="BG8" i="100"/>
  <c r="BS21" i="100"/>
  <c r="BS50" i="100" s="1"/>
  <c r="BK8" i="100"/>
  <c r="BR8" i="100"/>
  <c r="BJ8" i="100"/>
  <c r="BL8" i="100"/>
  <c r="BM8" i="100"/>
  <c r="AZ42" i="100"/>
  <c r="AY44" i="100"/>
  <c r="AY45" i="100" l="1"/>
  <c r="BG49" i="100"/>
  <c r="BG21" i="100"/>
  <c r="BG50" i="100" s="1"/>
  <c r="AZ44" i="100"/>
  <c r="BA42" i="100"/>
  <c r="BO21" i="100"/>
  <c r="BO50" i="100" s="1"/>
  <c r="BO49" i="100"/>
  <c r="AZ28" i="100"/>
  <c r="BA26" i="100"/>
  <c r="BK49" i="100"/>
  <c r="BK21" i="100"/>
  <c r="BK50" i="100" s="1"/>
  <c r="BQ21" i="100"/>
  <c r="BQ50" i="100" s="1"/>
  <c r="BQ49" i="100"/>
  <c r="BM21" i="100"/>
  <c r="BM50" i="100" s="1"/>
  <c r="BM49" i="100"/>
  <c r="BH21" i="100"/>
  <c r="BH50" i="100" s="1"/>
  <c r="BH49" i="100"/>
  <c r="BL49" i="100"/>
  <c r="BL21" i="100"/>
  <c r="BL50" i="100" s="1"/>
  <c r="BN49" i="100"/>
  <c r="BN21" i="100"/>
  <c r="BN50" i="100" s="1"/>
  <c r="BJ49" i="100"/>
  <c r="BJ21" i="100"/>
  <c r="BJ50" i="100" s="1"/>
  <c r="BP21" i="100"/>
  <c r="BP50" i="100" s="1"/>
  <c r="BP49" i="100"/>
  <c r="BR49" i="100"/>
  <c r="BR21" i="100"/>
  <c r="BR50" i="100" s="1"/>
  <c r="BI21" i="100"/>
  <c r="BI50" i="100" s="1"/>
  <c r="BI49" i="100"/>
  <c r="AZ41" i="100"/>
  <c r="BA29" i="100"/>
  <c r="AZ45" i="100" l="1"/>
  <c r="BA44" i="100"/>
  <c r="BB42" i="100"/>
  <c r="BA28" i="100"/>
  <c r="BB26" i="100"/>
  <c r="BB29" i="100"/>
  <c r="BA41" i="100"/>
  <c r="BA45" i="100" l="1"/>
  <c r="BB41" i="100"/>
  <c r="BC29" i="100"/>
  <c r="BC42" i="100"/>
  <c r="BB44" i="100"/>
  <c r="BB45" i="100" s="1"/>
  <c r="BB28" i="100"/>
  <c r="BC26" i="100"/>
  <c r="BD42" i="100" l="1"/>
  <c r="BC44" i="100"/>
  <c r="BC28" i="100"/>
  <c r="BD26" i="100"/>
  <c r="BD29" i="100"/>
  <c r="BC41" i="100"/>
  <c r="BS42" i="100" l="1"/>
  <c r="BD41" i="100"/>
  <c r="BE29" i="100"/>
  <c r="BD28" i="100"/>
  <c r="BE26" i="100"/>
  <c r="BS26" i="100"/>
  <c r="BE42" i="100"/>
  <c r="BD44" i="100"/>
  <c r="BD45" i="100" s="1"/>
  <c r="BC45" i="100"/>
  <c r="BE44" i="100" l="1"/>
  <c r="BE71" i="100"/>
  <c r="BG71" i="100" s="1"/>
  <c r="BH71" i="100" s="1"/>
  <c r="BI71" i="100" s="1"/>
  <c r="BE41" i="100"/>
  <c r="BE58" i="100"/>
  <c r="BG58" i="100" s="1"/>
  <c r="BH58" i="100" s="1"/>
  <c r="BI58" i="100" s="1"/>
  <c r="BM26" i="100"/>
  <c r="BM28" i="100" s="1"/>
  <c r="BR26" i="100"/>
  <c r="BR28" i="100" s="1"/>
  <c r="BJ26" i="100"/>
  <c r="BJ28" i="100" s="1"/>
  <c r="BQ26" i="100"/>
  <c r="BQ28" i="100" s="1"/>
  <c r="BI26" i="100"/>
  <c r="BI28" i="100" s="1"/>
  <c r="BP26" i="100"/>
  <c r="BP28" i="100" s="1"/>
  <c r="BH26" i="100"/>
  <c r="BH28" i="100" s="1"/>
  <c r="BO26" i="100"/>
  <c r="BO28" i="100" s="1"/>
  <c r="BN26" i="100"/>
  <c r="BN28" i="100" s="1"/>
  <c r="BL26" i="100"/>
  <c r="BL28" i="100" s="1"/>
  <c r="BK26" i="100"/>
  <c r="BK28" i="100" s="1"/>
  <c r="BG26" i="100"/>
  <c r="BG28" i="100" s="1"/>
  <c r="BP42" i="100"/>
  <c r="BP44" i="100" s="1"/>
  <c r="BH42" i="100"/>
  <c r="BH44" i="100" s="1"/>
  <c r="BN42" i="100"/>
  <c r="BN44" i="100" s="1"/>
  <c r="BM42" i="100"/>
  <c r="BM44" i="100" s="1"/>
  <c r="BL42" i="100"/>
  <c r="BL44" i="100" s="1"/>
  <c r="BK42" i="100"/>
  <c r="BK44" i="100" s="1"/>
  <c r="BI42" i="100"/>
  <c r="BI44" i="100" s="1"/>
  <c r="BG42" i="100"/>
  <c r="BG44" i="100" s="1"/>
  <c r="BR42" i="100"/>
  <c r="BR44" i="100" s="1"/>
  <c r="BO42" i="100"/>
  <c r="BO44" i="100" s="1"/>
  <c r="BJ42" i="100"/>
  <c r="BJ44" i="100" s="1"/>
  <c r="BQ42" i="100"/>
  <c r="BQ44" i="100" s="1"/>
  <c r="BE28" i="100"/>
  <c r="BE55" i="100"/>
  <c r="BG55" i="100" s="1"/>
  <c r="BH55" i="100" s="1"/>
  <c r="BS29" i="100"/>
  <c r="BI55" i="100" l="1"/>
  <c r="BH74" i="100"/>
  <c r="BI74" i="100" s="1"/>
  <c r="BS28" i="100"/>
  <c r="BE57" i="100"/>
  <c r="BG57" i="100" s="1"/>
  <c r="BO45" i="100"/>
  <c r="BE70" i="100"/>
  <c r="BG70" i="100" s="1"/>
  <c r="BS41" i="100"/>
  <c r="BL29" i="100"/>
  <c r="BL41" i="100" s="1"/>
  <c r="BR29" i="100"/>
  <c r="BR41" i="100" s="1"/>
  <c r="BR45" i="100" s="1"/>
  <c r="BJ29" i="100"/>
  <c r="BJ41" i="100" s="1"/>
  <c r="BQ29" i="100"/>
  <c r="BQ41" i="100" s="1"/>
  <c r="BQ45" i="100" s="1"/>
  <c r="BI29" i="100"/>
  <c r="BI41" i="100" s="1"/>
  <c r="BI45" i="100" s="1"/>
  <c r="BP29" i="100"/>
  <c r="BP41" i="100" s="1"/>
  <c r="BH29" i="100"/>
  <c r="BH41" i="100" s="1"/>
  <c r="BH45" i="100" s="1"/>
  <c r="BO29" i="100"/>
  <c r="BO41" i="100" s="1"/>
  <c r="BG29" i="100"/>
  <c r="BG41" i="100" s="1"/>
  <c r="BG45" i="100" s="1"/>
  <c r="BN29" i="100"/>
  <c r="BN41" i="100" s="1"/>
  <c r="BN45" i="100" s="1"/>
  <c r="BK29" i="100"/>
  <c r="BK41" i="100" s="1"/>
  <c r="BK45" i="100" s="1"/>
  <c r="BM29" i="100"/>
  <c r="BM41" i="100" s="1"/>
  <c r="BM45" i="100" s="1"/>
  <c r="BJ45" i="100"/>
  <c r="BP45" i="100"/>
  <c r="BL45" i="100"/>
  <c r="BE45" i="100"/>
  <c r="BE74" i="100" s="1"/>
  <c r="BG74" i="100" s="1"/>
  <c r="BE73" i="100"/>
  <c r="BG73" i="100" s="1"/>
  <c r="BS44" i="100"/>
  <c r="BS45" i="100" l="1"/>
  <c r="H38" i="101" l="1"/>
  <c r="H39" i="101" s="1"/>
  <c r="G38" i="101"/>
  <c r="G39" i="101" s="1"/>
  <c r="E38" i="101"/>
  <c r="D38" i="101"/>
  <c r="C38" i="101"/>
  <c r="C39" i="101" s="1"/>
  <c r="I37" i="101"/>
  <c r="I38" i="101" s="1"/>
  <c r="H36" i="101"/>
  <c r="G36" i="101"/>
  <c r="E36" i="101"/>
  <c r="D36" i="101"/>
  <c r="C36" i="101"/>
  <c r="I35" i="101"/>
  <c r="I34" i="101"/>
  <c r="I33" i="101"/>
  <c r="I32" i="101"/>
  <c r="I36" i="101" s="1"/>
  <c r="H31" i="101"/>
  <c r="G31" i="101"/>
  <c r="E31" i="101"/>
  <c r="D31" i="101"/>
  <c r="C31" i="101"/>
  <c r="I30" i="101"/>
  <c r="I29" i="101"/>
  <c r="I28" i="101"/>
  <c r="I31" i="101" s="1"/>
  <c r="H27" i="101"/>
  <c r="G27" i="101"/>
  <c r="E27" i="101"/>
  <c r="D27" i="101"/>
  <c r="C27" i="101"/>
  <c r="I26" i="101"/>
  <c r="I25" i="101"/>
  <c r="I24" i="101"/>
  <c r="I23" i="101"/>
  <c r="I22" i="101"/>
  <c r="I27" i="101" s="1"/>
  <c r="I21" i="101"/>
  <c r="H20" i="101"/>
  <c r="G20" i="101"/>
  <c r="C20" i="101"/>
  <c r="I19" i="101"/>
  <c r="D19" i="101"/>
  <c r="I18" i="101"/>
  <c r="I17" i="101"/>
  <c r="I16" i="101"/>
  <c r="I15" i="101"/>
  <c r="I14" i="101"/>
  <c r="I13" i="101"/>
  <c r="I12" i="101"/>
  <c r="I11" i="101"/>
  <c r="I10" i="101"/>
  <c r="I9" i="101"/>
  <c r="D8" i="101"/>
  <c r="D20" i="101" s="1"/>
  <c r="H7" i="101"/>
  <c r="G7" i="101"/>
  <c r="E7" i="101"/>
  <c r="D7" i="101"/>
  <c r="C7" i="101"/>
  <c r="I6" i="101"/>
  <c r="I7" i="101" s="1"/>
  <c r="D39" i="101" l="1"/>
  <c r="E8" i="101"/>
  <c r="O16" i="97"/>
  <c r="O7" i="98"/>
  <c r="A3" i="98"/>
  <c r="O7" i="97"/>
  <c r="A3" i="97"/>
  <c r="I8" i="101" l="1"/>
  <c r="I20" i="101" s="1"/>
  <c r="I39" i="101" s="1"/>
  <c r="E20" i="101"/>
  <c r="E39" i="101" s="1"/>
  <c r="E17" i="14"/>
  <c r="E19" i="14"/>
  <c r="E57" i="14" s="1"/>
  <c r="E13" i="14"/>
  <c r="E49" i="14"/>
  <c r="E55" i="14"/>
  <c r="I50" i="11" l="1"/>
  <c r="F13" i="93"/>
  <c r="L8" i="17"/>
  <c r="L23" i="17"/>
  <c r="L30" i="17"/>
  <c r="F21" i="93"/>
  <c r="L10" i="12"/>
  <c r="L25" i="17"/>
  <c r="L11" i="12"/>
  <c r="D41" i="11"/>
  <c r="L20" i="17"/>
  <c r="L19" i="12"/>
  <c r="F15" i="93"/>
  <c r="L39" i="17"/>
  <c r="L36" i="17"/>
  <c r="L35" i="17"/>
  <c r="L39" i="12"/>
  <c r="L28" i="12"/>
  <c r="L31" i="17"/>
  <c r="L23" i="12"/>
  <c r="L34" i="12"/>
  <c r="L8" i="12"/>
  <c r="L11" i="17"/>
  <c r="F17" i="93"/>
  <c r="L13" i="12"/>
  <c r="L15" i="17"/>
  <c r="G50" i="11"/>
  <c r="L18" i="12"/>
  <c r="L14" i="12"/>
  <c r="L28" i="17"/>
  <c r="L34" i="17"/>
  <c r="L10" i="17"/>
  <c r="L37" i="12"/>
  <c r="L35" i="12"/>
  <c r="L18" i="17"/>
  <c r="F8" i="93"/>
  <c r="F19" i="93"/>
  <c r="I53" i="94"/>
  <c r="L26" i="17"/>
  <c r="L14" i="17"/>
  <c r="L16" i="17"/>
  <c r="L37" i="17"/>
  <c r="L21" i="12"/>
  <c r="L31" i="12"/>
  <c r="L24" i="12"/>
  <c r="J53" i="94"/>
  <c r="L13" i="17"/>
  <c r="L32" i="12"/>
  <c r="L15" i="12"/>
  <c r="L19" i="17"/>
  <c r="L32" i="17"/>
  <c r="L27" i="12"/>
  <c r="L16" i="12"/>
  <c r="L26" i="12"/>
  <c r="L21" i="17"/>
  <c r="F11" i="93"/>
  <c r="F18" i="93"/>
  <c r="F20" i="93"/>
  <c r="L17" i="12"/>
  <c r="K53" i="94"/>
  <c r="L20" i="12"/>
  <c r="L27" i="17"/>
  <c r="L12" i="17"/>
  <c r="F12" i="93"/>
  <c r="F10" i="93"/>
  <c r="L17" i="17"/>
  <c r="L25" i="12"/>
  <c r="L36" i="12"/>
  <c r="L12" i="12"/>
  <c r="L30" i="12"/>
  <c r="L24" i="17"/>
  <c r="G53" i="94"/>
  <c r="E23" i="93"/>
  <c r="F14" i="93"/>
  <c r="F16" i="93"/>
  <c r="F9" i="93"/>
  <c r="D23" i="93" l="1"/>
  <c r="C23" i="93"/>
  <c r="B23" i="93"/>
  <c r="F23" i="93"/>
  <c r="M28" i="97" l="1"/>
  <c r="M25" i="97"/>
  <c r="L25" i="97"/>
  <c r="L28" i="97" s="1"/>
  <c r="K25" i="97"/>
  <c r="K28" i="97" s="1"/>
  <c r="J25" i="97"/>
  <c r="J28" i="97" s="1"/>
  <c r="D25" i="97"/>
  <c r="D28" i="97" s="1"/>
  <c r="C25" i="97"/>
  <c r="C28" i="97" s="1"/>
  <c r="C30" i="97" s="1"/>
  <c r="N21" i="97"/>
  <c r="N25" i="97" s="1"/>
  <c r="N28" i="97" s="1"/>
  <c r="M21" i="97"/>
  <c r="L21" i="97"/>
  <c r="K21" i="97"/>
  <c r="J21" i="97"/>
  <c r="I21" i="97"/>
  <c r="I25" i="97" s="1"/>
  <c r="I28" i="97" s="1"/>
  <c r="H21" i="97"/>
  <c r="H25" i="97" s="1"/>
  <c r="H28" i="97" s="1"/>
  <c r="G21" i="97"/>
  <c r="G25" i="97" s="1"/>
  <c r="G28" i="97" s="1"/>
  <c r="F21" i="97"/>
  <c r="F25" i="97" s="1"/>
  <c r="F28" i="97" s="1"/>
  <c r="E21" i="97"/>
  <c r="E25" i="97" s="1"/>
  <c r="E28" i="97" s="1"/>
  <c r="D21" i="97"/>
  <c r="C21" i="97"/>
  <c r="O18" i="97"/>
  <c r="O17" i="97"/>
  <c r="O15" i="97"/>
  <c r="O14" i="97"/>
  <c r="O13" i="97"/>
  <c r="O9" i="97"/>
  <c r="D9" i="97"/>
  <c r="N20" i="96"/>
  <c r="N24" i="96" s="1"/>
  <c r="N27" i="96" s="1"/>
  <c r="M20" i="96"/>
  <c r="M24" i="96" s="1"/>
  <c r="M27" i="96" s="1"/>
  <c r="L20" i="96"/>
  <c r="L24" i="96" s="1"/>
  <c r="L27" i="96" s="1"/>
  <c r="K20" i="96"/>
  <c r="K24" i="96" s="1"/>
  <c r="K27" i="96" s="1"/>
  <c r="J20" i="96"/>
  <c r="J24" i="96" s="1"/>
  <c r="J27" i="96" s="1"/>
  <c r="I20" i="96"/>
  <c r="I24" i="96" s="1"/>
  <c r="I27" i="96" s="1"/>
  <c r="H20" i="96"/>
  <c r="H24" i="96" s="1"/>
  <c r="H27" i="96" s="1"/>
  <c r="G20" i="96"/>
  <c r="G24" i="96" s="1"/>
  <c r="G27" i="96" s="1"/>
  <c r="F20" i="96"/>
  <c r="F24" i="96" s="1"/>
  <c r="F27" i="96" s="1"/>
  <c r="E20" i="96"/>
  <c r="E24" i="96" s="1"/>
  <c r="E27" i="96" s="1"/>
  <c r="D20" i="96"/>
  <c r="D24" i="96" s="1"/>
  <c r="D27" i="96" s="1"/>
  <c r="C20" i="96"/>
  <c r="C24" i="96" s="1"/>
  <c r="O18" i="96"/>
  <c r="O17" i="96"/>
  <c r="O16" i="96"/>
  <c r="O15" i="96"/>
  <c r="O14" i="96"/>
  <c r="O13" i="96"/>
  <c r="T10" i="96"/>
  <c r="S10" i="96" s="1"/>
  <c r="S9" i="96"/>
  <c r="O9" i="96"/>
  <c r="D9" i="96"/>
  <c r="E9" i="96" s="1"/>
  <c r="T8" i="96"/>
  <c r="S8" i="96" s="1"/>
  <c r="O7" i="96" s="1"/>
  <c r="T7" i="96"/>
  <c r="S7" i="96" s="1"/>
  <c r="M7" i="96"/>
  <c r="I7" i="96"/>
  <c r="G7" i="96"/>
  <c r="S6" i="96"/>
  <c r="N7" i="96" s="1"/>
  <c r="S5" i="96"/>
  <c r="S4" i="96"/>
  <c r="A3" i="96" s="1"/>
  <c r="O21" i="97" l="1"/>
  <c r="F7" i="96"/>
  <c r="E7" i="96"/>
  <c r="D7" i="96"/>
  <c r="C7" i="96"/>
  <c r="H7" i="96"/>
  <c r="O6" i="96"/>
  <c r="K7" i="96"/>
  <c r="L7" i="96"/>
  <c r="D30" i="97"/>
  <c r="E9" i="97"/>
  <c r="O25" i="97"/>
  <c r="O28" i="97" s="1"/>
  <c r="C27" i="96"/>
  <c r="C29" i="96" s="1"/>
  <c r="O24" i="96"/>
  <c r="O27" i="96" s="1"/>
  <c r="F9" i="96"/>
  <c r="E29" i="96"/>
  <c r="J7" i="96"/>
  <c r="O20" i="96"/>
  <c r="D29" i="96"/>
  <c r="M23" i="18"/>
  <c r="O30" i="97" l="1"/>
  <c r="O29" i="96"/>
  <c r="E30" i="97"/>
  <c r="F9" i="97"/>
  <c r="G9" i="96"/>
  <c r="F29" i="96"/>
  <c r="M25" i="18"/>
  <c r="G9" i="97" l="1"/>
  <c r="F30" i="97"/>
  <c r="G29" i="96"/>
  <c r="H9" i="96"/>
  <c r="G34" i="94" l="1"/>
  <c r="G29" i="94"/>
  <c r="G37" i="94"/>
  <c r="M16" i="18"/>
  <c r="G30" i="97"/>
  <c r="H9" i="97"/>
  <c r="H29" i="96"/>
  <c r="I9" i="96"/>
  <c r="I9" i="97" l="1"/>
  <c r="H30" i="97"/>
  <c r="J9" i="96"/>
  <c r="I29" i="96"/>
  <c r="I30" i="97" l="1"/>
  <c r="J9" i="97"/>
  <c r="K9" i="96"/>
  <c r="J29" i="96"/>
  <c r="K23" i="18"/>
  <c r="E16" i="18"/>
  <c r="E18" i="18"/>
  <c r="E25" i="18"/>
  <c r="E23" i="18"/>
  <c r="K9" i="97" l="1"/>
  <c r="J30" i="97"/>
  <c r="L9" i="96"/>
  <c r="K29" i="96"/>
  <c r="D20" i="98"/>
  <c r="D23" i="98" s="1"/>
  <c r="C20" i="98"/>
  <c r="C23" i="98" s="1"/>
  <c r="C25" i="98" s="1"/>
  <c r="D16" i="98"/>
  <c r="C16" i="98"/>
  <c r="O13" i="98"/>
  <c r="O9" i="98"/>
  <c r="E9" i="98"/>
  <c r="E16" i="98" s="1"/>
  <c r="D9" i="98"/>
  <c r="D25" i="98" s="1"/>
  <c r="K30" i="97" l="1"/>
  <c r="L9" i="97"/>
  <c r="M9" i="96"/>
  <c r="L29" i="96"/>
  <c r="E20" i="98"/>
  <c r="E23" i="98" s="1"/>
  <c r="F9" i="98"/>
  <c r="E25" i="98"/>
  <c r="L30" i="97" l="1"/>
  <c r="M9" i="97"/>
  <c r="N9" i="96"/>
  <c r="N29" i="96" s="1"/>
  <c r="M29" i="96"/>
  <c r="F16" i="98"/>
  <c r="G9" i="98"/>
  <c r="M30" i="97" l="1"/>
  <c r="N9" i="97"/>
  <c r="N30" i="97" s="1"/>
  <c r="G16" i="98"/>
  <c r="G20" i="98" s="1"/>
  <c r="G23" i="98" s="1"/>
  <c r="H9" i="98"/>
  <c r="F20" i="98"/>
  <c r="I9" i="98" l="1"/>
  <c r="H16" i="98"/>
  <c r="F23" i="98"/>
  <c r="F25" i="98" s="1"/>
  <c r="G25" i="98"/>
  <c r="H20" i="98" l="1"/>
  <c r="J9" i="98"/>
  <c r="I16" i="98"/>
  <c r="I20" i="98" s="1"/>
  <c r="I23" i="98" s="1"/>
  <c r="I25" i="98"/>
  <c r="K9" i="98" l="1"/>
  <c r="J16" i="98"/>
  <c r="J20" i="98" s="1"/>
  <c r="J23" i="98" s="1"/>
  <c r="J25" i="98"/>
  <c r="H23" i="98"/>
  <c r="H25" i="98" s="1"/>
  <c r="L9" i="98" l="1"/>
  <c r="K16" i="98"/>
  <c r="K20" i="98" l="1"/>
  <c r="L16" i="98"/>
  <c r="L20" i="98" s="1"/>
  <c r="L23" i="98" s="1"/>
  <c r="M9" i="98"/>
  <c r="M16" i="98" l="1"/>
  <c r="M20" i="98" s="1"/>
  <c r="M23" i="98" s="1"/>
  <c r="M25" i="98"/>
  <c r="N9" i="98"/>
  <c r="L25" i="98"/>
  <c r="K23" i="98"/>
  <c r="K25" i="98" s="1"/>
  <c r="N16" i="98" l="1"/>
  <c r="N20" i="98" l="1"/>
  <c r="O16" i="98"/>
  <c r="N23" i="98" l="1"/>
  <c r="N25" i="98" s="1"/>
  <c r="O20" i="98"/>
  <c r="O23" i="98" s="1"/>
  <c r="O25" i="98" s="1"/>
  <c r="L23" i="18" l="1"/>
  <c r="L25" i="18" l="1"/>
  <c r="AD12" i="55"/>
  <c r="AD19" i="55" l="1"/>
  <c r="C22" i="55"/>
  <c r="L9" i="11" l="1"/>
  <c r="AD10" i="55" l="1"/>
  <c r="AD16" i="55" l="1"/>
  <c r="D9" i="11" l="1"/>
  <c r="M9" i="11" s="1"/>
  <c r="AD15" i="55" l="1"/>
  <c r="AD14" i="55"/>
  <c r="D28" i="14" l="1"/>
  <c r="D11" i="14"/>
  <c r="C56" i="94" l="1"/>
  <c r="C53" i="94"/>
  <c r="C46" i="94"/>
  <c r="C43" i="94"/>
  <c r="C37" i="94"/>
  <c r="C48" i="94" s="1"/>
  <c r="C34" i="94"/>
  <c r="C29" i="94"/>
  <c r="C21" i="94"/>
  <c r="C7" i="94"/>
  <c r="D8" i="14" l="1"/>
  <c r="L9" i="94"/>
  <c r="D38" i="94"/>
  <c r="G43" i="94"/>
  <c r="G21" i="94"/>
  <c r="D8" i="94"/>
  <c r="D26" i="94"/>
  <c r="D31" i="94"/>
  <c r="L26" i="94"/>
  <c r="L32" i="94"/>
  <c r="D22" i="94"/>
  <c r="D16" i="94"/>
  <c r="I29" i="94"/>
  <c r="L22" i="94"/>
  <c r="L17" i="94"/>
  <c r="D12" i="94"/>
  <c r="I46" i="94"/>
  <c r="L44" i="94"/>
  <c r="L46" i="94" s="1"/>
  <c r="L13" i="94"/>
  <c r="L38" i="94"/>
  <c r="I43" i="94"/>
  <c r="L8" i="94"/>
  <c r="I21" i="94"/>
  <c r="L16" i="94"/>
  <c r="J29" i="94"/>
  <c r="K46" i="94"/>
  <c r="J21" i="94"/>
  <c r="L25" i="94"/>
  <c r="D30" i="94"/>
  <c r="L41" i="94"/>
  <c r="G56" i="94"/>
  <c r="G7" i="94"/>
  <c r="D5" i="94"/>
  <c r="D7" i="94" s="1"/>
  <c r="L15" i="94"/>
  <c r="L19" i="94"/>
  <c r="D24" i="94"/>
  <c r="I34" i="94"/>
  <c r="L30" i="94"/>
  <c r="D35" i="94"/>
  <c r="D37" i="94" s="1"/>
  <c r="D40" i="94"/>
  <c r="L51" i="94"/>
  <c r="D51" i="94"/>
  <c r="I7" i="94"/>
  <c r="L5" i="94"/>
  <c r="L7" i="94" s="1"/>
  <c r="D10" i="94"/>
  <c r="D14" i="94"/>
  <c r="D18" i="94"/>
  <c r="L24" i="94"/>
  <c r="J34" i="94"/>
  <c r="I37" i="94"/>
  <c r="L35" i="94"/>
  <c r="L37" i="94" s="1"/>
  <c r="L40" i="94"/>
  <c r="J56" i="94"/>
  <c r="D55" i="94"/>
  <c r="L55" i="94"/>
  <c r="J46" i="94"/>
  <c r="L12" i="94"/>
  <c r="D25" i="94"/>
  <c r="M25" i="94" s="1"/>
  <c r="L31" i="94"/>
  <c r="J43" i="94"/>
  <c r="D41" i="94"/>
  <c r="L52" i="94"/>
  <c r="D52" i="94"/>
  <c r="D11" i="94"/>
  <c r="D15" i="94"/>
  <c r="D19" i="94"/>
  <c r="K29" i="94"/>
  <c r="K43" i="94"/>
  <c r="K21" i="94"/>
  <c r="L11" i="94"/>
  <c r="J7" i="94"/>
  <c r="L10" i="94"/>
  <c r="L14" i="94"/>
  <c r="L18" i="94"/>
  <c r="D23" i="94"/>
  <c r="D27" i="94"/>
  <c r="K34" i="94"/>
  <c r="J37" i="94"/>
  <c r="D39" i="94"/>
  <c r="K56" i="94"/>
  <c r="K7" i="94"/>
  <c r="D9" i="94"/>
  <c r="D13" i="94"/>
  <c r="D17" i="94"/>
  <c r="L23" i="94"/>
  <c r="L27" i="94"/>
  <c r="D32" i="94"/>
  <c r="K37" i="94"/>
  <c r="L39" i="94"/>
  <c r="G46" i="94"/>
  <c r="D44" i="94"/>
  <c r="D46" i="94" s="1"/>
  <c r="D54" i="94"/>
  <c r="L54" i="94"/>
  <c r="G48" i="94" l="1"/>
  <c r="L43" i="94"/>
  <c r="D21" i="94"/>
  <c r="D53" i="94"/>
  <c r="D56" i="94" s="1"/>
  <c r="I56" i="94"/>
  <c r="L53" i="94"/>
  <c r="L56" i="94" s="1"/>
  <c r="L34" i="94"/>
  <c r="K48" i="94"/>
  <c r="J48" i="94"/>
  <c r="D34" i="94"/>
  <c r="L21" i="94"/>
  <c r="L29" i="94"/>
  <c r="I48" i="94"/>
  <c r="D29" i="94"/>
  <c r="D43" i="94"/>
  <c r="D48" i="94" l="1"/>
  <c r="L48" i="94"/>
  <c r="AD8" i="55" l="1"/>
  <c r="AD9" i="55"/>
  <c r="AD11" i="55"/>
  <c r="AD13" i="55"/>
  <c r="L22" i="55" l="1"/>
  <c r="F13" i="14" l="1"/>
  <c r="D10" i="14"/>
  <c r="K25" i="18" l="1"/>
  <c r="K16" i="18"/>
  <c r="K18" i="18" s="1"/>
  <c r="D15" i="14" l="1"/>
  <c r="D17" i="14" s="1"/>
  <c r="D9" i="14"/>
  <c r="D13" i="14" s="1"/>
  <c r="M50" i="94"/>
  <c r="M49" i="94"/>
  <c r="M47" i="94"/>
  <c r="M45" i="94"/>
  <c r="M42" i="94"/>
  <c r="M36" i="94"/>
  <c r="M33" i="94"/>
  <c r="M28" i="94"/>
  <c r="M20" i="94"/>
  <c r="M6" i="94"/>
  <c r="D19" i="14" l="1"/>
  <c r="M9" i="94"/>
  <c r="M12" i="94"/>
  <c r="M17" i="94"/>
  <c r="M19" i="94"/>
  <c r="M8" i="94"/>
  <c r="M16" i="94"/>
  <c r="M13" i="94"/>
  <c r="M10" i="94"/>
  <c r="M18" i="94"/>
  <c r="M15" i="94"/>
  <c r="M51" i="94"/>
  <c r="M14" i="94"/>
  <c r="M52" i="94"/>
  <c r="M11" i="94"/>
  <c r="M54" i="94"/>
  <c r="M55" i="94"/>
  <c r="M22" i="94"/>
  <c r="M23" i="94"/>
  <c r="M24" i="94"/>
  <c r="M26" i="94"/>
  <c r="M27" i="94"/>
  <c r="M38" i="94"/>
  <c r="M39" i="94"/>
  <c r="M40" i="94"/>
  <c r="M41" i="94"/>
  <c r="M30" i="94"/>
  <c r="M32" i="94"/>
  <c r="M31" i="94"/>
  <c r="M6" i="11"/>
  <c r="M20" i="11"/>
  <c r="M28" i="11"/>
  <c r="M33" i="11"/>
  <c r="M39" i="11"/>
  <c r="M42" i="11"/>
  <c r="M44" i="11"/>
  <c r="M46" i="11"/>
  <c r="M47" i="11"/>
  <c r="M35" i="94" l="1"/>
  <c r="M5" i="94"/>
  <c r="M7" i="94"/>
  <c r="M37" i="94"/>
  <c r="M34" i="94"/>
  <c r="M21" i="94"/>
  <c r="M44" i="94"/>
  <c r="M29" i="94"/>
  <c r="M46" i="94"/>
  <c r="D33" i="12"/>
  <c r="D38" i="12"/>
  <c r="M53" i="94" l="1"/>
  <c r="M48" i="94"/>
  <c r="M43" i="94"/>
  <c r="M56" i="94"/>
  <c r="AD6" i="55" l="1"/>
  <c r="C49" i="14" l="1"/>
  <c r="C24" i="18" l="1"/>
  <c r="C9" i="18"/>
  <c r="C23" i="18" l="1"/>
  <c r="C25" i="18" s="1"/>
  <c r="C50" i="11"/>
  <c r="C53" i="11" s="1"/>
  <c r="C40" i="11"/>
  <c r="H45" i="11"/>
  <c r="AD21" i="55" l="1"/>
  <c r="AD20" i="55"/>
  <c r="O22" i="55" l="1"/>
  <c r="AC22" i="55" l="1"/>
  <c r="AB22" i="55" l="1"/>
  <c r="AA22" i="55"/>
  <c r="Z22" i="55"/>
  <c r="Y22" i="55"/>
  <c r="X22" i="55"/>
  <c r="W22" i="55"/>
  <c r="V22" i="55"/>
  <c r="U22" i="55"/>
  <c r="T22" i="55"/>
  <c r="S22" i="55"/>
  <c r="R22" i="55"/>
  <c r="Q22" i="55"/>
  <c r="P22" i="55"/>
  <c r="N22" i="55"/>
  <c r="M22" i="55"/>
  <c r="K22" i="55"/>
  <c r="J22" i="55"/>
  <c r="I22" i="55"/>
  <c r="H22" i="55"/>
  <c r="G22" i="55"/>
  <c r="F22" i="55"/>
  <c r="E22" i="55"/>
  <c r="D22" i="55"/>
  <c r="AD7" i="55"/>
  <c r="K12" i="14" l="1"/>
  <c r="K14" i="14"/>
  <c r="K16" i="14"/>
  <c r="K18" i="14"/>
  <c r="K20" i="14"/>
  <c r="K50" i="14"/>
  <c r="K56" i="14"/>
  <c r="G23" i="18" l="1"/>
  <c r="G25" i="18" s="1"/>
  <c r="C9" i="19" l="1"/>
  <c r="C15" i="19" l="1"/>
  <c r="C7" i="11" l="1"/>
  <c r="C21" i="11"/>
  <c r="C29" i="11"/>
  <c r="C34" i="11"/>
  <c r="C43" i="11"/>
  <c r="G16" i="18" l="1"/>
  <c r="G18" i="18" s="1"/>
  <c r="D48" i="14"/>
  <c r="K48" i="14" s="1"/>
  <c r="D44" i="14"/>
  <c r="D14" i="11"/>
  <c r="M14" i="11" s="1"/>
  <c r="K33" i="12"/>
  <c r="D43" i="14"/>
  <c r="L36" i="11"/>
  <c r="D36" i="11"/>
  <c r="M36" i="11" s="1"/>
  <c r="G34" i="11"/>
  <c r="D30" i="11"/>
  <c r="M30" i="11" s="1"/>
  <c r="D12" i="11"/>
  <c r="M12" i="11" s="1"/>
  <c r="D17" i="11"/>
  <c r="M17" i="11" s="1"/>
  <c r="H33" i="12"/>
  <c r="D42" i="14"/>
  <c r="D35" i="14"/>
  <c r="I21" i="11"/>
  <c r="G21" i="11"/>
  <c r="D8" i="11"/>
  <c r="M8" i="11" s="1"/>
  <c r="D41" i="14"/>
  <c r="D38" i="11"/>
  <c r="M38" i="11" s="1"/>
  <c r="K38" i="17"/>
  <c r="D40" i="14"/>
  <c r="I40" i="11"/>
  <c r="D34" i="14"/>
  <c r="J21" i="11"/>
  <c r="D37" i="11"/>
  <c r="M37" i="11" s="1"/>
  <c r="D48" i="11"/>
  <c r="E48" i="11" s="1"/>
  <c r="D51" i="14"/>
  <c r="D16" i="11"/>
  <c r="M16" i="11" s="1"/>
  <c r="D39" i="14"/>
  <c r="E33" i="12"/>
  <c r="D25" i="14"/>
  <c r="D30" i="14"/>
  <c r="H38" i="17"/>
  <c r="D29" i="14"/>
  <c r="D27" i="14"/>
  <c r="H38" i="12"/>
  <c r="D22" i="18"/>
  <c r="N22" i="18" s="1"/>
  <c r="I23" i="18"/>
  <c r="I25" i="18" s="1"/>
  <c r="D22" i="11"/>
  <c r="M22" i="11" s="1"/>
  <c r="G29" i="11"/>
  <c r="D27" i="11"/>
  <c r="M27" i="11" s="1"/>
  <c r="J38" i="12"/>
  <c r="D35" i="11"/>
  <c r="M35" i="11" s="1"/>
  <c r="G40" i="11"/>
  <c r="D53" i="14"/>
  <c r="D8" i="18"/>
  <c r="I16" i="18"/>
  <c r="I18" i="18" s="1"/>
  <c r="I7" i="11"/>
  <c r="K40" i="11"/>
  <c r="J33" i="12"/>
  <c r="D26" i="14"/>
  <c r="D19" i="11"/>
  <c r="C38" i="17"/>
  <c r="D10" i="11"/>
  <c r="M10" i="11" s="1"/>
  <c r="D24" i="14"/>
  <c r="D54" i="14"/>
  <c r="J48" i="14"/>
  <c r="D38" i="17"/>
  <c r="N34" i="12"/>
  <c r="E38" i="12"/>
  <c r="D13" i="11"/>
  <c r="M13" i="11" s="1"/>
  <c r="F33" i="12"/>
  <c r="N36" i="12"/>
  <c r="N35" i="12"/>
  <c r="G38" i="12"/>
  <c r="D25" i="11"/>
  <c r="I49" i="14"/>
  <c r="G33" i="12"/>
  <c r="M33" i="12"/>
  <c r="N35" i="17"/>
  <c r="K7" i="11"/>
  <c r="D37" i="14"/>
  <c r="F38" i="12"/>
  <c r="J40" i="11"/>
  <c r="J38" i="17"/>
  <c r="I38" i="17"/>
  <c r="G43" i="11"/>
  <c r="M41" i="11"/>
  <c r="C38" i="12"/>
  <c r="D36" i="14"/>
  <c r="J7" i="11"/>
  <c r="D22" i="14"/>
  <c r="D31" i="14"/>
  <c r="K31" i="14" s="1"/>
  <c r="C33" i="12"/>
  <c r="D32" i="14"/>
  <c r="D47" i="14"/>
  <c r="E38" i="17"/>
  <c r="D15" i="11"/>
  <c r="M15" i="11" s="1"/>
  <c r="M38" i="17"/>
  <c r="D45" i="14"/>
  <c r="M38" i="12"/>
  <c r="D52" i="14"/>
  <c r="I38" i="12"/>
  <c r="D26" i="11"/>
  <c r="M26" i="11" s="1"/>
  <c r="D11" i="11"/>
  <c r="M11" i="11" s="1"/>
  <c r="L38" i="11"/>
  <c r="F38" i="17"/>
  <c r="D23" i="11"/>
  <c r="M23" i="11" s="1"/>
  <c r="D21" i="14"/>
  <c r="N37" i="17"/>
  <c r="I33" i="12"/>
  <c r="K21" i="11"/>
  <c r="G38" i="17"/>
  <c r="D32" i="11"/>
  <c r="M32" i="11" s="1"/>
  <c r="N37" i="12"/>
  <c r="D31" i="11"/>
  <c r="M31" i="11" s="1"/>
  <c r="D33" i="14"/>
  <c r="N36" i="17"/>
  <c r="D38" i="14"/>
  <c r="D24" i="11"/>
  <c r="M24" i="11" s="1"/>
  <c r="D23" i="14"/>
  <c r="D18" i="11"/>
  <c r="M18" i="11" s="1"/>
  <c r="L37" i="11"/>
  <c r="D46" i="14"/>
  <c r="K38" i="12"/>
  <c r="G7" i="11"/>
  <c r="D5" i="11"/>
  <c r="D7" i="11" s="1"/>
  <c r="C45" i="11"/>
  <c r="N21" i="18"/>
  <c r="N20" i="18"/>
  <c r="N19" i="18"/>
  <c r="N17" i="18"/>
  <c r="C16" i="18"/>
  <c r="C18" i="18" s="1"/>
  <c r="C55" i="14"/>
  <c r="C17" i="14"/>
  <c r="C13" i="14"/>
  <c r="M25" i="11" l="1"/>
  <c r="D29" i="11"/>
  <c r="M19" i="11"/>
  <c r="D21" i="11"/>
  <c r="D55" i="14"/>
  <c r="D49" i="14"/>
  <c r="N38" i="12"/>
  <c r="M48" i="11"/>
  <c r="L38" i="12"/>
  <c r="M5" i="11"/>
  <c r="D40" i="11"/>
  <c r="M40" i="11" s="1"/>
  <c r="G45" i="11"/>
  <c r="G53" i="11"/>
  <c r="D34" i="11"/>
  <c r="C19" i="14"/>
  <c r="C57" i="14" s="1"/>
  <c r="D43" i="11"/>
  <c r="D57" i="14" l="1"/>
  <c r="D45" i="11"/>
  <c r="D9" i="18"/>
  <c r="D12" i="18"/>
  <c r="D15" i="18"/>
  <c r="N15" i="18" s="1"/>
  <c r="D10" i="18"/>
  <c r="D13" i="18"/>
  <c r="D14" i="18"/>
  <c r="N14" i="18" s="1"/>
  <c r="D11" i="18"/>
  <c r="N11" i="18" l="1"/>
  <c r="N13" i="18"/>
  <c r="N9" i="18"/>
  <c r="N10" i="18"/>
  <c r="N12" i="18"/>
  <c r="D23" i="18" l="1"/>
  <c r="N23" i="18" s="1"/>
  <c r="D24" i="18"/>
  <c r="N24" i="18" s="1"/>
  <c r="D16" i="18" l="1"/>
  <c r="N8" i="18"/>
  <c r="D25" i="18"/>
  <c r="N25" i="18" s="1"/>
  <c r="D18" i="18" l="1"/>
  <c r="N18" i="18" s="1"/>
  <c r="M7" i="11" l="1"/>
  <c r="L19" i="11" l="1"/>
  <c r="J41" i="14"/>
  <c r="J39" i="14"/>
  <c r="K41" i="14"/>
  <c r="K30" i="14"/>
  <c r="H9" i="12"/>
  <c r="F40" i="12"/>
  <c r="L31" i="11"/>
  <c r="M9" i="17"/>
  <c r="L52" i="11"/>
  <c r="D52" i="11"/>
  <c r="E52" i="11" s="1"/>
  <c r="J9" i="14"/>
  <c r="N23" i="17"/>
  <c r="E29" i="17"/>
  <c r="J22" i="17"/>
  <c r="I22" i="17"/>
  <c r="L15" i="11"/>
  <c r="C40" i="17"/>
  <c r="J40" i="12"/>
  <c r="G29" i="12"/>
  <c r="K40" i="12"/>
  <c r="I34" i="11"/>
  <c r="M34" i="11" s="1"/>
  <c r="L30" i="11"/>
  <c r="J11" i="14"/>
  <c r="J23" i="18"/>
  <c r="J25" i="18" s="1"/>
  <c r="C9" i="17"/>
  <c r="J28" i="14"/>
  <c r="J30" i="14"/>
  <c r="L25" i="11"/>
  <c r="L23" i="11"/>
  <c r="G22" i="12"/>
  <c r="J9" i="12"/>
  <c r="K9" i="14"/>
  <c r="J42" i="14"/>
  <c r="N14" i="17"/>
  <c r="K44" i="14"/>
  <c r="J29" i="11"/>
  <c r="C22" i="17"/>
  <c r="I13" i="14"/>
  <c r="N32" i="12"/>
  <c r="K27" i="14"/>
  <c r="J43" i="14"/>
  <c r="I40" i="12"/>
  <c r="K38" i="14"/>
  <c r="N18" i="17"/>
  <c r="J50" i="11"/>
  <c r="J53" i="14"/>
  <c r="K29" i="17"/>
  <c r="L32" i="11"/>
  <c r="J35" i="14"/>
  <c r="K9" i="17"/>
  <c r="L5" i="11"/>
  <c r="L7" i="11" s="1"/>
  <c r="G9" i="17"/>
  <c r="K26" i="14"/>
  <c r="K35" i="14"/>
  <c r="K37" i="14"/>
  <c r="L41" i="11"/>
  <c r="L43" i="11" s="1"/>
  <c r="I43" i="11"/>
  <c r="M43" i="11" s="1"/>
  <c r="L11" i="11"/>
  <c r="N32" i="17"/>
  <c r="K51" i="14"/>
  <c r="F55" i="14"/>
  <c r="I40" i="17"/>
  <c r="N17" i="17"/>
  <c r="J54" i="14"/>
  <c r="L9" i="17"/>
  <c r="E9" i="17"/>
  <c r="J45" i="14"/>
  <c r="L17" i="11"/>
  <c r="J52" i="14"/>
  <c r="J36" i="14"/>
  <c r="L48" i="11"/>
  <c r="C22" i="12"/>
  <c r="I29" i="17"/>
  <c r="J29" i="12"/>
  <c r="N15" i="17"/>
  <c r="N19" i="17"/>
  <c r="I9" i="12"/>
  <c r="J31" i="14"/>
  <c r="K46" i="14"/>
  <c r="J23" i="14"/>
  <c r="F33" i="17"/>
  <c r="K34" i="14"/>
  <c r="K42" i="14"/>
  <c r="E40" i="12"/>
  <c r="K43" i="11"/>
  <c r="L12" i="11"/>
  <c r="J9" i="17"/>
  <c r="K24" i="14"/>
  <c r="N30" i="17"/>
  <c r="E33" i="17"/>
  <c r="K32" i="14"/>
  <c r="M9" i="12"/>
  <c r="M40" i="12"/>
  <c r="H33" i="17"/>
  <c r="G40" i="12"/>
  <c r="N11" i="17"/>
  <c r="L10" i="11"/>
  <c r="J40" i="14"/>
  <c r="M22" i="12"/>
  <c r="J46" i="14"/>
  <c r="J15" i="14"/>
  <c r="J17" i="14" s="1"/>
  <c r="G17" i="14"/>
  <c r="K33" i="14"/>
  <c r="K40" i="14"/>
  <c r="C9" i="12"/>
  <c r="D51" i="11"/>
  <c r="E51" i="11" s="1"/>
  <c r="L51" i="11"/>
  <c r="J29" i="14"/>
  <c r="K28" i="14"/>
  <c r="F40" i="17"/>
  <c r="J22" i="14"/>
  <c r="I9" i="17"/>
  <c r="J10" i="14"/>
  <c r="J25" i="14"/>
  <c r="K22" i="12"/>
  <c r="J32" i="14"/>
  <c r="L35" i="11"/>
  <c r="L40" i="11" s="1"/>
  <c r="L16" i="18"/>
  <c r="L18" i="18" s="1"/>
  <c r="N24" i="17"/>
  <c r="C29" i="12"/>
  <c r="K29" i="14"/>
  <c r="K43" i="14"/>
  <c r="F29" i="12"/>
  <c r="G55" i="14"/>
  <c r="J51" i="14"/>
  <c r="E22" i="12"/>
  <c r="D40" i="17"/>
  <c r="J33" i="17"/>
  <c r="J22" i="12"/>
  <c r="L13" i="11"/>
  <c r="L40" i="17"/>
  <c r="E40" i="17"/>
  <c r="J44" i="14"/>
  <c r="H29" i="12"/>
  <c r="D22" i="17"/>
  <c r="G33" i="17"/>
  <c r="L18" i="11"/>
  <c r="K22" i="17"/>
  <c r="G9" i="12"/>
  <c r="K34" i="11"/>
  <c r="K29" i="11"/>
  <c r="K53" i="14"/>
  <c r="K11" i="14"/>
  <c r="J24" i="14"/>
  <c r="E9" i="12"/>
  <c r="L9" i="12"/>
  <c r="L27" i="11"/>
  <c r="M22" i="17"/>
  <c r="N20" i="17"/>
  <c r="K23" i="14"/>
  <c r="L24" i="11"/>
  <c r="N28" i="17"/>
  <c r="F22" i="17"/>
  <c r="N26" i="17"/>
  <c r="F49" i="14"/>
  <c r="K21" i="14"/>
  <c r="N13" i="17"/>
  <c r="C29" i="17"/>
  <c r="E29" i="12"/>
  <c r="G40" i="17"/>
  <c r="L14" i="11"/>
  <c r="F9" i="12"/>
  <c r="N25" i="17"/>
  <c r="M29" i="12"/>
  <c r="K50" i="11"/>
  <c r="K53" i="11" s="1"/>
  <c r="L26" i="11"/>
  <c r="J37" i="14"/>
  <c r="M33" i="17"/>
  <c r="L38" i="17"/>
  <c r="J40" i="17"/>
  <c r="C33" i="17"/>
  <c r="K25" i="14"/>
  <c r="K8" i="14"/>
  <c r="D33" i="17"/>
  <c r="F17" i="14"/>
  <c r="F19" i="14" s="1"/>
  <c r="K40" i="17"/>
  <c r="G22" i="17"/>
  <c r="N31" i="17"/>
  <c r="K45" i="14"/>
  <c r="J33" i="14"/>
  <c r="J34" i="14"/>
  <c r="I29" i="12"/>
  <c r="N21" i="17"/>
  <c r="I22" i="12"/>
  <c r="J43" i="11"/>
  <c r="L49" i="11"/>
  <c r="D49" i="11"/>
  <c r="E49" i="11" s="1"/>
  <c r="G29" i="17"/>
  <c r="H9" i="17"/>
  <c r="H29" i="17"/>
  <c r="N27" i="17"/>
  <c r="N31" i="12"/>
  <c r="J26" i="14"/>
  <c r="M18" i="18"/>
  <c r="F9" i="17"/>
  <c r="J16" i="18"/>
  <c r="J18" i="18" s="1"/>
  <c r="L8" i="11"/>
  <c r="M21" i="11"/>
  <c r="J29" i="17"/>
  <c r="D29" i="17"/>
  <c r="J38" i="14"/>
  <c r="K47" i="14"/>
  <c r="F29" i="17"/>
  <c r="H40" i="12"/>
  <c r="I33" i="17"/>
  <c r="L22" i="11"/>
  <c r="I29" i="11"/>
  <c r="M29" i="11" s="1"/>
  <c r="F22" i="12"/>
  <c r="K33" i="17"/>
  <c r="N16" i="17"/>
  <c r="K52" i="14"/>
  <c r="N12" i="17"/>
  <c r="G13" i="14"/>
  <c r="J8" i="14"/>
  <c r="K29" i="12"/>
  <c r="K10" i="14"/>
  <c r="K9" i="12"/>
  <c r="K36" i="14"/>
  <c r="I17" i="14"/>
  <c r="H22" i="12"/>
  <c r="J21" i="14"/>
  <c r="G49" i="14"/>
  <c r="K49" i="14" s="1"/>
  <c r="E22" i="17"/>
  <c r="H40" i="17"/>
  <c r="K54" i="14"/>
  <c r="C40" i="12"/>
  <c r="J47" i="14"/>
  <c r="L16" i="11"/>
  <c r="M29" i="17"/>
  <c r="K22" i="14"/>
  <c r="K39" i="14"/>
  <c r="J34" i="11"/>
  <c r="D9" i="17"/>
  <c r="M40" i="17"/>
  <c r="J27" i="14"/>
  <c r="H22" i="17"/>
  <c r="I55" i="14"/>
  <c r="C42" i="12" l="1"/>
  <c r="J53" i="11"/>
  <c r="M49" i="11"/>
  <c r="M51" i="11"/>
  <c r="M52" i="11"/>
  <c r="L21" i="11"/>
  <c r="I19" i="14"/>
  <c r="I57" i="14" s="1"/>
  <c r="G19" i="14"/>
  <c r="J49" i="14"/>
  <c r="H13" i="14"/>
  <c r="H17" i="14"/>
  <c r="H49" i="14"/>
  <c r="D22" i="12"/>
  <c r="D9" i="12"/>
  <c r="D29" i="12"/>
  <c r="H55" i="14"/>
  <c r="D40" i="12"/>
  <c r="N25" i="12"/>
  <c r="N26" i="12"/>
  <c r="N18" i="12"/>
  <c r="N12" i="12"/>
  <c r="N11" i="12"/>
  <c r="N27" i="12"/>
  <c r="N15" i="12"/>
  <c r="N13" i="12"/>
  <c r="N20" i="12"/>
  <c r="N28" i="12"/>
  <c r="N19" i="12"/>
  <c r="N14" i="12"/>
  <c r="N17" i="12"/>
  <c r="N24" i="12"/>
  <c r="N10" i="12"/>
  <c r="N16" i="12"/>
  <c r="N21" i="12"/>
  <c r="M42" i="12"/>
  <c r="K42" i="12"/>
  <c r="N33" i="17"/>
  <c r="J42" i="12"/>
  <c r="L33" i="12"/>
  <c r="I42" i="12"/>
  <c r="H42" i="12"/>
  <c r="E42" i="12"/>
  <c r="G42" i="12"/>
  <c r="F42" i="12"/>
  <c r="F57" i="14"/>
  <c r="L34" i="11"/>
  <c r="N34" i="17"/>
  <c r="N38" i="17" s="1"/>
  <c r="E42" i="17"/>
  <c r="L33" i="17"/>
  <c r="K15" i="14"/>
  <c r="C42" i="17"/>
  <c r="K17" i="14"/>
  <c r="H42" i="17"/>
  <c r="L29" i="11"/>
  <c r="J42" i="17"/>
  <c r="K45" i="11"/>
  <c r="I42" i="17"/>
  <c r="N8" i="17"/>
  <c r="N9" i="17" s="1"/>
  <c r="N29" i="17"/>
  <c r="I45" i="11"/>
  <c r="M45" i="11" s="1"/>
  <c r="D42" i="17"/>
  <c r="N10" i="17"/>
  <c r="N22" i="17" s="1"/>
  <c r="L22" i="17"/>
  <c r="J45" i="11"/>
  <c r="G42" i="17"/>
  <c r="L22" i="12"/>
  <c r="N8" i="12"/>
  <c r="N9" i="12" s="1"/>
  <c r="D50" i="11"/>
  <c r="I53" i="11"/>
  <c r="L50" i="11"/>
  <c r="L53" i="11" s="1"/>
  <c r="J13" i="14"/>
  <c r="J19" i="14" s="1"/>
  <c r="N30" i="12"/>
  <c r="N33" i="12" s="1"/>
  <c r="J55" i="14"/>
  <c r="L29" i="17"/>
  <c r="K42" i="17"/>
  <c r="M42" i="17"/>
  <c r="N23" i="12"/>
  <c r="L29" i="12"/>
  <c r="F42" i="17"/>
  <c r="N39" i="12"/>
  <c r="N40" i="12" s="1"/>
  <c r="L40" i="12"/>
  <c r="N39" i="17"/>
  <c r="N40" i="17" s="1"/>
  <c r="D53" i="11" l="1"/>
  <c r="M53" i="11" s="1"/>
  <c r="E50" i="11"/>
  <c r="E53" i="11" s="1"/>
  <c r="D42" i="12"/>
  <c r="N22" i="12"/>
  <c r="N29" i="12"/>
  <c r="H19" i="14"/>
  <c r="H57" i="14" s="1"/>
  <c r="L42" i="17"/>
  <c r="L42" i="12"/>
  <c r="L45" i="11"/>
  <c r="M50" i="11"/>
  <c r="K19" i="14"/>
  <c r="K13" i="14"/>
  <c r="N42" i="17"/>
  <c r="G57" i="14"/>
  <c r="K57" i="14" s="1"/>
  <c r="K55" i="14"/>
  <c r="J57" i="14"/>
  <c r="N42" i="12" l="1"/>
</calcChain>
</file>

<file path=xl/sharedStrings.xml><?xml version="1.0" encoding="utf-8"?>
<sst xmlns="http://schemas.openxmlformats.org/spreadsheetml/2006/main" count="1184" uniqueCount="582">
  <si>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</si>
  <si>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</si>
  <si>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</si>
  <si>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</si>
  <si>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</si>
  <si>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</si>
  <si>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</si>
  <si>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</si>
  <si>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</si>
  <si>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</si>
  <si>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</si>
  <si>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</si>
  <si>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</si>
  <si>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</si>
  <si>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</si>
  <si>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</si>
  <si>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</si>
  <si>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</si>
  <si>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Child Care Regulation</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</si>
  <si>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</si>
  <si>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</si>
  <si>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</si>
  <si>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</si>
  <si>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</si>
  <si>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</si>
  <si>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</si>
  <si>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</si>
  <si>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</si>
  <si>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</si>
  <si>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</si>
  <si>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</si>
  <si>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</si>
  <si>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</si>
  <si>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</si>
  <si>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</si>
  <si>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</si>
  <si>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</si>
  <si>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</si>
  <si>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</si>
  <si>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</si>
  <si>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</si>
  <si>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</si>
  <si>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</si>
  <si>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</si>
  <si>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</si>
  <si>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</si>
  <si>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</si>
  <si>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</si>
  <si>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</si>
  <si>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</si>
  <si>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</si>
  <si>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</si>
  <si>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Expenditures</t>
  </si>
  <si>
    <t>CFDA</t>
  </si>
  <si>
    <t>YTD</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</si>
  <si>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</si>
  <si>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</si>
  <si>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</si>
  <si>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</si>
  <si>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</si>
  <si>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</si>
  <si>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</si>
  <si>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</si>
  <si>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</si>
  <si>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</si>
  <si>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</si>
  <si>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</si>
  <si>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</si>
  <si>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</si>
  <si>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93.566</t>
  </si>
  <si>
    <t>Child Care and Development Block Grant</t>
  </si>
  <si>
    <t>93.575</t>
  </si>
  <si>
    <t>Community-Based Child Abuse Prevention Grants</t>
  </si>
  <si>
    <t>93.590</t>
  </si>
  <si>
    <t>Title IV-E Chafee Education and Training Vouchers Program ETV</t>
  </si>
  <si>
    <t>93.599</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</si>
  <si>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</si>
  <si>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</si>
  <si>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</si>
  <si>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</si>
  <si>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</si>
  <si>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</si>
  <si>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</si>
  <si>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</si>
  <si>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</si>
  <si>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</si>
  <si>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</si>
  <si>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</si>
  <si>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</si>
  <si>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93.667</t>
  </si>
  <si>
    <t>Child Abuse and Neglect State Grants</t>
  </si>
  <si>
    <t>93.669</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</si>
  <si>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</si>
  <si>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</si>
  <si>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</si>
  <si>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</si>
  <si>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</si>
  <si>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</si>
  <si>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</si>
  <si>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</si>
  <si>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</si>
  <si>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</si>
  <si>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</si>
  <si>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</si>
  <si>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</si>
  <si>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</si>
  <si>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</si>
  <si>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</si>
  <si>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</si>
  <si>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F.1.2</t>
  </si>
  <si>
    <t>F.1.3</t>
  </si>
  <si>
    <t>F.1.4</t>
  </si>
  <si>
    <t>B.1.6</t>
  </si>
  <si>
    <t>B.1.7</t>
  </si>
  <si>
    <t>B.1.8</t>
  </si>
  <si>
    <t>B.1.9</t>
  </si>
  <si>
    <t>B.1.10</t>
  </si>
  <si>
    <t>B.1.11</t>
  </si>
  <si>
    <t>B.1.12</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</si>
  <si>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</si>
  <si>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</si>
  <si>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</si>
  <si>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</si>
  <si>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</si>
  <si>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</si>
  <si>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</si>
  <si>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</si>
  <si>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</si>
  <si>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</si>
  <si>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</si>
  <si>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</si>
  <si>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</si>
  <si>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</si>
  <si>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</si>
  <si>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93.652</t>
  </si>
  <si>
    <t>Adoption Opportunities</t>
  </si>
  <si>
    <t>Children's Justice Grants to States</t>
  </si>
  <si>
    <t>Adoption Subsidy/PCA Payments</t>
  </si>
  <si>
    <t>8008</t>
  </si>
  <si>
    <t>93.778.003</t>
  </si>
  <si>
    <t>End of Worksheet.</t>
  </si>
  <si>
    <t>Other At-Risk Prevention Programs</t>
  </si>
  <si>
    <t>At-Risk Prevention Program Support</t>
  </si>
  <si>
    <t>93.643</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</si>
  <si>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</si>
  <si>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</si>
  <si>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</si>
  <si>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</si>
  <si>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</si>
  <si>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</si>
  <si>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</si>
  <si>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</si>
  <si>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</si>
  <si>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</si>
  <si>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</si>
  <si>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</si>
  <si>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</si>
  <si>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</si>
  <si>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93.747</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</si>
  <si>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</si>
  <si>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</si>
  <si>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</si>
  <si>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</si>
  <si>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</si>
  <si>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</si>
  <si>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</si>
  <si>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</si>
  <si>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</si>
  <si>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</si>
  <si>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</si>
  <si>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 xml:space="preserve">Software Licenses </t>
  </si>
  <si>
    <t>CLASS Upgrades</t>
  </si>
  <si>
    <t>Current Month Notes:</t>
  </si>
  <si>
    <t>0802</t>
  </si>
  <si>
    <t>License Plate Trust Fund</t>
  </si>
  <si>
    <t>G</t>
  </si>
  <si>
    <t>Average Number of Children (FTE) Served in Paid Foster Care per Month*</t>
  </si>
  <si>
    <t>*</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</si>
  <si>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</si>
  <si>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</si>
  <si>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</si>
  <si>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</si>
  <si>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</si>
  <si>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</si>
  <si>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</si>
  <si>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</si>
  <si>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</si>
  <si>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</si>
  <si>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</si>
  <si>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G.1.1</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</si>
  <si>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</si>
  <si>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</si>
  <si>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</si>
  <si>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</si>
  <si>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</si>
  <si>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</si>
  <si>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</si>
  <si>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t>
  </si>
  <si>
    <t>Art IX, Sec 13.01, Federal Funds/Block Grants (2016-17 GAA) Fed Ent</t>
  </si>
  <si>
    <t>E</t>
  </si>
  <si>
    <t>A</t>
  </si>
  <si>
    <t>Projections Provided by HHSC System Forecasting.</t>
  </si>
  <si>
    <t>Title IVE Waiver</t>
  </si>
  <si>
    <t>Subtotal, Goal G: Agency-Wide Automated Systems</t>
  </si>
  <si>
    <t>Administrative Systems</t>
  </si>
  <si>
    <t>Refresh Smart Phones</t>
  </si>
  <si>
    <t>93.505.000</t>
  </si>
  <si>
    <t>93.505.001</t>
  </si>
  <si>
    <t>MIECHV Home Visiting Program</t>
  </si>
  <si>
    <t>Hm Visiting Grnt-Competitive</t>
  </si>
  <si>
    <t>Art IX, Sec 13.01, Federal Funds/Block Grants (2016-17 GAA)</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</si>
  <si>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</si>
  <si>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</si>
  <si>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</si>
  <si>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</si>
  <si>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</si>
  <si>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</si>
  <si>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</si>
  <si>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</si>
  <si>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</si>
  <si>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93.575 
CCDBG</t>
  </si>
  <si>
    <t>93.667
TITLE XX</t>
  </si>
  <si>
    <t>93.778
TITLE XIX</t>
  </si>
  <si>
    <t>Subtotal</t>
  </si>
  <si>
    <t>GRAND TOTAL</t>
  </si>
  <si>
    <t>C</t>
  </si>
  <si>
    <t>Art I, Informational Listing, Sec 2, Benefit Replacement Pay (2016-17 GAA)</t>
  </si>
  <si>
    <t>D</t>
  </si>
  <si>
    <t>Art IX, Sec.18.02, Appropriation for a Salary Increase for General State Employees (2016-17 GAA)</t>
  </si>
  <si>
    <t>F</t>
  </si>
  <si>
    <t>Art IX, Sec 8.02, Reimbursements and Payments (2016-17 GAA)</t>
  </si>
  <si>
    <t>B</t>
  </si>
  <si>
    <t>J</t>
  </si>
  <si>
    <t>Art II, Rider 10, Appropriation Transfer Between Fiscal Years (2016-17 GAA)</t>
  </si>
  <si>
    <t>Art II, Special Provisions Relating to All Health and Human Services Agencies, Sec 10 (2016-17 GAA)</t>
  </si>
  <si>
    <t>T</t>
  </si>
  <si>
    <t>Art IX, Sec. 18.35, Contingency for HB 19</t>
  </si>
  <si>
    <t>Department of Family and Protective Svcs</t>
  </si>
  <si>
    <t>Operating Budget Adjustments</t>
  </si>
  <si>
    <t>Federal</t>
  </si>
  <si>
    <t>Prior Adjustments</t>
  </si>
  <si>
    <t>O</t>
  </si>
  <si>
    <t>Current Month</t>
  </si>
  <si>
    <t>Art IX, Sec 14.03(i), Limitation on Expenditures - Capital Budget UB (2016-17 GAA)</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</si>
  <si>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</si>
  <si>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</si>
  <si>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</si>
  <si>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</si>
  <si>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</si>
  <si>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</si>
  <si>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</si>
  <si>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</si>
  <si>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</si>
  <si>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</si>
  <si>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</si>
  <si>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</si>
  <si>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Notes: Estimated appropriated amount is $982,500.</t>
  </si>
  <si>
    <t>License Plate Trust Fund - Appropriated (Fund 0802)</t>
  </si>
  <si>
    <t xml:space="preserve">     3014 MTR Vehicle Registration Fees</t>
  </si>
  <si>
    <t xml:space="preserve">     7623 Grants to Community Svc Prog</t>
  </si>
  <si>
    <t>Notes: Estimated appropriated amount is $8,792.</t>
  </si>
  <si>
    <t>Child Care Licensing Fee Collection</t>
  </si>
  <si>
    <t>SB1, Art II Appropriated</t>
  </si>
  <si>
    <t>V</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</si>
  <si>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</si>
  <si>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</si>
  <si>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</si>
  <si>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</si>
  <si>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</si>
  <si>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 xml:space="preserve">Subtotal, Goal E:  </t>
    </r>
    <r>
      <rPr>
        <b/>
        <i/>
        <sz val="12"/>
        <rFont val="Times New Roman"/>
        <family val="1"/>
      </rPr>
      <t xml:space="preserve">Child Care Regulation </t>
    </r>
  </si>
  <si>
    <r>
      <t xml:space="preserve">Subtotal, Goal F: </t>
    </r>
    <r>
      <rPr>
        <b/>
        <i/>
        <sz val="12"/>
        <rFont val="Times New Roman"/>
        <family val="1"/>
      </rPr>
      <t>Indirect Administration</t>
    </r>
  </si>
  <si>
    <r>
      <t>GRAND TOTAL</t>
    </r>
    <r>
      <rPr>
        <b/>
        <i/>
        <sz val="12"/>
        <rFont val="Times New Roman"/>
        <family val="1"/>
      </rPr>
      <t xml:space="preserve"> DFPS</t>
    </r>
  </si>
  <si>
    <t>Art IX, Sec 14.01, Appropriation Transfers (2016-17 GAA)</t>
  </si>
  <si>
    <t>HB 1, 84th Leg, RS, Fiscal Size-Up, modified to reflect technical correction to allocate funding between HHS agencies</t>
  </si>
  <si>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</si>
  <si>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</si>
  <si>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</si>
  <si>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</si>
  <si>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</si>
  <si>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</si>
  <si>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</si>
  <si>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</si>
  <si>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</si>
  <si>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</si>
  <si>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W</t>
  </si>
  <si>
    <t>Art II, Rider 6 (c) Foster Care Rates (2016-17 GAA)</t>
  </si>
  <si>
    <t>K</t>
  </si>
  <si>
    <t>Art IX, Sec 13.10, Request to Expend TANF- Federal Funds/Block Grants (2016-17 GAA)</t>
  </si>
  <si>
    <t>D,E,G</t>
  </si>
  <si>
    <t>D,E,F,G</t>
  </si>
  <si>
    <t>A,D,E,G</t>
  </si>
  <si>
    <t>(Note: Legal cite "C" has been excluded in the November report)</t>
  </si>
  <si>
    <t>B,D,E,G</t>
  </si>
  <si>
    <t>Average Number of Children Provided Adoption Subsidy per Month*</t>
  </si>
  <si>
    <t>Average Number of STAR Youth Served per Month*</t>
  </si>
  <si>
    <t>Average Number of CYD Youth Served per Month*</t>
  </si>
  <si>
    <t>A,G</t>
  </si>
  <si>
    <t>E,Z</t>
  </si>
  <si>
    <t>Z</t>
  </si>
  <si>
    <t>A,B,D,E,F,G,Z</t>
  </si>
  <si>
    <t>E,J,Z</t>
  </si>
  <si>
    <t>A,B,D,E,G,P,V</t>
  </si>
  <si>
    <t>P</t>
  </si>
  <si>
    <t>Art IX, Sec 13.11(i), Amounts Contingent on Collection of EFF (2016-17 GAA)</t>
  </si>
  <si>
    <t>85th Legislature, Regular Session, House Bill 2</t>
  </si>
  <si>
    <t>NOTE:  DFPS MRS provides actuals and HHSC Forecasting provides projections.</t>
  </si>
  <si>
    <t>A,E,G</t>
  </si>
  <si>
    <t>Object of Expense</t>
  </si>
  <si>
    <t>Salaries and Wages</t>
  </si>
  <si>
    <t>Other Personnel Costs</t>
  </si>
  <si>
    <t>Professional Fees and Services</t>
  </si>
  <si>
    <t>Fuels and Lubricants</t>
  </si>
  <si>
    <t>Consumable Supplies</t>
  </si>
  <si>
    <t>Utilities</t>
  </si>
  <si>
    <t>Travel</t>
  </si>
  <si>
    <t>Rent - Building</t>
  </si>
  <si>
    <t>Rent  Machine and Other</t>
  </si>
  <si>
    <t>Other Operating Expense</t>
  </si>
  <si>
    <t>Client Services</t>
  </si>
  <si>
    <t>Food for Person - Wards of State</t>
  </si>
  <si>
    <t>Grants</t>
  </si>
  <si>
    <t>Capital Expenditures</t>
  </si>
  <si>
    <t>FY 2018 Monthly Financial Report: Strategy Budget and Variance, All Funds</t>
  </si>
  <si>
    <t>FY 2018 Monthly Financial Report: Capital Projects</t>
  </si>
  <si>
    <t>FY 2018 Monthly Financial Report: Strategy Variance by MOF</t>
  </si>
  <si>
    <t>FY 2018 Monthly Financial Report: Strategy Projections by MOF</t>
  </si>
  <si>
    <t>FY 2018 Monthly Financial Report: Strategy Budget and Variance, Detailed MOF</t>
  </si>
  <si>
    <t>FY 2018 Monthly Financial Report: Expense by Object of Expense</t>
  </si>
  <si>
    <t>B.1.13</t>
  </si>
  <si>
    <t>E.1.2</t>
  </si>
  <si>
    <t>E.1.3</t>
  </si>
  <si>
    <t>E.1.4</t>
  </si>
  <si>
    <r>
      <rPr>
        <b/>
        <sz val="12"/>
        <rFont val="Times New Roman"/>
        <family val="1"/>
      </rPr>
      <t xml:space="preserve">Subtotal, Goal F: </t>
    </r>
    <r>
      <rPr>
        <b/>
        <i/>
        <sz val="12"/>
        <rFont val="Times New Roman"/>
        <family val="1"/>
      </rPr>
      <t>Agency-Wide Automated Systems</t>
    </r>
  </si>
  <si>
    <t>93.870</t>
  </si>
  <si>
    <t>Encumbrances YTD</t>
  </si>
  <si>
    <t>FY 2018 Projected **</t>
  </si>
  <si>
    <t>YTD for #8-11 are projections provided by HHSC System Forecasting</t>
  </si>
  <si>
    <t>As of Date:</t>
  </si>
  <si>
    <t>Period</t>
  </si>
  <si>
    <t>Fiscal Year:</t>
  </si>
  <si>
    <t>2018</t>
  </si>
  <si>
    <t>Period Ending Date:</t>
  </si>
  <si>
    <t>Prior Fiscal Year:</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</si>
  <si>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</si>
  <si>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</si>
  <si>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</si>
  <si>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</si>
  <si>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</si>
  <si>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</si>
  <si>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</si>
  <si>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</si>
  <si>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</si>
  <si>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</si>
  <si>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</si>
  <si>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</si>
  <si>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</si>
  <si>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</si>
  <si>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</si>
  <si>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</si>
  <si>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</si>
  <si>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</si>
  <si>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CHILD CARE INVESTIGATIONS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</si>
  <si>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</si>
  <si>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</si>
  <si>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</si>
  <si>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</si>
  <si>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</si>
  <si>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</si>
  <si>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</si>
  <si>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</si>
  <si>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</si>
  <si>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</si>
  <si>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</si>
  <si>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</si>
  <si>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</si>
  <si>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Art IX, Sec 13.01, Federal Funds/Block Grants (2018-19 GAA)</t>
  </si>
  <si>
    <t>Art IX, Sec 14.01, Appropriation Transfers (2018-19 GAA)</t>
  </si>
  <si>
    <t>Art IX, Sec 14.03(h), Limitation on Expenditures - Capital Budget (2018-19 GAA)</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</si>
  <si>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</si>
  <si>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</si>
  <si>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</si>
  <si>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</si>
  <si>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</si>
  <si>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</si>
  <si>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</si>
  <si>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Art IX, Sec 14.03(h), Limitation on Expenditures – Capital Budget (2018-19 GAA)</t>
  </si>
  <si>
    <t>55001</t>
  </si>
  <si>
    <t>55002</t>
  </si>
  <si>
    <t>55003</t>
  </si>
  <si>
    <t>55004</t>
  </si>
  <si>
    <t>55005</t>
  </si>
  <si>
    <t>55006</t>
  </si>
  <si>
    <t>55007</t>
  </si>
  <si>
    <t>55008</t>
  </si>
  <si>
    <t>Art IX, Sec 13.01, Federal Funds/Block Grants (2018-19 GAA) Fed Ent</t>
  </si>
  <si>
    <t>93.870
MIECHV</t>
  </si>
  <si>
    <t>Art II, Rider 47, Contingency for SB 1208 (2018-19 GAA)</t>
  </si>
  <si>
    <t>Art II, Rider 33, Contingency for SB 11 (2018-19 GAA)</t>
  </si>
  <si>
    <t>Art IX, Sec 18.02, Contingency for HB7 (2018-19 GAA)</t>
  </si>
  <si>
    <t>SB1 Art IX, Sec 14.01, Appropriation Transfers (2018-19 GAA)</t>
  </si>
  <si>
    <t>Child Care Licensing</t>
  </si>
  <si>
    <t>FY 2018 Monthly Financial Report: Full-Time Equivalent (FTE) Cap and Filled Positions</t>
  </si>
  <si>
    <t>Y</t>
  </si>
  <si>
    <t>Art II, Rider 12, Appropriation Transfer Between Fiscal Years (2016-17 GAA)</t>
  </si>
  <si>
    <t>I</t>
  </si>
  <si>
    <t>H</t>
  </si>
  <si>
    <t>Art IX, Sec 14.01 (e)(2) Appropriation Transfers (2018-19 GAA)</t>
  </si>
  <si>
    <t>Art II, Rider 13, Limitation on Transfers: CPS and APS Direct Delivery Staff (2018-19 GAA)</t>
  </si>
  <si>
    <t>FY 2018       YTD Actual</t>
  </si>
  <si>
    <t>FY 2018 Monthly Financial Report:  Approvals and Notifications</t>
  </si>
  <si>
    <t>Letter Topic</t>
  </si>
  <si>
    <t xml:space="preserve">HHSC/DFPS </t>
  </si>
  <si>
    <t>Appropriation Year</t>
  </si>
  <si>
    <t>Letter Date</t>
  </si>
  <si>
    <t>LBB</t>
  </si>
  <si>
    <t>Governor</t>
  </si>
  <si>
    <t>Request for Approval to Establish Case Management Rate for FBSS Pilot FY 2017</t>
  </si>
  <si>
    <t>[DFPS-2018-A-0001]</t>
  </si>
  <si>
    <t xml:space="preserve"> August 29, 2017</t>
  </si>
  <si>
    <t>Approvals and Notifications to Address Critical Services and Operations for Fiscal Years 2016 and 2017</t>
  </si>
  <si>
    <t>[DFPS-2018-A-0002]</t>
  </si>
  <si>
    <t xml:space="preserve"> September 1, 2017</t>
  </si>
  <si>
    <t>N</t>
  </si>
  <si>
    <t>Request for Approval to Pay Rates that Result in Expenditures above Appropriated Levels for Community-Based Care</t>
  </si>
  <si>
    <t>[DFPS-2018-A-0003]</t>
  </si>
  <si>
    <t xml:space="preserve"> September 6, 2017</t>
  </si>
  <si>
    <t>Y (Partial)</t>
  </si>
  <si>
    <t>Request for Approval to Transfer Funding Between Strategies for Fiscal Years 2018 and 2019</t>
  </si>
  <si>
    <t xml:space="preserve"> [DFPS-2018-A-0004]</t>
  </si>
  <si>
    <t xml:space="preserve"> September 7, 2017</t>
  </si>
  <si>
    <t>Computer Devices Lease Payments</t>
  </si>
  <si>
    <t>Art IX, Sec 8.02, Reimbursements and Payments (2018-19 GAA)</t>
  </si>
  <si>
    <t>F,I</t>
  </si>
  <si>
    <t>A,E,F,G,I,J</t>
  </si>
  <si>
    <t>A,E,F,G,H,I,J</t>
  </si>
  <si>
    <t>F,H</t>
  </si>
  <si>
    <t>DEPARTMENT OF FAMILY AND PROTECTIVE SERVICES</t>
  </si>
  <si>
    <t>ACTUAL AND PROJECTED EXPENSE DETAIL for B.1.1 - CPS DIRECT DELIVERY</t>
  </si>
  <si>
    <t>Rider 7 (d) (1) Strategy B.1.1, program expenditures by method of finance, data used to calculate the performance measure actuals, and performance measure targets, for each fiscal month in fiscal years 2015 through 2019</t>
  </si>
  <si>
    <t>FY 2015</t>
  </si>
  <si>
    <t>FY 2016</t>
  </si>
  <si>
    <t>FY 2017</t>
  </si>
  <si>
    <t>FY 2018</t>
  </si>
  <si>
    <t>FY 2019</t>
  </si>
  <si>
    <t>OOE</t>
  </si>
  <si>
    <t>Description</t>
  </si>
  <si>
    <t>September</t>
  </si>
  <si>
    <t>October</t>
  </si>
  <si>
    <t>November</t>
  </si>
  <si>
    <t>December</t>
  </si>
  <si>
    <t>January</t>
  </si>
  <si>
    <t>February</t>
  </si>
  <si>
    <t>March</t>
  </si>
  <si>
    <t>April</t>
  </si>
  <si>
    <t>May</t>
  </si>
  <si>
    <t>June</t>
  </si>
  <si>
    <t>July</t>
  </si>
  <si>
    <t>August</t>
  </si>
  <si>
    <t>Post 2015</t>
  </si>
  <si>
    <t>2015 Total</t>
  </si>
  <si>
    <t>Post 2016</t>
  </si>
  <si>
    <t>2016 Total</t>
  </si>
  <si>
    <t>Post 2017</t>
  </si>
  <si>
    <t>2017 Total</t>
  </si>
  <si>
    <t>2018 Total</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</si>
  <si>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</si>
  <si>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</si>
  <si>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</si>
  <si>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</si>
  <si>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</si>
  <si>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</si>
  <si>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</si>
  <si>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</si>
  <si>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</si>
  <si>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</si>
  <si>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</si>
  <si>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</si>
  <si>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</si>
  <si>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</si>
  <si>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</si>
  <si>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</si>
  <si>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</si>
  <si>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</si>
  <si>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</si>
  <si>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</si>
  <si>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</si>
  <si>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</si>
  <si>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</si>
  <si>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</si>
  <si>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</si>
  <si>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</si>
  <si>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</si>
  <si>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E,F,H,I,J</t>
  </si>
  <si>
    <t>E,H</t>
  </si>
  <si>
    <t>F,I,J</t>
  </si>
  <si>
    <t>B,F,I</t>
  </si>
  <si>
    <t>D,F</t>
  </si>
  <si>
    <t>F,H,I</t>
  </si>
  <si>
    <t>F,H,J</t>
  </si>
  <si>
    <t>A,B,D,E,G,K,L,O,S,W,Z</t>
  </si>
  <si>
    <t>E,J,K,L,W,Z</t>
  </si>
  <si>
    <t>A,D</t>
  </si>
  <si>
    <t>A,B,E,G,S,T,Y</t>
  </si>
  <si>
    <t>F,G</t>
  </si>
  <si>
    <t>B,D,E,F,G,X</t>
  </si>
  <si>
    <t>A,B,D,E,F,G</t>
  </si>
  <si>
    <t>B,E,L,O,Z</t>
  </si>
  <si>
    <t>S</t>
  </si>
  <si>
    <t>Art IX, Sec 14.01(c), Appropriation Transfers (2016-17 GAA)</t>
  </si>
  <si>
    <t>L</t>
  </si>
  <si>
    <t>Art IX, Sec 14.03(h), Limitation on Expenditures - Capital Budget (2016-17 GAA)</t>
  </si>
  <si>
    <t>X</t>
  </si>
  <si>
    <t>Art IX, Sec. 14.05. UB Between Fiscal Years within the Same Biennium (2016-17 GAA)</t>
  </si>
  <si>
    <t xml:space="preserve">FY2018 Projections are the FY18 GOB official Forecasts </t>
  </si>
  <si>
    <t>September 2017 Expense</t>
  </si>
  <si>
    <t>October 2017 Expense</t>
  </si>
  <si>
    <t>November 2017 Expense</t>
  </si>
  <si>
    <t>D,G,S</t>
  </si>
  <si>
    <t>Request to Transfer Appropriations and FTE Authority for Child Care Investigations</t>
  </si>
  <si>
    <t xml:space="preserve"> [HHSC-2017-A-493]</t>
  </si>
  <si>
    <t xml:space="preserve"> November 21, 2017</t>
  </si>
  <si>
    <t>FY 2018 YTD</t>
  </si>
  <si>
    <t>Sep 2017</t>
  </si>
  <si>
    <t>Oct 2017</t>
  </si>
  <si>
    <t>Nov 2017</t>
  </si>
  <si>
    <t>Dec 2017</t>
  </si>
  <si>
    <t>Jan 2018</t>
  </si>
  <si>
    <t>Feb 2018</t>
  </si>
  <si>
    <t>Mar 2018</t>
  </si>
  <si>
    <t>Apr 2018</t>
  </si>
  <si>
    <t>May 2018</t>
  </si>
  <si>
    <t>Jun 2018</t>
  </si>
  <si>
    <t>Jul 2018</t>
  </si>
  <si>
    <t>Aug 2018</t>
  </si>
  <si>
    <t xml:space="preserve">A </t>
  </si>
  <si>
    <t>G,H,I,J</t>
  </si>
  <si>
    <t>E,F,G,H,I,J</t>
  </si>
  <si>
    <t>H,I,J</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</si>
  <si>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</si>
  <si>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</si>
  <si>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</si>
  <si>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</si>
  <si>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December 2017 Expense</t>
  </si>
  <si>
    <t>YTD Expense as of 12/31/17</t>
  </si>
  <si>
    <t>Data Through December 2017</t>
  </si>
  <si>
    <t>C,K</t>
  </si>
  <si>
    <t>C,F,H,I,J,K</t>
  </si>
  <si>
    <t>Art II, Special Provisions Relating to All Health and Human Services Agencies, Sec 6 (2018-19 GAA)</t>
  </si>
  <si>
    <t>E,G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</si>
  <si>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</si>
  <si>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</si>
  <si>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</si>
  <si>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</si>
  <si>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</si>
  <si>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</si>
  <si>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2018_04</t>
  </si>
  <si>
    <t>License Plate Trust Fund Account No. 0802</t>
  </si>
  <si>
    <t>A,B,E</t>
  </si>
  <si>
    <t>D,E</t>
  </si>
  <si>
    <t>85th Leg (GAA 18-19) Art II, Rider 33, Contingency for SB 11 (2018-19 GAA) - adjustments to CAP reflect the additional FTEs appropriated through rider.  FTE reduction will be shown upon implementation</t>
  </si>
  <si>
    <t>85th Leg (GAA 18-19) Art IX, Sec 18.02, Contingency for HB7 (2018-19 GAA) - adjustments to CAP reflect additional FTEs</t>
  </si>
  <si>
    <t>85th Leg (GAA 18-19) Art II, S.P. Sec 6, Limitations on Transfer Authority, Child Care Licensing (letter dated 12/21/2017)</t>
  </si>
  <si>
    <t>Estimated Contract Worfkforce FTEs added to paid FTE data, 9.5 FTEs in E-1-4 and 9.5 in F-1-1</t>
  </si>
  <si>
    <t xml:space="preserve">85th Leg (GAA 18-19) Art IX, Sec 14.01 (e)(2) Appropriation Transfers, FTE transfer between strategies (letter dated 9/7/2017) </t>
  </si>
  <si>
    <t>Actual Expenditures through December 31, 2017, Projections after December 31, 2017</t>
  </si>
  <si>
    <t>FTE Paid # After December 31, 2017 based on Budgeted FTE CAP</t>
  </si>
  <si>
    <t>MOF - OOE</t>
  </si>
  <si>
    <t>Cum Total</t>
  </si>
  <si>
    <t>MFR</t>
  </si>
  <si>
    <t>Actual total</t>
  </si>
  <si>
    <t>Calculated target</t>
  </si>
  <si>
    <t>Diff</t>
  </si>
  <si>
    <t>FY 2018 Monthly Financial Report:  Select Performance Measures</t>
  </si>
  <si>
    <t>Data Through December 31, 2017</t>
  </si>
  <si>
    <t>Target FY 2018 HB 1</t>
  </si>
  <si>
    <t>Variance (HB 1 vs. Projected)</t>
  </si>
  <si>
    <t>The YTD actuals for the below measures are provided by HHSC Forecasting.  They report completed data through December 2017 but if actual data is not available, forecasted points are reported.  The forecasted points reported are noted below.</t>
  </si>
  <si>
    <t>Average Number of Children (FTE) Served in Paid Foster Care per Month* - December 2017 is a forecasted data point.</t>
  </si>
  <si>
    <t>Average Number of Children Provided Adoption Subsidy per Month*: YTD data is through December 2017</t>
  </si>
  <si>
    <t>Average Number of STAR Youth Served per Month* - December 2017 is a forecasted data point.</t>
  </si>
  <si>
    <t>Average Number of CYD Youth Served per Month* - December 2017 is a forecasted data point.</t>
  </si>
  <si>
    <t>C.1.3/D.1.2</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</si>
</sst>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s>
  <fonts count="95">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sz val="12"/>
      <color theme="1"/>
      <name val="Times New Roman"/>
      <family val="1"/>
    </font>
    <font>
      <i/>
      <sz val="12"/>
      <color rgb="FFFF0000"/>
      <name val="Times New Roman"/>
      <family val="1"/>
    </font>
    <font>
      <b/>
      <i/>
      <sz val="12"/>
      <color indexed="9"/>
      <name val="Times New Roman"/>
      <family val="1"/>
    </font>
    <font>
      <u/>
      <sz val="12"/>
      <color theme="10"/>
      <name val="Times New Roman"/>
      <family val="1"/>
    </font>
    <font>
      <sz val="12"/>
      <color indexed="12"/>
      <name val="Times New Roman"/>
      <family val="1"/>
    </font>
    <font>
      <i/>
      <sz val="10"/>
      <name val="Times New Roman"/>
      <family val="1"/>
    </font>
    <font>
      <sz val="11"/>
      <color theme="1"/>
      <name val="Calibri"/>
      <family val="2"/>
      <scheme val="minor"/>
    </font>
    <font>
      <b/>
      <sz val="12"/>
      <color theme="0"/>
      <name val="Verdana"/>
      <family val="2"/>
    </font>
    <font>
      <b/>
      <sz val="12"/>
      <color theme="1"/>
      <name val="Verdana"/>
      <family val="2"/>
    </font>
    <font>
      <sz val="10"/>
      <name val="Arial"/>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s>
  <borders count="73">
    <border>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rgb="FF999999"/>
      </left>
      <right/>
      <top style="medium">
        <color indexed="64"/>
      </top>
      <bottom/>
      <diagonal/>
    </border>
    <border>
      <left style="thin">
        <color rgb="FF999999"/>
      </left>
      <right/>
      <top/>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50949">
    <xf numFmtId="0" fontId="0" fillId="0" borderId="0"/>
    <xf numFmtId="43" fontId="21" fillId="0" borderId="0" applyFont="0" applyFill="0" applyBorder="0" applyAlignment="0" applyProtection="0"/>
    <xf numFmtId="44" fontId="21" fillId="0" borderId="0" applyFont="0" applyFill="0" applyBorder="0" applyAlignment="0" applyProtection="0"/>
    <xf numFmtId="0" fontId="25" fillId="0" borderId="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3" fontId="26" fillId="0" borderId="0" applyFont="0" applyFill="0" applyBorder="0" applyAlignment="0" applyProtection="0"/>
    <xf numFmtId="0" fontId="26" fillId="2" borderId="0" applyNumberFormat="0" applyFont="0" applyBorder="0" applyAlignment="0" applyProtection="0"/>
    <xf numFmtId="0" fontId="29" fillId="0" borderId="0"/>
    <xf numFmtId="0" fontId="29" fillId="0" borderId="0"/>
    <xf numFmtId="0" fontId="21" fillId="0" borderId="0"/>
    <xf numFmtId="43" fontId="30" fillId="0" borderId="0" applyFont="0" applyFill="0" applyBorder="0" applyAlignment="0" applyProtection="0"/>
    <xf numFmtId="44" fontId="30" fillId="0" borderId="0" applyFont="0" applyFill="0" applyBorder="0" applyAlignment="0" applyProtection="0"/>
    <xf numFmtId="0" fontId="20" fillId="0" borderId="0"/>
    <xf numFmtId="43" fontId="21" fillId="0" borderId="0" applyFont="0" applyFill="0" applyBorder="0" applyAlignment="0" applyProtection="0"/>
    <xf numFmtId="0" fontId="21" fillId="0" borderId="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168" fontId="29" fillId="0" borderId="0" applyFont="0" applyFill="0" applyBorder="0" applyAlignment="0" applyProtection="0"/>
    <xf numFmtId="0" fontId="32"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0" fillId="0" borderId="0"/>
    <xf numFmtId="0" fontId="20" fillId="0" borderId="0"/>
    <xf numFmtId="0" fontId="31" fillId="0" borderId="0"/>
    <xf numFmtId="0" fontId="20" fillId="0" borderId="0"/>
    <xf numFmtId="0" fontId="20" fillId="0" borderId="0"/>
    <xf numFmtId="0" fontId="21" fillId="0" borderId="0"/>
    <xf numFmtId="9" fontId="21" fillId="0" borderId="0" applyFont="0" applyFill="0" applyBorder="0" applyAlignment="0" applyProtection="0"/>
    <xf numFmtId="0" fontId="20" fillId="0" borderId="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7" fillId="24" borderId="15"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0" fontId="38" fillId="25" borderId="16" applyNumberFormat="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1"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1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2" fillId="0" borderId="0" applyNumberFormat="0" applyFill="0" applyBorder="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46" fillId="11" borderId="15" applyNumberFormat="0" applyAlignment="0" applyProtection="0"/>
    <xf numFmtId="0" fontId="22" fillId="3" borderId="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0" fillId="0" borderId="0"/>
    <xf numFmtId="0" fontId="21" fillId="0" borderId="0"/>
    <xf numFmtId="0" fontId="49"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33" fillId="27" borderId="21" applyNumberFormat="0" applyFon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0" fontId="50" fillId="24" borderId="2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alignment horizontal="left"/>
    </xf>
    <xf numFmtId="0" fontId="26" fillId="0" borderId="0" applyNumberFormat="0" applyFont="0" applyFill="0" applyBorder="0" applyAlignment="0" applyProtection="0">
      <alignment horizontal="left"/>
    </xf>
    <xf numFmtId="15" fontId="26" fillId="0" borderId="0" applyFont="0" applyFill="0" applyBorder="0" applyAlignment="0" applyProtection="0"/>
    <xf numFmtId="15" fontId="26" fillId="0" borderId="0" applyFont="0" applyFill="0" applyBorder="0" applyAlignment="0" applyProtection="0"/>
    <xf numFmtId="4" fontId="26" fillId="0" borderId="0" applyFont="0" applyFill="0" applyBorder="0" applyAlignment="0" applyProtection="0"/>
    <xf numFmtId="4" fontId="26" fillId="0" borderId="0" applyFont="0" applyFill="0" applyBorder="0" applyAlignment="0" applyProtection="0"/>
    <xf numFmtId="0" fontId="27" fillId="0" borderId="1">
      <alignment horizontal="center"/>
    </xf>
    <xf numFmtId="0" fontId="27" fillId="0" borderId="1">
      <alignment horizontal="center"/>
    </xf>
    <xf numFmtId="3" fontId="26" fillId="0" borderId="0" applyFont="0" applyFill="0" applyBorder="0" applyAlignment="0" applyProtection="0"/>
    <xf numFmtId="3" fontId="26" fillId="0" borderId="0" applyFont="0" applyFill="0" applyBorder="0" applyAlignment="0" applyProtection="0"/>
    <xf numFmtId="0" fontId="26" fillId="2" borderId="0" applyNumberFormat="0" applyFont="0" applyBorder="0" applyAlignment="0" applyProtection="0"/>
    <xf numFmtId="0" fontId="26" fillId="2" borderId="0" applyNumberFormat="0" applyFon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2" fillId="0" borderId="23"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0" borderId="0" applyNumberFormat="0" applyFill="0" applyBorder="0" applyAlignment="0" applyProtection="0"/>
    <xf numFmtId="0" fontId="19" fillId="0" borderId="0"/>
    <xf numFmtId="44" fontId="21" fillId="0" borderId="0" applyFont="0" applyFill="0" applyBorder="0" applyAlignment="0" applyProtection="0"/>
    <xf numFmtId="9" fontId="19" fillId="0" borderId="0" applyFont="0" applyFill="0" applyBorder="0" applyAlignment="0" applyProtection="0"/>
    <xf numFmtId="0" fontId="21" fillId="0" borderId="0"/>
    <xf numFmtId="0" fontId="19" fillId="0" borderId="0"/>
    <xf numFmtId="0" fontId="18" fillId="0" borderId="0"/>
    <xf numFmtId="0" fontId="17" fillId="0" borderId="0"/>
    <xf numFmtId="0" fontId="54" fillId="0" borderId="0"/>
    <xf numFmtId="0" fontId="16" fillId="0" borderId="0"/>
    <xf numFmtId="9" fontId="16" fillId="0" borderId="0" applyFont="0" applyFill="0" applyBorder="0" applyAlignment="0" applyProtection="0"/>
    <xf numFmtId="0" fontId="16" fillId="0" borderId="0"/>
    <xf numFmtId="0" fontId="15" fillId="0" borderId="0"/>
    <xf numFmtId="9" fontId="15" fillId="0" borderId="0" applyFont="0" applyFill="0" applyBorder="0" applyAlignment="0" applyProtection="0"/>
    <xf numFmtId="0" fontId="15" fillId="0" borderId="0"/>
    <xf numFmtId="0" fontId="14" fillId="0" borderId="0"/>
    <xf numFmtId="9" fontId="14" fillId="0" borderId="0" applyFont="0" applyFill="0" applyBorder="0" applyAlignment="0" applyProtection="0"/>
    <xf numFmtId="0" fontId="14" fillId="0" borderId="0"/>
    <xf numFmtId="0" fontId="13" fillId="0" borderId="0"/>
    <xf numFmtId="9" fontId="13" fillId="0" borderId="0" applyFont="0" applyFill="0" applyBorder="0" applyAlignment="0" applyProtection="0"/>
    <xf numFmtId="0" fontId="13" fillId="0" borderId="0"/>
    <xf numFmtId="0" fontId="12" fillId="0" borderId="0"/>
    <xf numFmtId="9"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30"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0" fontId="55" fillId="0" borderId="0"/>
    <xf numFmtId="0" fontId="56" fillId="0" borderId="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43" fontId="9"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30" fillId="0" borderId="0" applyFont="0" applyFill="0" applyBorder="0" applyAlignment="0" applyProtection="0"/>
    <xf numFmtId="44" fontId="30"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8" fillId="0" borderId="0"/>
    <xf numFmtId="0" fontId="8" fillId="0" borderId="0"/>
    <xf numFmtId="0" fontId="31" fillId="0" borderId="0"/>
    <xf numFmtId="0" fontId="8" fillId="0" borderId="0"/>
    <xf numFmtId="0" fontId="8" fillId="0" borderId="0"/>
    <xf numFmtId="0" fontId="21" fillId="0" borderId="0"/>
    <xf numFmtId="9" fontId="21"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2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30" fillId="0" borderId="0"/>
    <xf numFmtId="0" fontId="30" fillId="0" borderId="0"/>
    <xf numFmtId="0" fontId="8" fillId="0" borderId="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43" fontId="21" fillId="0" borderId="0" applyFont="0" applyFill="0" applyBorder="0" applyAlignment="0" applyProtection="0"/>
    <xf numFmtId="0" fontId="6" fillId="0" borderId="0"/>
    <xf numFmtId="0" fontId="5" fillId="0" borderId="0"/>
    <xf numFmtId="43" fontId="30" fillId="0" borderId="0" applyFont="0" applyFill="0" applyBorder="0" applyAlignment="0" applyProtection="0"/>
    <xf numFmtId="0" fontId="4" fillId="0" borderId="0"/>
    <xf numFmtId="0" fontId="21" fillId="0" borderId="0"/>
    <xf numFmtId="0" fontId="3" fillId="0" borderId="0"/>
    <xf numFmtId="0" fontId="91" fillId="0" borderId="0"/>
    <xf numFmtId="9" fontId="91"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cellStyleXfs>
  <cellXfs count="625">
    <xf numFmtId="0" fontId="0" fillId="0" borderId="0" xfId="0"/>
    <xf numFmtId="0" fontId="28" fillId="0" borderId="0" xfId="0" applyFont="1" applyFill="1"/>
    <xf numFmtId="0" fontId="24" fillId="0" borderId="0" xfId="0" applyFont="1" applyFill="1" applyAlignment="1">
      <alignment horizontal="center"/>
    </xf>
    <xf numFmtId="0" fontId="21" fillId="0" borderId="0" xfId="0" applyFont="1"/>
    <xf numFmtId="0" fontId="58" fillId="0" borderId="0" xfId="0" applyFont="1" applyFill="1"/>
    <xf numFmtId="0" fontId="21" fillId="0" borderId="0" xfId="0" applyFont="1" applyFill="1"/>
    <xf numFmtId="3" fontId="21" fillId="0" borderId="0" xfId="0" applyNumberFormat="1" applyFont="1" applyFill="1"/>
    <xf numFmtId="0" fontId="28" fillId="0" borderId="0" xfId="0" applyFont="1"/>
    <xf numFmtId="0" fontId="59" fillId="0" borderId="0" xfId="3" applyFont="1" applyFill="1" applyAlignment="1">
      <alignment horizontal="center"/>
    </xf>
    <xf numFmtId="0" fontId="28" fillId="0" borderId="0" xfId="3" applyFont="1" applyFill="1"/>
    <xf numFmtId="0" fontId="58" fillId="0" borderId="0" xfId="3" applyFont="1" applyFill="1"/>
    <xf numFmtId="0" fontId="61" fillId="0" borderId="0" xfId="3" applyFont="1" applyFill="1"/>
    <xf numFmtId="49" fontId="61" fillId="0" borderId="0" xfId="3" applyNumberFormat="1" applyFont="1" applyFill="1" applyAlignment="1">
      <alignment horizontal="left" indent="1"/>
    </xf>
    <xf numFmtId="3" fontId="28" fillId="0" borderId="0" xfId="0" applyNumberFormat="1" applyFont="1" applyFill="1" applyAlignment="1"/>
    <xf numFmtId="3" fontId="28" fillId="0" borderId="0" xfId="0" applyNumberFormat="1" applyFont="1" applyFill="1"/>
    <xf numFmtId="0" fontId="63" fillId="0" borderId="0" xfId="0" applyFont="1" applyFill="1"/>
    <xf numFmtId="37" fontId="63" fillId="0" borderId="0" xfId="0" applyNumberFormat="1" applyFont="1" applyFill="1"/>
    <xf numFmtId="3" fontId="63" fillId="0" borderId="0" xfId="0" applyNumberFormat="1" applyFont="1" applyFill="1"/>
    <xf numFmtId="0" fontId="63" fillId="0" borderId="0" xfId="0" applyFont="1"/>
    <xf numFmtId="0" fontId="63" fillId="0" borderId="0" xfId="0" applyFont="1" applyFill="1" applyBorder="1"/>
    <xf numFmtId="0" fontId="62" fillId="5" borderId="25" xfId="3" applyFont="1" applyFill="1" applyBorder="1"/>
    <xf numFmtId="0" fontId="62" fillId="5" borderId="26" xfId="3" applyFont="1" applyFill="1" applyBorder="1" applyAlignment="1">
      <alignment horizontal="center" wrapText="1"/>
    </xf>
    <xf numFmtId="0" fontId="62" fillId="5" borderId="27" xfId="3" applyFont="1" applyFill="1" applyBorder="1" applyAlignment="1">
      <alignment horizontal="center"/>
    </xf>
    <xf numFmtId="38" fontId="63" fillId="0" borderId="29" xfId="1" applyNumberFormat="1" applyFont="1" applyBorder="1" applyAlignment="1">
      <alignment horizontal="right"/>
    </xf>
    <xf numFmtId="38" fontId="63" fillId="0" borderId="29" xfId="0" applyNumberFormat="1" applyFont="1" applyBorder="1"/>
    <xf numFmtId="0" fontId="63" fillId="0" borderId="31" xfId="0" applyFont="1" applyBorder="1"/>
    <xf numFmtId="0" fontId="62" fillId="5" borderId="29" xfId="3" applyFont="1" applyFill="1" applyBorder="1" applyAlignment="1">
      <alignment horizontal="center"/>
    </xf>
    <xf numFmtId="38" fontId="63" fillId="0" borderId="34" xfId="0" applyNumberFormat="1" applyFont="1" applyBorder="1"/>
    <xf numFmtId="0" fontId="63" fillId="0" borderId="0" xfId="3" applyFont="1" applyFill="1" applyAlignment="1">
      <alignment wrapText="1"/>
    </xf>
    <xf numFmtId="0" fontId="63" fillId="0" borderId="0" xfId="3" applyFont="1" applyFill="1"/>
    <xf numFmtId="43" fontId="66" fillId="0" borderId="0" xfId="1" applyFont="1" applyFill="1"/>
    <xf numFmtId="0" fontId="62" fillId="0" borderId="0" xfId="3" applyFont="1" applyFill="1"/>
    <xf numFmtId="0" fontId="62" fillId="0" borderId="0" xfId="3" applyFont="1" applyFill="1" applyBorder="1"/>
    <xf numFmtId="165" fontId="67" fillId="0" borderId="0" xfId="1" applyNumberFormat="1" applyFont="1" applyFill="1"/>
    <xf numFmtId="0" fontId="64" fillId="0" borderId="0" xfId="3" applyFont="1" applyFill="1"/>
    <xf numFmtId="0" fontId="65" fillId="0" borderId="0" xfId="3" applyFont="1" applyFill="1"/>
    <xf numFmtId="49" fontId="65" fillId="0" borderId="0" xfId="3" applyNumberFormat="1" applyFont="1" applyFill="1" applyAlignment="1">
      <alignment horizontal="left" wrapText="1"/>
    </xf>
    <xf numFmtId="49" fontId="63" fillId="0" borderId="0" xfId="3" applyNumberFormat="1" applyFont="1" applyFill="1" applyAlignment="1">
      <alignment horizontal="left" indent="1"/>
    </xf>
    <xf numFmtId="49" fontId="63" fillId="0" borderId="0" xfId="3" applyNumberFormat="1" applyFont="1" applyFill="1"/>
    <xf numFmtId="165" fontId="63" fillId="0" borderId="0" xfId="3" applyNumberFormat="1" applyFont="1" applyFill="1"/>
    <xf numFmtId="0" fontId="66" fillId="0" borderId="0" xfId="0" applyFont="1" applyFill="1"/>
    <xf numFmtId="0" fontId="63" fillId="0" borderId="0" xfId="0" applyFont="1" applyFill="1" applyAlignment="1">
      <alignment horizontal="center"/>
    </xf>
    <xf numFmtId="3" fontId="63" fillId="0" borderId="0" xfId="0" applyNumberFormat="1" applyFont="1" applyFill="1" applyAlignment="1"/>
    <xf numFmtId="0" fontId="62" fillId="0" borderId="0" xfId="0" applyFont="1" applyFill="1" applyAlignment="1">
      <alignment horizontal="center"/>
    </xf>
    <xf numFmtId="0" fontId="65" fillId="0" borderId="0" xfId="0" applyFont="1"/>
    <xf numFmtId="0" fontId="60" fillId="0" borderId="0" xfId="3" applyFont="1" applyFill="1" applyAlignment="1">
      <alignment horizontal="centerContinuous"/>
    </xf>
    <xf numFmtId="165" fontId="68" fillId="0" borderId="0" xfId="1" applyNumberFormat="1" applyFont="1" applyFill="1" applyAlignment="1">
      <alignment horizontal="center"/>
    </xf>
    <xf numFmtId="0" fontId="68" fillId="0" borderId="0" xfId="3" applyFont="1" applyFill="1" applyAlignment="1">
      <alignment horizontal="center"/>
    </xf>
    <xf numFmtId="0" fontId="69" fillId="0" borderId="0" xfId="3" applyFont="1" applyFill="1"/>
    <xf numFmtId="0" fontId="24" fillId="0" borderId="0" xfId="3" applyFont="1" applyFill="1" applyAlignment="1">
      <alignment horizontal="centerContinuous"/>
    </xf>
    <xf numFmtId="165" fontId="70" fillId="0" borderId="0" xfId="1" applyNumberFormat="1" applyFont="1" applyFill="1" applyAlignment="1">
      <alignment horizontal="center"/>
    </xf>
    <xf numFmtId="0" fontId="70" fillId="0" borderId="0" xfId="3" applyFont="1" applyFill="1" applyAlignment="1">
      <alignment horizontal="center"/>
    </xf>
    <xf numFmtId="0" fontId="57" fillId="0" borderId="0" xfId="3" applyFont="1" applyFill="1"/>
    <xf numFmtId="0" fontId="65" fillId="0" borderId="30" xfId="0" applyFont="1" applyBorder="1"/>
    <xf numFmtId="0" fontId="65" fillId="0" borderId="3" xfId="0" applyFont="1" applyBorder="1"/>
    <xf numFmtId="0" fontId="65" fillId="0" borderId="28" xfId="0" applyFont="1" applyBorder="1"/>
    <xf numFmtId="0" fontId="65" fillId="0" borderId="0" xfId="0" applyFont="1" applyBorder="1"/>
    <xf numFmtId="0" fontId="64" fillId="5" borderId="28" xfId="3" applyFont="1" applyFill="1" applyBorder="1"/>
    <xf numFmtId="0" fontId="64" fillId="5" borderId="3" xfId="3" applyFont="1" applyFill="1" applyBorder="1" applyAlignment="1">
      <alignment horizontal="center" wrapText="1"/>
    </xf>
    <xf numFmtId="0" fontId="65" fillId="0" borderId="32" xfId="0" applyFont="1" applyBorder="1"/>
    <xf numFmtId="0" fontId="65" fillId="0" borderId="33" xfId="0" applyFont="1" applyBorder="1"/>
    <xf numFmtId="49" fontId="65" fillId="0" borderId="0" xfId="3" applyNumberFormat="1" applyFont="1" applyFill="1"/>
    <xf numFmtId="0" fontId="65" fillId="0" borderId="0" xfId="0" applyFont="1" applyFill="1"/>
    <xf numFmtId="5" fontId="63" fillId="0" borderId="0" xfId="0" applyNumberFormat="1" applyFont="1" applyFill="1" applyBorder="1" applyAlignment="1">
      <alignment vertical="center"/>
    </xf>
    <xf numFmtId="37" fontId="63" fillId="0" borderId="0" xfId="0" applyNumberFormat="1" applyFont="1" applyFill="1" applyBorder="1" applyAlignment="1">
      <alignment vertical="center"/>
    </xf>
    <xf numFmtId="0" fontId="58" fillId="0" borderId="0" xfId="0" applyFont="1" applyFill="1" applyAlignment="1">
      <alignment vertical="center"/>
    </xf>
    <xf numFmtId="43" fontId="28" fillId="0" borderId="0" xfId="1" applyFont="1" applyFill="1" applyAlignment="1">
      <alignment vertical="center"/>
    </xf>
    <xf numFmtId="0" fontId="28" fillId="0" borderId="0" xfId="0" applyFont="1" applyFill="1" applyAlignment="1">
      <alignment vertical="center"/>
    </xf>
    <xf numFmtId="43" fontId="21" fillId="0" borderId="0" xfId="1" applyFont="1" applyFill="1" applyAlignment="1">
      <alignment vertical="center"/>
    </xf>
    <xf numFmtId="0" fontId="21" fillId="0" borderId="0" xfId="0" applyFont="1" applyFill="1" applyAlignment="1">
      <alignment vertical="center"/>
    </xf>
    <xf numFmtId="43" fontId="63" fillId="0" borderId="0" xfId="1" applyFont="1" applyFill="1" applyAlignment="1">
      <alignment vertical="center"/>
    </xf>
    <xf numFmtId="0" fontId="63" fillId="0" borderId="0" xfId="0" applyFont="1" applyFill="1" applyAlignment="1">
      <alignment vertical="center"/>
    </xf>
    <xf numFmtId="5" fontId="72" fillId="0" borderId="0" xfId="0" applyNumberFormat="1" applyFont="1" applyFill="1" applyBorder="1" applyAlignment="1">
      <alignment vertical="center"/>
    </xf>
    <xf numFmtId="164" fontId="63" fillId="0" borderId="0" xfId="0" applyNumberFormat="1" applyFont="1" applyFill="1" applyBorder="1" applyAlignment="1">
      <alignment vertical="center"/>
    </xf>
    <xf numFmtId="37" fontId="72" fillId="0" borderId="0" xfId="0" applyNumberFormat="1" applyFont="1" applyFill="1" applyBorder="1" applyAlignment="1">
      <alignment vertical="center"/>
    </xf>
    <xf numFmtId="164" fontId="72" fillId="0" borderId="0" xfId="0" applyNumberFormat="1" applyFont="1" applyFill="1" applyBorder="1" applyAlignment="1">
      <alignment vertical="center"/>
    </xf>
    <xf numFmtId="0" fontId="63" fillId="0" borderId="0" xfId="0" applyFont="1" applyFill="1" applyBorder="1" applyAlignment="1">
      <alignment vertical="center"/>
    </xf>
    <xf numFmtId="3" fontId="63" fillId="0" borderId="0" xfId="0" applyNumberFormat="1" applyFont="1" applyFill="1" applyBorder="1" applyAlignment="1">
      <alignment vertical="center"/>
    </xf>
    <xf numFmtId="3" fontId="63" fillId="0" borderId="0" xfId="0" applyNumberFormat="1" applyFont="1" applyFill="1" applyAlignment="1">
      <alignment vertical="center"/>
    </xf>
    <xf numFmtId="3" fontId="63" fillId="0" borderId="0" xfId="0" applyNumberFormat="1" applyFont="1" applyFill="1" applyAlignment="1">
      <alignment horizontal="left" vertical="center"/>
    </xf>
    <xf numFmtId="3" fontId="21" fillId="0" borderId="0" xfId="0" applyNumberFormat="1" applyFont="1" applyFill="1" applyAlignment="1">
      <alignment vertical="center"/>
    </xf>
    <xf numFmtId="3" fontId="21" fillId="0" borderId="0" xfId="0" applyNumberFormat="1" applyFont="1" applyFill="1" applyAlignment="1">
      <alignment horizontal="left" vertical="center"/>
    </xf>
    <xf numFmtId="0" fontId="71" fillId="4" borderId="14" xfId="0" applyFont="1" applyFill="1" applyBorder="1" applyAlignment="1">
      <alignment vertical="center"/>
    </xf>
    <xf numFmtId="0" fontId="63" fillId="0" borderId="0" xfId="0" applyFont="1" applyFill="1" applyAlignment="1">
      <alignment horizontal="left" vertical="center"/>
    </xf>
    <xf numFmtId="164" fontId="62" fillId="0" borderId="0" xfId="0" applyNumberFormat="1" applyFont="1" applyFill="1" applyAlignment="1">
      <alignment horizontal="left" vertical="center"/>
    </xf>
    <xf numFmtId="0" fontId="75" fillId="0" borderId="2" xfId="12" applyFont="1" applyFill="1" applyBorder="1"/>
    <xf numFmtId="167" fontId="75" fillId="0" borderId="7" xfId="50934" applyNumberFormat="1" applyFont="1" applyFill="1" applyBorder="1"/>
    <xf numFmtId="164" fontId="73" fillId="0" borderId="5" xfId="12" applyNumberFormat="1" applyFont="1" applyFill="1" applyBorder="1" applyAlignment="1">
      <alignment horizontal="left" indent="3"/>
    </xf>
    <xf numFmtId="0" fontId="73" fillId="0" borderId="5" xfId="12" applyFont="1" applyFill="1" applyBorder="1"/>
    <xf numFmtId="167" fontId="75" fillId="0" borderId="6" xfId="50934" applyNumberFormat="1" applyFont="1" applyFill="1" applyBorder="1"/>
    <xf numFmtId="0" fontId="75" fillId="0" borderId="9" xfId="12" applyFont="1" applyFill="1" applyBorder="1"/>
    <xf numFmtId="164" fontId="73" fillId="0" borderId="13" xfId="12" applyNumberFormat="1" applyFont="1" applyFill="1" applyBorder="1"/>
    <xf numFmtId="164" fontId="73" fillId="0" borderId="5" xfId="12" applyNumberFormat="1" applyFont="1" applyFill="1" applyBorder="1"/>
    <xf numFmtId="0" fontId="75" fillId="0" borderId="0" xfId="12" applyFont="1" applyFill="1"/>
    <xf numFmtId="167" fontId="75" fillId="0" borderId="0" xfId="13" applyNumberFormat="1" applyFont="1" applyFill="1"/>
    <xf numFmtId="3" fontId="77" fillId="0" borderId="0" xfId="0" applyNumberFormat="1" applyFont="1" applyFill="1"/>
    <xf numFmtId="41" fontId="75" fillId="0" borderId="0" xfId="4300" applyNumberFormat="1" applyFont="1"/>
    <xf numFmtId="41" fontId="75" fillId="0" borderId="0" xfId="50939" applyNumberFormat="1" applyFont="1" applyAlignment="1"/>
    <xf numFmtId="41" fontId="73" fillId="0" borderId="0" xfId="50939" applyNumberFormat="1" applyFont="1" applyFill="1" applyBorder="1" applyAlignment="1"/>
    <xf numFmtId="41" fontId="73" fillId="0" borderId="0" xfId="50939" applyNumberFormat="1" applyFont="1" applyBorder="1" applyAlignment="1"/>
    <xf numFmtId="41" fontId="73" fillId="0" borderId="13" xfId="50939" applyNumberFormat="1" applyFont="1" applyBorder="1" applyAlignment="1"/>
    <xf numFmtId="41" fontId="75" fillId="0" borderId="0" xfId="4300" applyNumberFormat="1" applyFont="1" applyFill="1" applyAlignment="1">
      <alignment horizontal="left"/>
    </xf>
    <xf numFmtId="165" fontId="75" fillId="0" borderId="0" xfId="1" applyNumberFormat="1" applyFont="1" applyAlignment="1"/>
    <xf numFmtId="0" fontId="75" fillId="0" borderId="0" xfId="50939" applyFont="1" applyAlignment="1"/>
    <xf numFmtId="169" fontId="75" fillId="0" borderId="0" xfId="50939" applyNumberFormat="1" applyFont="1" applyAlignment="1"/>
    <xf numFmtId="41" fontId="75" fillId="0" borderId="0" xfId="16" applyNumberFormat="1" applyFont="1"/>
    <xf numFmtId="41" fontId="75" fillId="0" borderId="0" xfId="16" quotePrefix="1" applyNumberFormat="1" applyFont="1" applyAlignment="1">
      <alignment horizontal="center"/>
    </xf>
    <xf numFmtId="0" fontId="75" fillId="0" borderId="0" xfId="50939" applyFont="1" applyAlignment="1">
      <alignment horizontal="left"/>
    </xf>
    <xf numFmtId="165" fontId="75" fillId="0" borderId="0" xfId="2234" applyNumberFormat="1" applyFont="1" applyAlignment="1"/>
    <xf numFmtId="0" fontId="75" fillId="0" borderId="0" xfId="4300" applyFont="1" applyBorder="1"/>
    <xf numFmtId="38" fontId="75" fillId="0" borderId="0" xfId="50939" applyNumberFormat="1" applyFont="1" applyAlignment="1"/>
    <xf numFmtId="41" fontId="75" fillId="0" borderId="0" xfId="16" applyNumberFormat="1" applyFont="1" applyAlignment="1"/>
    <xf numFmtId="0" fontId="73" fillId="0" borderId="0" xfId="50939" applyFont="1" applyAlignment="1"/>
    <xf numFmtId="0" fontId="75" fillId="0" borderId="0" xfId="4300" applyFont="1"/>
    <xf numFmtId="8" fontId="75" fillId="0" borderId="0" xfId="4300" applyNumberFormat="1" applyFont="1"/>
    <xf numFmtId="0" fontId="75" fillId="0" borderId="0" xfId="50939" applyFont="1" applyFill="1" applyAlignment="1"/>
    <xf numFmtId="165" fontId="75" fillId="0" borderId="0" xfId="1" applyNumberFormat="1" applyFont="1" applyFill="1" applyAlignment="1"/>
    <xf numFmtId="165" fontId="75" fillId="0" borderId="0" xfId="2234" applyNumberFormat="1" applyFont="1" applyFill="1" applyAlignment="1"/>
    <xf numFmtId="166" fontId="63" fillId="0" borderId="0" xfId="3" applyNumberFormat="1" applyFont="1" applyFill="1"/>
    <xf numFmtId="43" fontId="79" fillId="0" borderId="0" xfId="1" applyFont="1" applyFill="1" applyAlignment="1">
      <alignment horizontal="center" vertical="center"/>
    </xf>
    <xf numFmtId="43" fontId="75" fillId="0" borderId="0" xfId="1" applyFont="1" applyFill="1" applyAlignment="1">
      <alignment vertical="center"/>
    </xf>
    <xf numFmtId="0" fontId="73" fillId="3" borderId="12" xfId="0" applyFont="1" applyFill="1" applyBorder="1" applyAlignment="1">
      <alignment vertical="center"/>
    </xf>
    <xf numFmtId="0" fontId="73" fillId="3" borderId="35" xfId="0" applyFont="1" applyFill="1" applyBorder="1" applyAlignment="1">
      <alignment horizontal="center" vertical="center"/>
    </xf>
    <xf numFmtId="3" fontId="73" fillId="3" borderId="3" xfId="0" applyNumberFormat="1" applyFont="1" applyFill="1" applyBorder="1" applyAlignment="1">
      <alignment horizontal="center" vertical="center" wrapText="1"/>
    </xf>
    <xf numFmtId="3" fontId="73" fillId="3" borderId="3" xfId="0" applyNumberFormat="1" applyFont="1" applyFill="1" applyBorder="1" applyAlignment="1">
      <alignment horizontal="center" vertical="center"/>
    </xf>
    <xf numFmtId="5" fontId="76" fillId="0" borderId="0" xfId="10" applyNumberFormat="1" applyFont="1" applyFill="1" applyBorder="1" applyAlignment="1">
      <alignment horizontal="left" vertical="center"/>
    </xf>
    <xf numFmtId="5" fontId="76" fillId="0" borderId="0" xfId="10" applyNumberFormat="1" applyFont="1" applyFill="1" applyBorder="1" applyAlignment="1">
      <alignment vertical="center"/>
    </xf>
    <xf numFmtId="42" fontId="75" fillId="0" borderId="0" xfId="1" applyNumberFormat="1" applyFont="1" applyFill="1" applyBorder="1" applyAlignment="1">
      <alignment horizontal="left" vertical="center"/>
    </xf>
    <xf numFmtId="42" fontId="75" fillId="0" borderId="0" xfId="1" applyNumberFormat="1" applyFont="1" applyFill="1" applyBorder="1" applyAlignment="1">
      <alignment horizontal="center" vertical="center"/>
    </xf>
    <xf numFmtId="42" fontId="75" fillId="0" borderId="0" xfId="1" applyNumberFormat="1" applyFont="1" applyBorder="1" applyAlignment="1">
      <alignment horizontal="center" vertical="center"/>
    </xf>
    <xf numFmtId="165" fontId="75" fillId="0" borderId="0" xfId="1" applyNumberFormat="1" applyFont="1" applyFill="1" applyBorder="1" applyAlignment="1">
      <alignment vertical="center"/>
    </xf>
    <xf numFmtId="164" fontId="73" fillId="0" borderId="5" xfId="10" applyNumberFormat="1" applyFont="1" applyFill="1" applyBorder="1" applyAlignment="1">
      <alignment horizontal="left" vertical="center"/>
    </xf>
    <xf numFmtId="0" fontId="75" fillId="0" borderId="10" xfId="10" applyFont="1" applyBorder="1" applyAlignment="1">
      <alignment horizontal="center" vertical="center"/>
    </xf>
    <xf numFmtId="42" fontId="73" fillId="0" borderId="3" xfId="1" applyNumberFormat="1" applyFont="1" applyFill="1" applyBorder="1" applyAlignment="1">
      <alignment horizontal="left" vertical="center"/>
    </xf>
    <xf numFmtId="42" fontId="73" fillId="0" borderId="3" xfId="1" applyNumberFormat="1" applyFont="1" applyFill="1" applyBorder="1" applyAlignment="1">
      <alignment horizontal="center" vertical="center"/>
    </xf>
    <xf numFmtId="37" fontId="76" fillId="0" borderId="0" xfId="10" applyNumberFormat="1" applyFont="1" applyFill="1" applyBorder="1" applyAlignment="1">
      <alignment horizontal="left" vertical="center"/>
    </xf>
    <xf numFmtId="0" fontId="76" fillId="0" borderId="0" xfId="10" applyFont="1" applyFill="1" applyBorder="1" applyAlignment="1">
      <alignment vertical="center"/>
    </xf>
    <xf numFmtId="37" fontId="73" fillId="0" borderId="5" xfId="10" applyNumberFormat="1" applyFont="1" applyFill="1" applyBorder="1" applyAlignment="1">
      <alignment horizontal="left" vertical="center"/>
    </xf>
    <xf numFmtId="37" fontId="76" fillId="0" borderId="0" xfId="10" applyNumberFormat="1" applyFont="1" applyFill="1" applyBorder="1" applyAlignment="1">
      <alignment vertical="center"/>
    </xf>
    <xf numFmtId="0" fontId="76" fillId="0" borderId="0" xfId="10" applyFont="1" applyFill="1" applyBorder="1" applyAlignment="1">
      <alignment horizontal="left" vertical="center"/>
    </xf>
    <xf numFmtId="164" fontId="73" fillId="0" borderId="0" xfId="10" applyNumberFormat="1" applyFont="1" applyFill="1" applyBorder="1" applyAlignment="1">
      <alignment horizontal="left" vertical="center"/>
    </xf>
    <xf numFmtId="0" fontId="75" fillId="0" borderId="0" xfId="10" applyFont="1" applyBorder="1" applyAlignment="1">
      <alignment horizontal="center" vertical="center"/>
    </xf>
    <xf numFmtId="42" fontId="73" fillId="0" borderId="0" xfId="1" applyNumberFormat="1" applyFont="1" applyFill="1" applyBorder="1" applyAlignment="1">
      <alignment horizontal="left" vertical="center"/>
    </xf>
    <xf numFmtId="42" fontId="73" fillId="0" borderId="0" xfId="1" applyNumberFormat="1" applyFont="1" applyFill="1" applyBorder="1" applyAlignment="1">
      <alignment horizontal="center" vertical="center"/>
    </xf>
    <xf numFmtId="164" fontId="73" fillId="0" borderId="36" xfId="10" applyNumberFormat="1" applyFont="1" applyFill="1" applyBorder="1" applyAlignment="1">
      <alignment horizontal="left" vertical="center"/>
    </xf>
    <xf numFmtId="164" fontId="75" fillId="0" borderId="37" xfId="10" applyNumberFormat="1" applyFont="1" applyFill="1" applyBorder="1" applyAlignment="1">
      <alignment vertical="center"/>
    </xf>
    <xf numFmtId="42" fontId="73" fillId="0" borderId="39" xfId="1" applyNumberFormat="1" applyFont="1" applyFill="1" applyBorder="1" applyAlignment="1">
      <alignment horizontal="left" vertical="center"/>
    </xf>
    <xf numFmtId="42" fontId="73" fillId="0" borderId="39" xfId="1" applyNumberFormat="1" applyFont="1" applyFill="1" applyBorder="1" applyAlignment="1">
      <alignment horizontal="center" vertical="center"/>
    </xf>
    <xf numFmtId="0" fontId="78" fillId="0" borderId="0" xfId="10" applyFont="1" applyFill="1" applyBorder="1" applyAlignment="1">
      <alignment horizontal="left" vertical="center"/>
    </xf>
    <xf numFmtId="0" fontId="80" fillId="0" borderId="0" xfId="10" applyFont="1" applyFill="1" applyBorder="1" applyAlignment="1">
      <alignment horizontal="left" vertical="center"/>
    </xf>
    <xf numFmtId="164" fontId="76" fillId="0" borderId="0" xfId="10" applyNumberFormat="1" applyFont="1" applyFill="1" applyBorder="1" applyAlignment="1">
      <alignment horizontal="left" vertical="center"/>
    </xf>
    <xf numFmtId="164" fontId="76" fillId="0" borderId="0" xfId="10" applyNumberFormat="1" applyFont="1" applyFill="1" applyBorder="1" applyAlignment="1">
      <alignment horizontal="center" vertical="center"/>
    </xf>
    <xf numFmtId="164" fontId="75" fillId="0" borderId="13" xfId="10" applyNumberFormat="1" applyFont="1" applyFill="1" applyBorder="1" applyAlignment="1">
      <alignment vertical="center"/>
    </xf>
    <xf numFmtId="0" fontId="28" fillId="0" borderId="0" xfId="0" applyFont="1" applyFill="1" applyBorder="1" applyAlignment="1">
      <alignment vertical="center"/>
    </xf>
    <xf numFmtId="3" fontId="28" fillId="0" borderId="0" xfId="0" applyNumberFormat="1" applyFont="1" applyFill="1" applyBorder="1" applyAlignment="1">
      <alignment vertical="center"/>
    </xf>
    <xf numFmtId="3" fontId="28" fillId="0" borderId="0" xfId="0" applyNumberFormat="1" applyFont="1" applyFill="1" applyBorder="1" applyAlignment="1">
      <alignment horizontal="left" vertical="center"/>
    </xf>
    <xf numFmtId="43" fontId="28" fillId="0" borderId="0" xfId="1" applyFont="1" applyFill="1" applyBorder="1" applyAlignment="1">
      <alignment vertical="center"/>
    </xf>
    <xf numFmtId="3" fontId="28" fillId="0" borderId="0" xfId="0" applyNumberFormat="1" applyFont="1" applyFill="1" applyAlignment="1">
      <alignment vertical="center"/>
    </xf>
    <xf numFmtId="3" fontId="28" fillId="0" borderId="0" xfId="0" applyNumberFormat="1" applyFont="1" applyFill="1" applyAlignment="1">
      <alignment horizontal="left" vertical="center"/>
    </xf>
    <xf numFmtId="0" fontId="73" fillId="0" borderId="0" xfId="0" applyFont="1" applyFill="1" applyAlignment="1">
      <alignment vertical="center"/>
    </xf>
    <xf numFmtId="0" fontId="75" fillId="0" borderId="0" xfId="0" applyFont="1" applyFill="1" applyAlignment="1">
      <alignment vertical="center"/>
    </xf>
    <xf numFmtId="3" fontId="75" fillId="0" borderId="0" xfId="0" applyNumberFormat="1" applyFont="1" applyFill="1" applyAlignment="1">
      <alignment vertical="center"/>
    </xf>
    <xf numFmtId="3" fontId="75" fillId="0" borderId="0" xfId="0" applyNumberFormat="1" applyFont="1" applyFill="1" applyAlignment="1">
      <alignment horizontal="left" vertical="center"/>
    </xf>
    <xf numFmtId="0" fontId="75" fillId="0" borderId="0" xfId="0" applyFont="1" applyFill="1" applyAlignment="1">
      <alignment vertical="top" wrapText="1"/>
    </xf>
    <xf numFmtId="2" fontId="58" fillId="0" borderId="0" xfId="0" applyNumberFormat="1" applyFont="1" applyFill="1"/>
    <xf numFmtId="2" fontId="28" fillId="0" borderId="0" xfId="0" applyNumberFormat="1" applyFont="1" applyFill="1"/>
    <xf numFmtId="2" fontId="63" fillId="0" borderId="0" xfId="0" applyNumberFormat="1" applyFont="1" applyFill="1"/>
    <xf numFmtId="44" fontId="63" fillId="0" borderId="0" xfId="0" applyNumberFormat="1" applyFont="1" applyFill="1"/>
    <xf numFmtId="0" fontId="78" fillId="0" borderId="0" xfId="0" applyFont="1" applyFill="1" applyBorder="1" applyAlignment="1">
      <alignment horizontal="centerContinuous"/>
    </xf>
    <xf numFmtId="0" fontId="73" fillId="0" borderId="0" xfId="0" applyFont="1" applyFill="1" applyBorder="1" applyAlignment="1">
      <alignment horizontal="centerContinuous"/>
    </xf>
    <xf numFmtId="0" fontId="75" fillId="0" borderId="0" xfId="0" applyFont="1" applyFill="1"/>
    <xf numFmtId="0" fontId="73" fillId="0" borderId="0" xfId="0" applyFont="1" applyFill="1" applyAlignment="1">
      <alignment horizontal="center"/>
    </xf>
    <xf numFmtId="3" fontId="75" fillId="0" borderId="0" xfId="0" applyNumberFormat="1" applyFont="1" applyFill="1" applyAlignment="1"/>
    <xf numFmtId="3" fontId="75" fillId="0" borderId="0" xfId="0" applyNumberFormat="1" applyFont="1" applyFill="1"/>
    <xf numFmtId="0" fontId="73" fillId="3" borderId="9" xfId="0" applyFont="1" applyFill="1" applyBorder="1"/>
    <xf numFmtId="3" fontId="73" fillId="3" borderId="9" xfId="0" applyNumberFormat="1" applyFont="1" applyFill="1" applyBorder="1" applyAlignment="1">
      <alignment horizontal="center"/>
    </xf>
    <xf numFmtId="3" fontId="73" fillId="5" borderId="7" xfId="0" applyNumberFormat="1" applyFont="1" applyFill="1" applyBorder="1" applyAlignment="1">
      <alignment horizontal="center"/>
    </xf>
    <xf numFmtId="3" fontId="73" fillId="3" borderId="7" xfId="0" applyNumberFormat="1" applyFont="1" applyFill="1" applyBorder="1" applyAlignment="1">
      <alignment horizontal="center"/>
    </xf>
    <xf numFmtId="3" fontId="73" fillId="0" borderId="7" xfId="0" applyNumberFormat="1" applyFont="1" applyFill="1" applyBorder="1" applyAlignment="1">
      <alignment horizontal="center"/>
    </xf>
    <xf numFmtId="0" fontId="73" fillId="3" borderId="12" xfId="11" applyFont="1" applyFill="1" applyBorder="1" applyAlignment="1">
      <alignment horizontal="center"/>
    </xf>
    <xf numFmtId="3" fontId="73" fillId="3" borderId="12" xfId="11" applyNumberFormat="1" applyFont="1" applyFill="1" applyBorder="1" applyAlignment="1">
      <alignment horizontal="center"/>
    </xf>
    <xf numFmtId="3" fontId="73" fillId="3" borderId="24" xfId="11" applyNumberFormat="1" applyFont="1" applyFill="1" applyBorder="1" applyAlignment="1">
      <alignment horizontal="center"/>
    </xf>
    <xf numFmtId="3" fontId="73" fillId="5" borderId="24" xfId="11" applyNumberFormat="1" applyFont="1" applyFill="1" applyBorder="1" applyAlignment="1">
      <alignment horizontal="center"/>
    </xf>
    <xf numFmtId="3" fontId="73" fillId="3" borderId="24" xfId="0" applyNumberFormat="1" applyFont="1" applyFill="1" applyBorder="1" applyAlignment="1">
      <alignment horizontal="center"/>
    </xf>
    <xf numFmtId="3" fontId="73" fillId="0" borderId="24" xfId="0" applyNumberFormat="1" applyFont="1" applyFill="1" applyBorder="1" applyAlignment="1">
      <alignment horizontal="center"/>
    </xf>
    <xf numFmtId="0" fontId="73" fillId="0" borderId="0" xfId="11" applyFont="1" applyFill="1" applyBorder="1" applyAlignment="1">
      <alignment horizontal="center"/>
    </xf>
    <xf numFmtId="3" fontId="73" fillId="0" borderId="0" xfId="11" applyNumberFormat="1" applyFont="1" applyFill="1" applyBorder="1" applyAlignment="1">
      <alignment horizontal="center"/>
    </xf>
    <xf numFmtId="3" fontId="73" fillId="0" borderId="0" xfId="0" applyNumberFormat="1" applyFont="1" applyFill="1" applyBorder="1" applyAlignment="1">
      <alignment horizontal="center"/>
    </xf>
    <xf numFmtId="0" fontId="76" fillId="0" borderId="0" xfId="10" applyFont="1" applyFill="1" applyBorder="1" applyAlignment="1">
      <alignment horizontal="left"/>
    </xf>
    <xf numFmtId="3" fontId="76" fillId="0" borderId="0" xfId="10" quotePrefix="1" applyNumberFormat="1" applyFont="1" applyFill="1" applyBorder="1" applyAlignment="1">
      <alignment horizontal="center"/>
    </xf>
    <xf numFmtId="42" fontId="75" fillId="0" borderId="0" xfId="0" applyNumberFormat="1" applyFont="1" applyFill="1" applyBorder="1" applyAlignment="1"/>
    <xf numFmtId="43" fontId="75" fillId="0" borderId="0" xfId="1" applyFont="1" applyFill="1"/>
    <xf numFmtId="1" fontId="76" fillId="0" borderId="0" xfId="10" quotePrefix="1" applyNumberFormat="1" applyFont="1" applyFill="1" applyBorder="1" applyAlignment="1">
      <alignment horizontal="center"/>
    </xf>
    <xf numFmtId="164" fontId="73" fillId="0" borderId="5" xfId="10" applyNumberFormat="1" applyFont="1" applyFill="1" applyBorder="1" applyAlignment="1">
      <alignment horizontal="left" indent="3"/>
    </xf>
    <xf numFmtId="164" fontId="78" fillId="0" borderId="10" xfId="10" quotePrefix="1" applyNumberFormat="1" applyFont="1" applyFill="1" applyBorder="1" applyAlignment="1">
      <alignment horizontal="center"/>
    </xf>
    <xf numFmtId="42" fontId="73" fillId="0" borderId="3" xfId="0" applyNumberFormat="1" applyFont="1" applyFill="1" applyBorder="1" applyAlignment="1"/>
    <xf numFmtId="164" fontId="78" fillId="0" borderId="0" xfId="10" applyNumberFormat="1" applyFont="1" applyFill="1" applyBorder="1" applyAlignment="1">
      <alignment horizontal="left" indent="3"/>
    </xf>
    <xf numFmtId="164" fontId="78" fillId="0" borderId="0" xfId="10" quotePrefix="1" applyNumberFormat="1" applyFont="1" applyFill="1" applyBorder="1" applyAlignment="1">
      <alignment horizontal="center"/>
    </xf>
    <xf numFmtId="42" fontId="73" fillId="0" borderId="0" xfId="0" applyNumberFormat="1" applyFont="1" applyFill="1" applyBorder="1" applyAlignment="1"/>
    <xf numFmtId="0" fontId="76" fillId="0" borderId="0" xfId="0" applyFont="1" applyFill="1" applyBorder="1" applyAlignment="1">
      <alignment horizontal="left"/>
    </xf>
    <xf numFmtId="3" fontId="76" fillId="0" borderId="0" xfId="0" quotePrefix="1" applyNumberFormat="1" applyFont="1" applyFill="1" applyBorder="1" applyAlignment="1">
      <alignment horizontal="center"/>
    </xf>
    <xf numFmtId="164" fontId="78" fillId="0" borderId="10" xfId="10" applyNumberFormat="1" applyFont="1" applyFill="1" applyBorder="1" applyAlignment="1">
      <alignment horizontal="center"/>
    </xf>
    <xf numFmtId="164" fontId="78" fillId="0" borderId="0" xfId="10" applyNumberFormat="1" applyFont="1" applyFill="1" applyBorder="1" applyAlignment="1">
      <alignment horizontal="center"/>
    </xf>
    <xf numFmtId="0" fontId="76" fillId="0" borderId="0" xfId="10" applyFont="1" applyBorder="1"/>
    <xf numFmtId="0" fontId="76" fillId="0" borderId="0" xfId="10" quotePrefix="1" applyFont="1" applyBorder="1" applyAlignment="1">
      <alignment horizontal="center"/>
    </xf>
    <xf numFmtId="0" fontId="76" fillId="0" borderId="0" xfId="10" applyFont="1" applyBorder="1" applyAlignment="1">
      <alignment horizontal="center"/>
    </xf>
    <xf numFmtId="164" fontId="76" fillId="0" borderId="0" xfId="10" applyNumberFormat="1" applyFont="1" applyFill="1" applyBorder="1" applyAlignment="1">
      <alignment horizontal="left"/>
    </xf>
    <xf numFmtId="164" fontId="76" fillId="0" borderId="0" xfId="10" quotePrefix="1" applyNumberFormat="1" applyFont="1" applyFill="1" applyBorder="1" applyAlignment="1">
      <alignment horizontal="center"/>
    </xf>
    <xf numFmtId="0" fontId="76" fillId="0" borderId="0" xfId="10" applyFont="1" applyFill="1" applyBorder="1"/>
    <xf numFmtId="0" fontId="76" fillId="0" borderId="0" xfId="10" quotePrefix="1" applyFont="1" applyFill="1" applyBorder="1" applyAlignment="1">
      <alignment horizontal="center"/>
    </xf>
    <xf numFmtId="0" fontId="76" fillId="0" borderId="0" xfId="10" applyFont="1" applyBorder="1" applyAlignment="1">
      <alignment horizontal="center" wrapText="1"/>
    </xf>
    <xf numFmtId="42" fontId="73" fillId="0" borderId="10" xfId="0" applyNumberFormat="1" applyFont="1" applyFill="1" applyBorder="1" applyAlignment="1"/>
    <xf numFmtId="0" fontId="76" fillId="0" borderId="0" xfId="10" applyFont="1" applyBorder="1" applyAlignment="1">
      <alignment horizontal="left"/>
    </xf>
    <xf numFmtId="164" fontId="73" fillId="0" borderId="10" xfId="10" applyNumberFormat="1" applyFont="1" applyFill="1" applyBorder="1" applyAlignment="1">
      <alignment horizontal="center"/>
    </xf>
    <xf numFmtId="164" fontId="73" fillId="0" borderId="0" xfId="10" applyNumberFormat="1" applyFont="1" applyFill="1" applyBorder="1" applyAlignment="1">
      <alignment horizontal="left" indent="3"/>
    </xf>
    <xf numFmtId="164" fontId="73" fillId="0" borderId="0" xfId="10" applyNumberFormat="1" applyFont="1" applyFill="1" applyBorder="1" applyAlignment="1">
      <alignment horizontal="center"/>
    </xf>
    <xf numFmtId="164" fontId="73" fillId="0" borderId="36" xfId="10" applyNumberFormat="1" applyFont="1" applyFill="1" applyBorder="1"/>
    <xf numFmtId="164" fontId="73" fillId="0" borderId="37" xfId="10" applyNumberFormat="1" applyFont="1" applyFill="1" applyBorder="1" applyAlignment="1">
      <alignment horizontal="center"/>
    </xf>
    <xf numFmtId="42" fontId="73" fillId="0" borderId="37" xfId="0" applyNumberFormat="1" applyFont="1" applyFill="1" applyBorder="1" applyAlignment="1"/>
    <xf numFmtId="42" fontId="73" fillId="0" borderId="39" xfId="0" applyNumberFormat="1" applyFont="1" applyFill="1" applyBorder="1" applyAlignment="1"/>
    <xf numFmtId="0" fontId="78" fillId="0" borderId="0" xfId="0" applyFont="1" applyFill="1" applyAlignment="1">
      <alignment horizontal="centerContinuous"/>
    </xf>
    <xf numFmtId="0" fontId="73" fillId="0" borderId="0" xfId="0" applyFont="1" applyFill="1" applyAlignment="1">
      <alignment horizontal="centerContinuous"/>
    </xf>
    <xf numFmtId="0" fontId="75" fillId="5" borderId="11" xfId="0" applyFont="1" applyFill="1" applyBorder="1" applyAlignment="1">
      <alignment horizontal="center"/>
    </xf>
    <xf numFmtId="0" fontId="75" fillId="5" borderId="7" xfId="0" applyFont="1" applyFill="1" applyBorder="1" applyAlignment="1"/>
    <xf numFmtId="0" fontId="75" fillId="5" borderId="7" xfId="0" applyFont="1" applyFill="1" applyBorder="1" applyAlignment="1">
      <alignment horizontal="center"/>
    </xf>
    <xf numFmtId="0" fontId="75" fillId="5" borderId="8" xfId="0" applyFont="1" applyFill="1" applyBorder="1" applyAlignment="1">
      <alignment horizontal="center"/>
    </xf>
    <xf numFmtId="0" fontId="78" fillId="3" borderId="12" xfId="0" applyFont="1" applyFill="1" applyBorder="1" applyAlignment="1">
      <alignment horizontal="center" vertical="center"/>
    </xf>
    <xf numFmtId="0" fontId="78" fillId="3" borderId="4" xfId="0" applyFont="1" applyFill="1" applyBorder="1" applyAlignment="1">
      <alignment horizontal="center" vertical="center"/>
    </xf>
    <xf numFmtId="3" fontId="73" fillId="3" borderId="24" xfId="0" applyNumberFormat="1" applyFont="1" applyFill="1" applyBorder="1" applyAlignment="1">
      <alignment horizontal="center" vertical="center"/>
    </xf>
    <xf numFmtId="3" fontId="78" fillId="3" borderId="4" xfId="0" applyNumberFormat="1" applyFont="1" applyFill="1" applyBorder="1" applyAlignment="1">
      <alignment horizontal="center" vertical="center" wrapText="1"/>
    </xf>
    <xf numFmtId="3" fontId="73" fillId="3" borderId="4" xfId="0" applyNumberFormat="1" applyFont="1" applyFill="1" applyBorder="1" applyAlignment="1">
      <alignment horizontal="center" vertical="center" wrapText="1"/>
    </xf>
    <xf numFmtId="3" fontId="73" fillId="3" borderId="13" xfId="0" applyNumberFormat="1" applyFont="1" applyFill="1" applyBorder="1" applyAlignment="1">
      <alignment horizontal="center" vertical="center" wrapText="1"/>
    </xf>
    <xf numFmtId="3" fontId="73" fillId="3" borderId="24" xfId="0" applyNumberFormat="1" applyFont="1" applyFill="1" applyBorder="1" applyAlignment="1">
      <alignment horizontal="center" vertical="center" wrapText="1"/>
    </xf>
    <xf numFmtId="3" fontId="73" fillId="3" borderId="35" xfId="0" applyNumberFormat="1" applyFont="1" applyFill="1" applyBorder="1" applyAlignment="1">
      <alignment horizontal="center" vertical="center" wrapText="1"/>
    </xf>
    <xf numFmtId="0" fontId="78" fillId="0" borderId="0" xfId="0" applyFont="1" applyFill="1" applyBorder="1" applyAlignment="1">
      <alignment horizontal="center" vertical="center"/>
    </xf>
    <xf numFmtId="3" fontId="73" fillId="0" borderId="0" xfId="0" applyNumberFormat="1" applyFont="1" applyFill="1" applyBorder="1" applyAlignment="1">
      <alignment horizontal="center" vertical="center"/>
    </xf>
    <xf numFmtId="3" fontId="78" fillId="0" borderId="0" xfId="0" applyNumberFormat="1" applyFont="1" applyFill="1" applyBorder="1" applyAlignment="1">
      <alignment horizontal="center" vertical="center" wrapText="1"/>
    </xf>
    <xf numFmtId="3" fontId="73" fillId="0" borderId="0" xfId="0" applyNumberFormat="1" applyFont="1" applyFill="1" applyBorder="1" applyAlignment="1">
      <alignment horizontal="center" vertical="center" wrapText="1"/>
    </xf>
    <xf numFmtId="42" fontId="75" fillId="0" borderId="0" xfId="0" applyNumberFormat="1" applyFont="1" applyFill="1" applyBorder="1" applyAlignment="1">
      <alignment horizontal="right" vertical="center"/>
    </xf>
    <xf numFmtId="42" fontId="73" fillId="0" borderId="3" xfId="0" applyNumberFormat="1" applyFont="1" applyFill="1" applyBorder="1" applyAlignment="1">
      <alignment horizontal="right" vertical="center"/>
    </xf>
    <xf numFmtId="5" fontId="73" fillId="0" borderId="0" xfId="0" applyNumberFormat="1" applyFont="1" applyFill="1" applyBorder="1" applyAlignment="1">
      <alignment horizontal="left" vertical="center"/>
    </xf>
    <xf numFmtId="37" fontId="73" fillId="0" borderId="0" xfId="0" applyNumberFormat="1" applyFont="1" applyFill="1" applyBorder="1" applyAlignment="1">
      <alignment horizontal="left" vertical="center"/>
    </xf>
    <xf numFmtId="164" fontId="78" fillId="0" borderId="38" xfId="10" applyNumberFormat="1" applyFont="1" applyFill="1" applyBorder="1" applyAlignment="1">
      <alignment horizontal="left" vertical="center"/>
    </xf>
    <xf numFmtId="42" fontId="73" fillId="0" borderId="38" xfId="0" applyNumberFormat="1" applyFont="1" applyFill="1" applyBorder="1" applyAlignment="1">
      <alignment horizontal="left" vertical="center"/>
    </xf>
    <xf numFmtId="0" fontId="75" fillId="0" borderId="0" xfId="0" applyFont="1" applyFill="1" applyBorder="1" applyAlignment="1">
      <alignment horizontal="center"/>
    </xf>
    <xf numFmtId="0" fontId="75" fillId="5" borderId="9" xfId="0" applyFont="1" applyFill="1" applyBorder="1" applyAlignment="1">
      <alignment horizontal="center"/>
    </xf>
    <xf numFmtId="0" fontId="78" fillId="0" borderId="0" xfId="3" applyFont="1" applyFill="1" applyAlignment="1">
      <alignment horizontal="centerContinuous"/>
    </xf>
    <xf numFmtId="0" fontId="73" fillId="0" borderId="0" xfId="3" applyFont="1" applyFill="1" applyAlignment="1">
      <alignment horizontal="centerContinuous"/>
    </xf>
    <xf numFmtId="0" fontId="81" fillId="0" borderId="0" xfId="3" applyFont="1" applyFill="1" applyAlignment="1">
      <alignment horizontal="center"/>
    </xf>
    <xf numFmtId="49" fontId="81" fillId="0" borderId="0" xfId="3" applyNumberFormat="1" applyFont="1" applyFill="1" applyAlignment="1">
      <alignment horizontal="left" indent="1"/>
    </xf>
    <xf numFmtId="0" fontId="73" fillId="3" borderId="0" xfId="3" applyFont="1" applyFill="1" applyBorder="1" applyAlignment="1">
      <alignment horizontal="center" wrapText="1"/>
    </xf>
    <xf numFmtId="0" fontId="28" fillId="0" borderId="0" xfId="3" applyFont="1" applyFill="1" applyAlignment="1">
      <alignment wrapText="1"/>
    </xf>
    <xf numFmtId="0" fontId="75" fillId="0" borderId="0" xfId="3" applyFont="1" applyFill="1" applyBorder="1"/>
    <xf numFmtId="49" fontId="75" fillId="0" borderId="0" xfId="3" applyNumberFormat="1" applyFont="1" applyFill="1" applyBorder="1" applyAlignment="1">
      <alignment horizontal="left" indent="1"/>
    </xf>
    <xf numFmtId="0" fontId="75" fillId="0" borderId="0" xfId="3" applyFont="1" applyFill="1"/>
    <xf numFmtId="0" fontId="76" fillId="0" borderId="0" xfId="1" quotePrefix="1" applyNumberFormat="1" applyFont="1" applyFill="1" applyBorder="1" applyAlignment="1">
      <alignment vertical="top"/>
    </xf>
    <xf numFmtId="165" fontId="76" fillId="0" borderId="0" xfId="1" applyNumberFormat="1" applyFont="1" applyFill="1" applyBorder="1" applyAlignment="1">
      <alignment vertical="top" wrapText="1"/>
    </xf>
    <xf numFmtId="166" fontId="75" fillId="0" borderId="0" xfId="2" applyNumberFormat="1" applyFont="1" applyFill="1" applyBorder="1"/>
    <xf numFmtId="49" fontId="75" fillId="0" borderId="0" xfId="2" applyNumberFormat="1" applyFont="1" applyFill="1" applyBorder="1" applyAlignment="1">
      <alignment horizontal="center"/>
    </xf>
    <xf numFmtId="43" fontId="82" fillId="0" borderId="0" xfId="1" applyFont="1" applyFill="1"/>
    <xf numFmtId="49" fontId="75" fillId="0" borderId="0" xfId="1" applyNumberFormat="1" applyFont="1" applyFill="1" applyBorder="1" applyAlignment="1">
      <alignment horizontal="center"/>
    </xf>
    <xf numFmtId="0" fontId="73" fillId="0" borderId="3" xfId="3" applyFont="1" applyFill="1" applyBorder="1" applyAlignment="1"/>
    <xf numFmtId="0" fontId="78" fillId="0" borderId="3" xfId="3" applyFont="1" applyFill="1" applyBorder="1"/>
    <xf numFmtId="166" fontId="73" fillId="0" borderId="3" xfId="2" applyNumberFormat="1" applyFont="1" applyFill="1" applyBorder="1"/>
    <xf numFmtId="165" fontId="83" fillId="0" borderId="0" xfId="1" applyNumberFormat="1" applyFont="1" applyFill="1" applyBorder="1"/>
    <xf numFmtId="165" fontId="81" fillId="0" borderId="0" xfId="1" applyNumberFormat="1" applyFont="1" applyFill="1" applyBorder="1" applyAlignment="1">
      <alignment horizontal="center"/>
    </xf>
    <xf numFmtId="165" fontId="84" fillId="0" borderId="0" xfId="1" applyNumberFormat="1" applyFont="1" applyFill="1" applyBorder="1"/>
    <xf numFmtId="49" fontId="83" fillId="0" borderId="0" xfId="1" applyNumberFormat="1" applyFont="1" applyFill="1" applyBorder="1" applyAlignment="1">
      <alignment horizontal="center"/>
    </xf>
    <xf numFmtId="43" fontId="83" fillId="0" borderId="0" xfId="1" applyFont="1" applyFill="1" applyBorder="1" applyAlignment="1">
      <alignment horizontal="center"/>
    </xf>
    <xf numFmtId="0" fontId="73" fillId="0" borderId="39" xfId="3" applyFont="1" applyFill="1" applyBorder="1"/>
    <xf numFmtId="0" fontId="78" fillId="0" borderId="39" xfId="3" applyFont="1" applyFill="1" applyBorder="1"/>
    <xf numFmtId="166" fontId="73" fillId="0" borderId="39" xfId="2" applyNumberFormat="1" applyFont="1" applyFill="1" applyBorder="1"/>
    <xf numFmtId="0" fontId="80" fillId="0" borderId="0" xfId="3" applyFont="1" applyFill="1" applyBorder="1"/>
    <xf numFmtId="0" fontId="78" fillId="0" borderId="0" xfId="3" applyFont="1" applyFill="1" applyBorder="1"/>
    <xf numFmtId="166" fontId="73" fillId="0" borderId="0" xfId="2" applyNumberFormat="1" applyFont="1" applyFill="1" applyBorder="1"/>
    <xf numFmtId="49" fontId="73" fillId="0" borderId="0" xfId="2" applyNumberFormat="1" applyFont="1" applyFill="1" applyBorder="1" applyAlignment="1">
      <alignment horizontal="center"/>
    </xf>
    <xf numFmtId="43" fontId="73" fillId="0" borderId="0" xfId="1" applyFont="1" applyFill="1" applyBorder="1" applyAlignment="1">
      <alignment horizontal="center"/>
    </xf>
    <xf numFmtId="0" fontId="76" fillId="0" borderId="0" xfId="3" applyFont="1" applyFill="1" applyBorder="1" applyAlignment="1">
      <alignment horizontal="left" indent="1"/>
    </xf>
    <xf numFmtId="0" fontId="76" fillId="0" borderId="0" xfId="3" applyFont="1" applyFill="1" applyBorder="1"/>
    <xf numFmtId="0" fontId="78" fillId="0" borderId="0" xfId="3" applyFont="1" applyFill="1" applyBorder="1" applyAlignment="1">
      <alignment horizontal="left" indent="1"/>
    </xf>
    <xf numFmtId="166" fontId="76" fillId="0" borderId="0" xfId="2" applyNumberFormat="1" applyFont="1" applyFill="1" applyBorder="1"/>
    <xf numFmtId="49" fontId="76" fillId="0" borderId="0" xfId="2" applyNumberFormat="1" applyFont="1" applyFill="1" applyBorder="1" applyAlignment="1">
      <alignment horizontal="center"/>
    </xf>
    <xf numFmtId="0" fontId="75" fillId="0" borderId="0" xfId="3" applyFont="1" applyFill="1" applyBorder="1" applyAlignment="1">
      <alignment horizontal="left" indent="1"/>
    </xf>
    <xf numFmtId="165" fontId="75" fillId="0" borderId="0" xfId="1" applyNumberFormat="1" applyFont="1" applyFill="1" applyBorder="1"/>
    <xf numFmtId="166" fontId="82" fillId="0" borderId="0" xfId="3" applyNumberFormat="1" applyFont="1" applyFill="1" applyBorder="1"/>
    <xf numFmtId="0" fontId="73" fillId="0" borderId="0" xfId="3" applyFont="1" applyFill="1" applyBorder="1"/>
    <xf numFmtId="0" fontId="76" fillId="0" borderId="0" xfId="3" applyNumberFormat="1" applyFont="1" applyFill="1" applyAlignment="1">
      <alignment horizontal="left"/>
    </xf>
    <xf numFmtId="49" fontId="76" fillId="0" borderId="0" xfId="3" applyNumberFormat="1" applyFont="1" applyFill="1" applyAlignment="1">
      <alignment wrapText="1"/>
    </xf>
    <xf numFmtId="43" fontId="76" fillId="0" borderId="0" xfId="1" applyFont="1" applyFill="1" applyAlignment="1">
      <alignment wrapText="1"/>
    </xf>
    <xf numFmtId="0" fontId="75" fillId="0" borderId="0" xfId="0" applyFont="1"/>
    <xf numFmtId="49" fontId="76" fillId="0" borderId="0" xfId="3" applyNumberFormat="1" applyFont="1" applyFill="1" applyAlignment="1">
      <alignment horizontal="left" wrapText="1"/>
    </xf>
    <xf numFmtId="0" fontId="75" fillId="0" borderId="0" xfId="4300" applyFont="1" applyFill="1"/>
    <xf numFmtId="0" fontId="73" fillId="0" borderId="0" xfId="4300" applyFont="1" applyAlignment="1">
      <alignment horizontal="left"/>
    </xf>
    <xf numFmtId="0" fontId="73" fillId="0" borderId="0" xfId="4300" applyFont="1" applyAlignment="1"/>
    <xf numFmtId="49" fontId="73" fillId="0" borderId="0" xfId="4300" applyNumberFormat="1" applyFont="1" applyAlignment="1">
      <alignment horizontal="left"/>
    </xf>
    <xf numFmtId="0" fontId="73" fillId="0" borderId="0" xfId="4300" applyFont="1" applyAlignment="1">
      <alignment horizontal="center"/>
    </xf>
    <xf numFmtId="41" fontId="73" fillId="0" borderId="0" xfId="4300" applyNumberFormat="1" applyFont="1" applyAlignment="1">
      <alignment horizontal="center"/>
    </xf>
    <xf numFmtId="38" fontId="75" fillId="0" borderId="49" xfId="4300" applyNumberFormat="1" applyFont="1" applyBorder="1" applyAlignment="1">
      <alignment horizontal="center"/>
    </xf>
    <xf numFmtId="38" fontId="75" fillId="0" borderId="40" xfId="4300" applyNumberFormat="1" applyFont="1" applyBorder="1" applyAlignment="1">
      <alignment horizontal="center"/>
    </xf>
    <xf numFmtId="38" fontId="75" fillId="0" borderId="40" xfId="4300" applyNumberFormat="1" applyFont="1" applyFill="1" applyBorder="1" applyAlignment="1">
      <alignment horizontal="center"/>
    </xf>
    <xf numFmtId="38" fontId="75" fillId="0" borderId="41" xfId="4300" applyNumberFormat="1" applyFont="1" applyBorder="1" applyAlignment="1">
      <alignment horizontal="center"/>
    </xf>
    <xf numFmtId="38" fontId="75" fillId="0" borderId="0" xfId="4300" applyNumberFormat="1" applyFont="1" applyBorder="1" applyAlignment="1">
      <alignment horizontal="center" vertical="center" wrapText="1"/>
    </xf>
    <xf numFmtId="38" fontId="75" fillId="0" borderId="54" xfId="4300" applyNumberFormat="1" applyFont="1" applyBorder="1" applyAlignment="1">
      <alignment horizontal="center" vertical="center" wrapText="1"/>
    </xf>
    <xf numFmtId="38" fontId="75" fillId="0" borderId="42" xfId="4300" applyNumberFormat="1" applyFont="1" applyBorder="1" applyAlignment="1">
      <alignment horizontal="center" vertical="center" wrapText="1"/>
    </xf>
    <xf numFmtId="38" fontId="75" fillId="0" borderId="42" xfId="4300" applyNumberFormat="1" applyFont="1" applyFill="1" applyBorder="1" applyAlignment="1">
      <alignment horizontal="center" vertical="center" wrapText="1"/>
    </xf>
    <xf numFmtId="38" fontId="75" fillId="0" borderId="43" xfId="4300" applyNumberFormat="1" applyFont="1" applyBorder="1" applyAlignment="1">
      <alignment horizontal="center" vertical="center"/>
    </xf>
    <xf numFmtId="0" fontId="73" fillId="0" borderId="46" xfId="4300" applyFont="1" applyBorder="1" applyAlignment="1">
      <alignment horizontal="center"/>
    </xf>
    <xf numFmtId="0" fontId="73" fillId="28" borderId="55" xfId="4300" applyFont="1" applyFill="1" applyBorder="1" applyAlignment="1">
      <alignment horizontal="center"/>
    </xf>
    <xf numFmtId="41" fontId="75" fillId="0" borderId="56" xfId="4300" applyNumberFormat="1" applyFont="1" applyBorder="1"/>
    <xf numFmtId="41" fontId="75" fillId="0" borderId="57" xfId="4300" applyNumberFormat="1" applyFont="1" applyBorder="1"/>
    <xf numFmtId="41" fontId="75" fillId="0" borderId="58" xfId="4300" applyNumberFormat="1" applyFont="1" applyBorder="1"/>
    <xf numFmtId="41" fontId="75" fillId="0" borderId="56" xfId="4300" applyNumberFormat="1" applyFont="1" applyFill="1" applyBorder="1"/>
    <xf numFmtId="41" fontId="75" fillId="0" borderId="59" xfId="4300" applyNumberFormat="1" applyFont="1" applyFill="1" applyBorder="1"/>
    <xf numFmtId="41" fontId="75" fillId="0" borderId="60" xfId="4300" applyNumberFormat="1" applyFont="1" applyFill="1" applyBorder="1"/>
    <xf numFmtId="0" fontId="73" fillId="0" borderId="3" xfId="4300" applyFont="1" applyBorder="1" applyAlignment="1">
      <alignment horizontal="center"/>
    </xf>
    <xf numFmtId="0" fontId="75" fillId="0" borderId="3" xfId="4300" applyFont="1" applyFill="1" applyBorder="1" applyAlignment="1">
      <alignment vertical="center" wrapText="1"/>
    </xf>
    <xf numFmtId="0" fontId="73" fillId="28" borderId="48" xfId="4300" applyFont="1" applyFill="1" applyBorder="1" applyAlignment="1">
      <alignment horizontal="center" wrapText="1"/>
    </xf>
    <xf numFmtId="0" fontId="75" fillId="0" borderId="30" xfId="4300" applyFont="1" applyBorder="1"/>
    <xf numFmtId="0" fontId="78" fillId="0" borderId="47" xfId="4300" applyFont="1" applyFill="1" applyBorder="1" applyAlignment="1">
      <alignment horizontal="right" wrapText="1"/>
    </xf>
    <xf numFmtId="41" fontId="75" fillId="0" borderId="44" xfId="4300" applyNumberFormat="1" applyFont="1" applyBorder="1"/>
    <xf numFmtId="0" fontId="78" fillId="0" borderId="0" xfId="4300" applyFont="1" applyFill="1" applyBorder="1" applyAlignment="1">
      <alignment horizontal="right" wrapText="1"/>
    </xf>
    <xf numFmtId="41" fontId="75" fillId="0" borderId="45" xfId="4300" applyNumberFormat="1" applyFont="1" applyBorder="1"/>
    <xf numFmtId="0" fontId="75" fillId="28" borderId="46" xfId="4300" applyFont="1" applyFill="1" applyBorder="1"/>
    <xf numFmtId="0" fontId="75" fillId="0" borderId="0" xfId="4300" applyFont="1" applyAlignment="1">
      <alignment horizontal="center"/>
    </xf>
    <xf numFmtId="0" fontId="75" fillId="0" borderId="0" xfId="4300" applyFont="1" applyFill="1" applyBorder="1"/>
    <xf numFmtId="38" fontId="73" fillId="0" borderId="0" xfId="4300" applyNumberFormat="1" applyFont="1" applyBorder="1"/>
    <xf numFmtId="0" fontId="75" fillId="0" borderId="2" xfId="0" applyFont="1" applyFill="1" applyBorder="1" applyAlignment="1">
      <alignment shrinkToFit="1"/>
    </xf>
    <xf numFmtId="165" fontId="75" fillId="0" borderId="6" xfId="13" applyNumberFormat="1" applyFont="1" applyFill="1" applyBorder="1"/>
    <xf numFmtId="167" fontId="75" fillId="0" borderId="6" xfId="13" applyNumberFormat="1" applyFont="1" applyFill="1" applyBorder="1"/>
    <xf numFmtId="165" fontId="75" fillId="0" borderId="6" xfId="13" applyNumberFormat="1" applyFont="1" applyFill="1" applyBorder="1" applyAlignment="1">
      <alignment horizontal="center"/>
    </xf>
    <xf numFmtId="166" fontId="73" fillId="0" borderId="0" xfId="14" applyNumberFormat="1" applyFont="1" applyFill="1" applyBorder="1"/>
    <xf numFmtId="0" fontId="76" fillId="0" borderId="0" xfId="0" applyFont="1" applyFill="1"/>
    <xf numFmtId="0" fontId="75" fillId="0" borderId="0" xfId="0" applyFont="1" applyBorder="1" applyAlignment="1">
      <alignment horizontal="center"/>
    </xf>
    <xf numFmtId="37" fontId="75" fillId="0" borderId="0" xfId="0" applyNumberFormat="1" applyFont="1" applyBorder="1" applyAlignment="1">
      <alignment horizontal="center"/>
    </xf>
    <xf numFmtId="0" fontId="73" fillId="3" borderId="12" xfId="0" applyFont="1" applyFill="1" applyBorder="1" applyAlignment="1">
      <alignment horizontal="center" vertical="center"/>
    </xf>
    <xf numFmtId="0" fontId="73" fillId="3" borderId="4" xfId="0" applyFont="1" applyFill="1" applyBorder="1" applyAlignment="1">
      <alignment horizontal="center" vertical="center"/>
    </xf>
    <xf numFmtId="3" fontId="73" fillId="3" borderId="35" xfId="0" applyNumberFormat="1" applyFont="1" applyFill="1" applyBorder="1" applyAlignment="1">
      <alignment horizontal="center" vertical="center"/>
    </xf>
    <xf numFmtId="3" fontId="78" fillId="3" borderId="10" xfId="0" applyNumberFormat="1" applyFont="1" applyFill="1" applyBorder="1" applyAlignment="1">
      <alignment horizontal="center" vertical="center" wrapText="1"/>
    </xf>
    <xf numFmtId="3" fontId="78" fillId="3" borderId="3" xfId="0" applyNumberFormat="1" applyFont="1" applyFill="1" applyBorder="1" applyAlignment="1">
      <alignment horizontal="center" vertical="center" wrapText="1"/>
    </xf>
    <xf numFmtId="3" fontId="73" fillId="3" borderId="5" xfId="0" applyNumberFormat="1" applyFont="1" applyFill="1" applyBorder="1" applyAlignment="1">
      <alignment horizontal="center" vertical="center" wrapText="1"/>
    </xf>
    <xf numFmtId="42" fontId="75" fillId="0" borderId="0" xfId="0" applyNumberFormat="1" applyFont="1" applyFill="1" applyBorder="1" applyAlignment="1">
      <alignment vertical="center"/>
    </xf>
    <xf numFmtId="42" fontId="73" fillId="0" borderId="3" xfId="0" applyNumberFormat="1" applyFont="1" applyFill="1" applyBorder="1" applyAlignment="1">
      <alignment vertical="center"/>
    </xf>
    <xf numFmtId="164" fontId="73" fillId="0" borderId="0" xfId="0" applyNumberFormat="1" applyFont="1" applyFill="1" applyAlignment="1">
      <alignment vertical="center"/>
    </xf>
    <xf numFmtId="164" fontId="76" fillId="0" borderId="0" xfId="10" applyNumberFormat="1" applyFont="1" applyFill="1" applyBorder="1" applyAlignment="1">
      <alignment vertical="center"/>
    </xf>
    <xf numFmtId="42" fontId="73" fillId="0" borderId="0" xfId="0" applyNumberFormat="1" applyFont="1" applyFill="1" applyBorder="1" applyAlignment="1">
      <alignment vertical="center"/>
    </xf>
    <xf numFmtId="164" fontId="78" fillId="0" borderId="39" xfId="10" applyNumberFormat="1" applyFont="1" applyFill="1" applyBorder="1" applyAlignment="1">
      <alignment vertical="center"/>
    </xf>
    <xf numFmtId="42" fontId="73" fillId="0" borderId="39" xfId="0" applyNumberFormat="1" applyFont="1" applyFill="1" applyBorder="1" applyAlignment="1">
      <alignment vertical="center"/>
    </xf>
    <xf numFmtId="0" fontId="87" fillId="4" borderId="14" xfId="0" applyFont="1" applyFill="1" applyBorder="1" applyAlignment="1">
      <alignment vertical="center"/>
    </xf>
    <xf numFmtId="167" fontId="75" fillId="0" borderId="7" xfId="16" applyNumberFormat="1" applyFont="1" applyFill="1" applyBorder="1"/>
    <xf numFmtId="167" fontId="75" fillId="0" borderId="6" xfId="16" applyNumberFormat="1" applyFont="1" applyFill="1" applyBorder="1"/>
    <xf numFmtId="167" fontId="73" fillId="0" borderId="3" xfId="16" applyNumberFormat="1" applyFont="1" applyFill="1" applyBorder="1"/>
    <xf numFmtId="167" fontId="73" fillId="0" borderId="3" xfId="16" applyNumberFormat="1" applyFont="1" applyFill="1" applyBorder="1" applyAlignment="1"/>
    <xf numFmtId="42" fontId="63" fillId="0" borderId="0" xfId="0" applyNumberFormat="1" applyFont="1" applyFill="1" applyBorder="1" applyAlignment="1">
      <alignment vertical="center"/>
    </xf>
    <xf numFmtId="0" fontId="75" fillId="0" borderId="0" xfId="12" applyFont="1" applyFill="1" applyBorder="1"/>
    <xf numFmtId="3" fontId="76" fillId="0" borderId="0" xfId="0" applyNumberFormat="1" applyFont="1" applyFill="1" applyAlignment="1">
      <alignment vertical="center"/>
    </xf>
    <xf numFmtId="0" fontId="85" fillId="0" borderId="0" xfId="50935" applyFont="1"/>
    <xf numFmtId="167" fontId="75" fillId="0" borderId="0" xfId="16" applyNumberFormat="1" applyFont="1" applyFill="1"/>
    <xf numFmtId="167" fontId="75" fillId="0" borderId="0" xfId="16" applyNumberFormat="1" applyFont="1" applyFill="1" applyBorder="1"/>
    <xf numFmtId="167" fontId="75" fillId="0" borderId="0" xfId="16" applyNumberFormat="1" applyFont="1" applyBorder="1"/>
    <xf numFmtId="164" fontId="73" fillId="0" borderId="0" xfId="12" applyNumberFormat="1" applyFont="1" applyFill="1"/>
    <xf numFmtId="43" fontId="75" fillId="0" borderId="0" xfId="12" applyNumberFormat="1" applyFont="1" applyFill="1"/>
    <xf numFmtId="41" fontId="73" fillId="28" borderId="58" xfId="4300" applyNumberFormat="1" applyFont="1" applyFill="1" applyBorder="1"/>
    <xf numFmtId="42" fontId="75" fillId="0" borderId="0" xfId="1" applyNumberFormat="1" applyFont="1" applyFill="1" applyBorder="1" applyAlignment="1">
      <alignment horizontal="center"/>
    </xf>
    <xf numFmtId="42" fontId="73" fillId="0" borderId="3" xfId="1" applyNumberFormat="1" applyFont="1" applyFill="1" applyBorder="1" applyAlignment="1">
      <alignment horizontal="center"/>
    </xf>
    <xf numFmtId="42" fontId="73" fillId="0" borderId="0" xfId="1" applyNumberFormat="1" applyFont="1" applyFill="1" applyBorder="1" applyAlignment="1">
      <alignment horizontal="center"/>
    </xf>
    <xf numFmtId="42" fontId="73" fillId="0" borderId="39" xfId="1" applyNumberFormat="1" applyFont="1" applyFill="1" applyBorder="1" applyAlignment="1">
      <alignment horizontal="center"/>
    </xf>
    <xf numFmtId="0" fontId="73" fillId="0" borderId="11" xfId="0" applyFont="1" applyFill="1" applyBorder="1" applyAlignment="1">
      <alignment horizontal="center" vertical="center"/>
    </xf>
    <xf numFmtId="3" fontId="73" fillId="0" borderId="11" xfId="0" applyNumberFormat="1" applyFont="1" applyFill="1" applyBorder="1" applyAlignment="1">
      <alignment horizontal="center" vertical="center"/>
    </xf>
    <xf numFmtId="3" fontId="78" fillId="0" borderId="11" xfId="0" applyNumberFormat="1" applyFont="1" applyFill="1" applyBorder="1" applyAlignment="1">
      <alignment horizontal="center" vertical="center" wrapText="1"/>
    </xf>
    <xf numFmtId="3" fontId="73" fillId="0" borderId="11" xfId="0" applyNumberFormat="1" applyFont="1" applyFill="1" applyBorder="1" applyAlignment="1">
      <alignment horizontal="center" vertical="center" wrapText="1"/>
    </xf>
    <xf numFmtId="167" fontId="85" fillId="0" borderId="0" xfId="16" applyNumberFormat="1" applyFont="1"/>
    <xf numFmtId="167" fontId="75" fillId="0" borderId="0" xfId="12" applyNumberFormat="1" applyFont="1" applyFill="1"/>
    <xf numFmtId="0" fontId="81" fillId="0" borderId="0" xfId="0" applyFont="1" applyAlignment="1">
      <alignment horizontal="center"/>
    </xf>
    <xf numFmtId="0" fontId="86" fillId="0" borderId="0" xfId="0" applyFont="1" applyAlignment="1">
      <alignment horizontal="center"/>
    </xf>
    <xf numFmtId="0" fontId="73" fillId="3" borderId="3" xfId="0" applyFont="1" applyFill="1" applyBorder="1" applyAlignment="1">
      <alignment horizontal="center" wrapText="1"/>
    </xf>
    <xf numFmtId="0" fontId="73" fillId="3" borderId="5" xfId="0" applyFont="1" applyFill="1" applyBorder="1" applyAlignment="1">
      <alignment horizontal="center" wrapText="1"/>
    </xf>
    <xf numFmtId="0" fontId="75" fillId="0" borderId="0" xfId="0" applyFont="1" applyAlignment="1">
      <alignment wrapText="1"/>
    </xf>
    <xf numFmtId="0" fontId="75" fillId="0" borderId="6" xfId="0" applyFont="1" applyBorder="1"/>
    <xf numFmtId="0" fontId="75" fillId="0" borderId="2" xfId="0" applyFont="1" applyBorder="1"/>
    <xf numFmtId="0" fontId="75" fillId="0" borderId="6" xfId="0" applyFont="1" applyBorder="1" applyAlignment="1">
      <alignment shrinkToFit="1"/>
    </xf>
    <xf numFmtId="165" fontId="75" fillId="0" borderId="6" xfId="13" applyNumberFormat="1" applyFont="1" applyBorder="1"/>
    <xf numFmtId="0" fontId="75" fillId="0" borderId="0" xfId="0" applyFont="1" applyBorder="1"/>
    <xf numFmtId="3" fontId="75" fillId="0" borderId="0" xfId="0" applyNumberFormat="1" applyFont="1" applyBorder="1"/>
    <xf numFmtId="0" fontId="73" fillId="0" borderId="0" xfId="0" applyFont="1" applyBorder="1"/>
    <xf numFmtId="3" fontId="73" fillId="0" borderId="0" xfId="0" applyNumberFormat="1" applyFont="1" applyBorder="1"/>
    <xf numFmtId="0" fontId="73" fillId="0" borderId="0" xfId="0" applyFont="1"/>
    <xf numFmtId="166" fontId="73" fillId="0" borderId="0" xfId="14" applyNumberFormat="1" applyFont="1" applyBorder="1"/>
    <xf numFmtId="41" fontId="74" fillId="0" borderId="0" xfId="4300" applyNumberFormat="1" applyFont="1" applyAlignment="1"/>
    <xf numFmtId="41" fontId="74" fillId="0" borderId="0" xfId="4300" applyNumberFormat="1" applyFont="1"/>
    <xf numFmtId="41" fontId="73" fillId="0" borderId="61" xfId="4300" quotePrefix="1" applyNumberFormat="1" applyFont="1" applyBorder="1" applyAlignment="1">
      <alignment horizontal="center"/>
    </xf>
    <xf numFmtId="41" fontId="74" fillId="0" borderId="0" xfId="50939" applyNumberFormat="1" applyFont="1" applyAlignment="1"/>
    <xf numFmtId="41" fontId="21" fillId="0" borderId="0" xfId="4300" applyNumberFormat="1"/>
    <xf numFmtId="0" fontId="74" fillId="0" borderId="0" xfId="4300" applyFont="1" applyAlignment="1"/>
    <xf numFmtId="43" fontId="74" fillId="0" borderId="0" xfId="1" applyFont="1" applyAlignment="1"/>
    <xf numFmtId="15" fontId="74" fillId="0" borderId="0" xfId="50939" applyNumberFormat="1" applyFont="1" applyAlignment="1"/>
    <xf numFmtId="41" fontId="74" fillId="0" borderId="0" xfId="16" applyNumberFormat="1" applyFont="1" applyAlignment="1"/>
    <xf numFmtId="0" fontId="74" fillId="0" borderId="0" xfId="50939" applyFont="1" applyAlignment="1"/>
    <xf numFmtId="41" fontId="74" fillId="0" borderId="0" xfId="16" applyNumberFormat="1" applyFont="1"/>
    <xf numFmtId="0" fontId="74" fillId="0" borderId="0" xfId="4300" applyFont="1"/>
    <xf numFmtId="43" fontId="74" fillId="0" borderId="0" xfId="1" applyFont="1"/>
    <xf numFmtId="169" fontId="74" fillId="0" borderId="0" xfId="4300" applyNumberFormat="1" applyFont="1"/>
    <xf numFmtId="165" fontId="74" fillId="0" borderId="0" xfId="4300" applyNumberFormat="1" applyFont="1"/>
    <xf numFmtId="8" fontId="74" fillId="0" borderId="0" xfId="4300" applyNumberFormat="1" applyFont="1"/>
    <xf numFmtId="0" fontId="74" fillId="0" borderId="0" xfId="4300" applyFont="1" applyFill="1"/>
    <xf numFmtId="43" fontId="74" fillId="0" borderId="0" xfId="1" applyFont="1" applyFill="1"/>
    <xf numFmtId="0" fontId="21" fillId="0" borderId="0" xfId="4300" applyAlignment="1"/>
    <xf numFmtId="0" fontId="21" fillId="0" borderId="0" xfId="4300"/>
    <xf numFmtId="169" fontId="21" fillId="0" borderId="0" xfId="4300" applyNumberFormat="1"/>
    <xf numFmtId="0" fontId="73" fillId="0" borderId="62" xfId="4300" applyFont="1" applyBorder="1" applyAlignment="1">
      <alignment horizontal="center"/>
    </xf>
    <xf numFmtId="0" fontId="75" fillId="0" borderId="62" xfId="4300" applyFont="1" applyFill="1" applyBorder="1" applyAlignment="1">
      <alignment vertical="center" wrapText="1"/>
    </xf>
    <xf numFmtId="165" fontId="75" fillId="0" borderId="62" xfId="13" applyNumberFormat="1" applyFont="1" applyFill="1" applyBorder="1"/>
    <xf numFmtId="0" fontId="75" fillId="0" borderId="62" xfId="0" applyFont="1" applyBorder="1" applyAlignment="1">
      <alignment shrinkToFit="1"/>
    </xf>
    <xf numFmtId="41" fontId="73" fillId="0" borderId="64" xfId="4300" quotePrefix="1" applyNumberFormat="1" applyFont="1" applyBorder="1" applyAlignment="1">
      <alignment horizontal="center"/>
    </xf>
    <xf numFmtId="42" fontId="63" fillId="0" borderId="0" xfId="0" applyNumberFormat="1" applyFont="1" applyFill="1" applyAlignment="1">
      <alignment vertical="center"/>
    </xf>
    <xf numFmtId="17" fontId="73" fillId="0" borderId="0" xfId="0" applyNumberFormat="1" applyFont="1" applyBorder="1" applyAlignment="1">
      <alignment horizontal="center"/>
    </xf>
    <xf numFmtId="0" fontId="73" fillId="0" borderId="64" xfId="50939" quotePrefix="1" applyFont="1" applyBorder="1" applyAlignment="1">
      <alignment horizontal="left"/>
    </xf>
    <xf numFmtId="41" fontId="63" fillId="0" borderId="0" xfId="0" applyNumberFormat="1" applyFont="1"/>
    <xf numFmtId="0" fontId="63" fillId="0" borderId="0" xfId="0" applyFont="1" applyBorder="1"/>
    <xf numFmtId="167" fontId="88" fillId="0" borderId="65" xfId="14204" applyNumberFormat="1" applyFont="1" applyFill="1" applyBorder="1" applyAlignment="1">
      <alignment horizontal="center"/>
    </xf>
    <xf numFmtId="41" fontId="73" fillId="0" borderId="64" xfId="50939" applyNumberFormat="1" applyFont="1" applyBorder="1" applyAlignment="1"/>
    <xf numFmtId="0" fontId="76" fillId="0" borderId="0" xfId="3" applyFont="1" applyFill="1"/>
    <xf numFmtId="41" fontId="75" fillId="0" borderId="31" xfId="4300" applyNumberFormat="1" applyFont="1" applyFill="1" applyBorder="1"/>
    <xf numFmtId="41" fontId="73" fillId="28" borderId="66" xfId="4300" applyNumberFormat="1" applyFont="1" applyFill="1" applyBorder="1"/>
    <xf numFmtId="171" fontId="75" fillId="0" borderId="6" xfId="13" applyNumberFormat="1" applyFont="1" applyBorder="1"/>
    <xf numFmtId="0" fontId="76" fillId="0" borderId="0" xfId="0" applyFont="1" applyBorder="1" applyAlignment="1">
      <alignment horizontal="right"/>
    </xf>
    <xf numFmtId="0" fontId="75" fillId="0" borderId="0" xfId="0" applyFont="1" applyBorder="1" applyAlignment="1">
      <alignment shrinkToFit="1"/>
    </xf>
    <xf numFmtId="41" fontId="73" fillId="0" borderId="0" xfId="50939" applyNumberFormat="1" applyFont="1" applyAlignment="1">
      <alignment horizontal="center"/>
    </xf>
    <xf numFmtId="2" fontId="76" fillId="0" borderId="0" xfId="0" applyNumberFormat="1" applyFont="1" applyFill="1"/>
    <xf numFmtId="2" fontId="75" fillId="0" borderId="0" xfId="0" applyNumberFormat="1" applyFont="1" applyFill="1"/>
    <xf numFmtId="3" fontId="73" fillId="5" borderId="0" xfId="0" applyNumberFormat="1" applyFont="1" applyFill="1" applyAlignment="1">
      <alignment horizontal="center" wrapText="1"/>
    </xf>
    <xf numFmtId="0" fontId="73" fillId="0" borderId="0" xfId="0" applyFont="1" applyAlignment="1">
      <alignment horizontal="left"/>
    </xf>
    <xf numFmtId="165" fontId="75" fillId="0" borderId="0" xfId="1" applyNumberFormat="1" applyFont="1" applyFill="1"/>
    <xf numFmtId="164" fontId="73" fillId="0" borderId="38" xfId="10" applyNumberFormat="1" applyFont="1" applyFill="1" applyBorder="1"/>
    <xf numFmtId="172" fontId="73" fillId="0" borderId="38" xfId="10" applyNumberFormat="1" applyFont="1" applyFill="1" applyBorder="1"/>
    <xf numFmtId="0" fontId="75" fillId="0" borderId="63" xfId="0" applyFont="1" applyFill="1" applyBorder="1" applyAlignment="1">
      <alignment shrinkToFit="1"/>
    </xf>
    <xf numFmtId="165" fontId="75" fillId="0" borderId="6" xfId="13" applyNumberFormat="1" applyFont="1" applyFill="1" applyBorder="1" applyAlignment="1">
      <alignment horizontal="right"/>
    </xf>
    <xf numFmtId="165" fontId="75" fillId="0" borderId="62" xfId="13" applyNumberFormat="1" applyFont="1" applyFill="1" applyBorder="1" applyAlignment="1">
      <alignment horizontal="right"/>
    </xf>
    <xf numFmtId="41" fontId="74" fillId="29" borderId="9" xfId="4300" applyNumberFormat="1" applyFont="1" applyFill="1" applyBorder="1" applyAlignment="1">
      <alignment horizontal="left"/>
    </xf>
    <xf numFmtId="41" fontId="74" fillId="29" borderId="8" xfId="4300" applyNumberFormat="1" applyFont="1" applyFill="1" applyBorder="1" applyAlignment="1">
      <alignment horizontal="left"/>
    </xf>
    <xf numFmtId="41" fontId="74" fillId="29" borderId="0" xfId="4300" quotePrefix="1" applyNumberFormat="1" applyFont="1" applyFill="1" applyBorder="1" applyAlignment="1"/>
    <xf numFmtId="41" fontId="74" fillId="29" borderId="2" xfId="4300" applyNumberFormat="1" applyFont="1" applyFill="1" applyBorder="1" applyAlignment="1">
      <alignment horizontal="left"/>
    </xf>
    <xf numFmtId="41" fontId="74" fillId="29" borderId="14" xfId="4300" applyNumberFormat="1" applyFont="1" applyFill="1" applyBorder="1" applyAlignment="1">
      <alignment horizontal="left"/>
    </xf>
    <xf numFmtId="14" fontId="74" fillId="29" borderId="0" xfId="4300" quotePrefix="1" applyNumberFormat="1" applyFont="1" applyFill="1" applyBorder="1" applyAlignment="1"/>
    <xf numFmtId="41" fontId="74" fillId="29" borderId="0" xfId="4300" quotePrefix="1" applyNumberFormat="1" applyFont="1" applyFill="1" applyBorder="1"/>
    <xf numFmtId="0" fontId="73" fillId="0" borderId="0" xfId="50939" quotePrefix="1" applyFont="1" applyBorder="1" applyAlignment="1">
      <alignment horizontal="left"/>
    </xf>
    <xf numFmtId="41" fontId="74" fillId="29" borderId="63" xfId="4300" applyNumberFormat="1" applyFont="1" applyFill="1" applyBorder="1" applyAlignment="1">
      <alignment horizontal="left"/>
    </xf>
    <xf numFmtId="41" fontId="74" fillId="29" borderId="67" xfId="4300" applyNumberFormat="1" applyFont="1" applyFill="1" applyBorder="1"/>
    <xf numFmtId="41" fontId="74" fillId="29" borderId="0" xfId="4300" applyNumberFormat="1" applyFont="1" applyFill="1" applyBorder="1"/>
    <xf numFmtId="0" fontId="75" fillId="0" borderId="0" xfId="50939" applyFont="1" applyAlignment="1">
      <alignment horizontal="center"/>
    </xf>
    <xf numFmtId="0" fontId="75" fillId="0" borderId="0" xfId="4300" applyFont="1" applyBorder="1" applyAlignment="1">
      <alignment horizontal="center"/>
    </xf>
    <xf numFmtId="41" fontId="73" fillId="0" borderId="0" xfId="4300" quotePrefix="1" applyNumberFormat="1" applyFont="1" applyBorder="1" applyAlignment="1">
      <alignment horizontal="center"/>
    </xf>
    <xf numFmtId="0" fontId="76" fillId="0" borderId="0" xfId="1" quotePrefix="1" applyNumberFormat="1" applyFont="1" applyFill="1" applyBorder="1" applyAlignment="1">
      <alignment horizontal="left" vertical="top"/>
    </xf>
    <xf numFmtId="0" fontId="73" fillId="3" borderId="63" xfId="0" applyFont="1" applyFill="1" applyBorder="1" applyAlignment="1">
      <alignment vertical="center"/>
    </xf>
    <xf numFmtId="0" fontId="73" fillId="3" borderId="67" xfId="0" applyFont="1" applyFill="1" applyBorder="1" applyAlignment="1">
      <alignment horizontal="center" vertical="center"/>
    </xf>
    <xf numFmtId="0" fontId="76" fillId="0" borderId="0" xfId="0" applyFont="1" applyFill="1" applyBorder="1"/>
    <xf numFmtId="167" fontId="75" fillId="0" borderId="0" xfId="13" applyNumberFormat="1" applyFont="1" applyFill="1" applyAlignment="1"/>
    <xf numFmtId="42" fontId="75" fillId="0" borderId="0" xfId="0" applyNumberFormat="1" applyFont="1" applyFill="1" applyAlignment="1">
      <alignment vertical="center"/>
    </xf>
    <xf numFmtId="0" fontId="75" fillId="0" borderId="0" xfId="3" applyNumberFormat="1" applyFont="1" applyFill="1" applyAlignment="1">
      <alignment horizontal="left"/>
    </xf>
    <xf numFmtId="41" fontId="75" fillId="0" borderId="6" xfId="4300" applyNumberFormat="1" applyFont="1" applyFill="1" applyBorder="1"/>
    <xf numFmtId="3" fontId="73" fillId="5" borderId="0" xfId="0" applyNumberFormat="1" applyFont="1" applyFill="1" applyAlignment="1">
      <alignment horizontal="center" vertical="center" wrapText="1"/>
    </xf>
    <xf numFmtId="3" fontId="73" fillId="3" borderId="7" xfId="0" applyNumberFormat="1" applyFont="1" applyFill="1" applyBorder="1" applyAlignment="1"/>
    <xf numFmtId="3" fontId="73" fillId="3" borderId="24" xfId="11" applyNumberFormat="1" applyFont="1" applyFill="1" applyBorder="1" applyAlignment="1">
      <alignment horizontal="center" vertical="top"/>
    </xf>
    <xf numFmtId="49" fontId="85" fillId="0" borderId="0" xfId="0" applyNumberFormat="1" applyFont="1" applyFill="1" applyAlignment="1">
      <alignment horizontal="left"/>
    </xf>
    <xf numFmtId="0" fontId="73" fillId="0" borderId="7" xfId="4300" applyFont="1" applyBorder="1" applyAlignment="1">
      <alignment horizontal="center"/>
    </xf>
    <xf numFmtId="0" fontId="75" fillId="0" borderId="7" xfId="4300" applyFont="1" applyFill="1" applyBorder="1" applyAlignment="1">
      <alignment vertical="center" wrapText="1"/>
    </xf>
    <xf numFmtId="0" fontId="73" fillId="28" borderId="68" xfId="4300" applyFont="1" applyFill="1" applyBorder="1" applyAlignment="1">
      <alignment horizontal="center"/>
    </xf>
    <xf numFmtId="0" fontId="73" fillId="28" borderId="69" xfId="4300" applyFont="1" applyFill="1" applyBorder="1" applyAlignment="1">
      <alignment horizontal="center" wrapText="1"/>
    </xf>
    <xf numFmtId="41" fontId="73" fillId="28" borderId="70" xfId="4300" applyNumberFormat="1" applyFont="1" applyFill="1" applyBorder="1"/>
    <xf numFmtId="41" fontId="75" fillId="0" borderId="3" xfId="4300" applyNumberFormat="1" applyFont="1" applyFill="1" applyBorder="1"/>
    <xf numFmtId="0" fontId="75" fillId="0" borderId="0" xfId="50939" applyFont="1" applyFill="1" applyAlignment="1">
      <alignment horizontal="center"/>
    </xf>
    <xf numFmtId="3" fontId="73" fillId="3" borderId="3" xfId="0" applyNumberFormat="1" applyFont="1" applyFill="1" applyBorder="1" applyAlignment="1">
      <alignment horizontal="center" wrapText="1"/>
    </xf>
    <xf numFmtId="0" fontId="73" fillId="0" borderId="0" xfId="0" applyFont="1" applyAlignment="1">
      <alignment horizontal="center"/>
    </xf>
    <xf numFmtId="167" fontId="75" fillId="0" borderId="6" xfId="13" applyNumberFormat="1" applyFont="1" applyFill="1" applyBorder="1" applyAlignment="1">
      <alignment horizontal="center"/>
    </xf>
    <xf numFmtId="0" fontId="76" fillId="0" borderId="0" xfId="0" applyFont="1"/>
    <xf numFmtId="0" fontId="0" fillId="0" borderId="0" xfId="0" applyBorder="1"/>
    <xf numFmtId="0" fontId="76" fillId="0" borderId="0" xfId="0" applyFont="1" applyBorder="1" applyAlignment="1">
      <alignment shrinkToFit="1"/>
    </xf>
    <xf numFmtId="0" fontId="0" fillId="0" borderId="0" xfId="0" applyFill="1"/>
    <xf numFmtId="0" fontId="73" fillId="0" borderId="65" xfId="12" applyFont="1" applyFill="1" applyBorder="1" applyAlignment="1">
      <alignment horizontal="center"/>
    </xf>
    <xf numFmtId="0" fontId="73" fillId="0" borderId="65" xfId="12" applyFont="1" applyBorder="1" applyAlignment="1">
      <alignment horizontal="center"/>
    </xf>
    <xf numFmtId="167" fontId="73" fillId="0" borderId="65" xfId="16" applyNumberFormat="1" applyFont="1" applyFill="1" applyBorder="1" applyAlignment="1">
      <alignment horizontal="center"/>
    </xf>
    <xf numFmtId="0" fontId="73" fillId="3" borderId="3" xfId="12" applyFont="1" applyFill="1" applyBorder="1"/>
    <xf numFmtId="0" fontId="73" fillId="3" borderId="3" xfId="12" applyFont="1" applyFill="1" applyBorder="1" applyAlignment="1">
      <alignment horizontal="center"/>
    </xf>
    <xf numFmtId="167" fontId="73" fillId="3" borderId="3" xfId="50934" applyNumberFormat="1" applyFont="1" applyFill="1" applyBorder="1" applyAlignment="1">
      <alignment horizontal="center" vertical="center" wrapText="1"/>
    </xf>
    <xf numFmtId="167" fontId="73" fillId="3" borderId="3" xfId="50934" applyNumberFormat="1" applyFont="1" applyFill="1" applyBorder="1" applyAlignment="1">
      <alignment horizontal="center" vertical="center"/>
    </xf>
    <xf numFmtId="167" fontId="73" fillId="3" borderId="3" xfId="16" applyNumberFormat="1" applyFont="1" applyFill="1" applyBorder="1" applyAlignment="1">
      <alignment horizontal="center" vertical="center" wrapText="1"/>
    </xf>
    <xf numFmtId="0" fontId="73" fillId="0" borderId="0" xfId="0" applyFont="1" applyAlignment="1">
      <alignment horizontal="justify" vertical="center"/>
    </xf>
    <xf numFmtId="0" fontId="73" fillId="0" borderId="0" xfId="0" applyFont="1" applyAlignment="1">
      <alignment horizontal="center" vertical="center"/>
    </xf>
    <xf numFmtId="15" fontId="73" fillId="0" borderId="0" xfId="0" applyNumberFormat="1" applyFont="1" applyAlignment="1">
      <alignment horizontal="center" vertical="center"/>
    </xf>
    <xf numFmtId="0" fontId="0" fillId="0" borderId="0" xfId="0" applyAlignment="1">
      <alignment horizontal="center"/>
    </xf>
    <xf numFmtId="0" fontId="75" fillId="0" borderId="0" xfId="0" applyFont="1" applyAlignment="1">
      <alignment horizontal="justify" vertical="center"/>
    </xf>
    <xf numFmtId="0" fontId="75" fillId="0" borderId="0" xfId="0" applyFont="1" applyAlignment="1">
      <alignment horizontal="center" vertical="center"/>
    </xf>
    <xf numFmtId="0" fontId="73" fillId="0" borderId="0" xfId="4300" applyFont="1" applyBorder="1" applyAlignment="1">
      <alignment horizontal="center"/>
    </xf>
    <xf numFmtId="0" fontId="75" fillId="0" borderId="0" xfId="4300" applyFont="1" applyFill="1" applyBorder="1" applyAlignment="1">
      <alignment vertical="center" wrapText="1"/>
    </xf>
    <xf numFmtId="41" fontId="73" fillId="0" borderId="0" xfId="4300" applyNumberFormat="1" applyFont="1"/>
    <xf numFmtId="41" fontId="73" fillId="0" borderId="61" xfId="50939" quotePrefix="1" applyNumberFormat="1" applyFont="1" applyBorder="1" applyAlignment="1">
      <alignment horizontal="center"/>
    </xf>
    <xf numFmtId="41" fontId="73" fillId="0" borderId="0" xfId="50939" applyNumberFormat="1" applyFont="1" applyAlignment="1"/>
    <xf numFmtId="41" fontId="73" fillId="0" borderId="0" xfId="50939" applyNumberFormat="1" applyFont="1" applyAlignment="1">
      <alignment horizontal="left"/>
    </xf>
    <xf numFmtId="0" fontId="75" fillId="0" borderId="0" xfId="0" applyFont="1" applyFill="1" applyBorder="1"/>
    <xf numFmtId="165" fontId="73" fillId="0" borderId="0" xfId="1" applyNumberFormat="1" applyFont="1" applyFill="1"/>
    <xf numFmtId="0" fontId="75" fillId="0" borderId="0" xfId="50939" applyFont="1" applyAlignment="1">
      <alignment horizontal="center" vertical="center" wrapText="1"/>
    </xf>
    <xf numFmtId="0" fontId="75" fillId="0" borderId="0" xfId="50939" applyFont="1" applyAlignment="1">
      <alignment vertical="top"/>
    </xf>
    <xf numFmtId="0" fontId="75" fillId="0" borderId="0" xfId="4300" applyFont="1" applyBorder="1" applyAlignment="1">
      <alignment vertical="top"/>
    </xf>
    <xf numFmtId="167" fontId="78" fillId="0" borderId="6" xfId="16" applyNumberFormat="1" applyFont="1" applyFill="1" applyBorder="1" applyAlignment="1">
      <alignment horizontal="center"/>
    </xf>
    <xf numFmtId="167" fontId="78" fillId="0" borderId="3" xfId="16" applyNumberFormat="1" applyFont="1" applyFill="1" applyBorder="1" applyAlignment="1">
      <alignment horizontal="center"/>
    </xf>
    <xf numFmtId="167" fontId="78" fillId="0" borderId="7" xfId="16" applyNumberFormat="1" applyFont="1" applyFill="1" applyBorder="1" applyAlignment="1">
      <alignment horizontal="center"/>
    </xf>
    <xf numFmtId="0" fontId="78" fillId="0" borderId="0" xfId="12" applyFont="1"/>
    <xf numFmtId="0" fontId="76" fillId="0" borderId="0" xfId="12" applyFont="1"/>
    <xf numFmtId="0" fontId="76" fillId="0" borderId="0" xfId="12" applyFont="1" applyFill="1"/>
    <xf numFmtId="0" fontId="76" fillId="0" borderId="0" xfId="12" applyFont="1" applyFill="1" applyAlignment="1"/>
    <xf numFmtId="0" fontId="78" fillId="0" borderId="0" xfId="12" applyFont="1" applyFill="1"/>
    <xf numFmtId="0" fontId="76" fillId="0" borderId="0" xfId="0" applyFont="1" applyFill="1" applyAlignment="1">
      <alignment vertical="center"/>
    </xf>
    <xf numFmtId="167" fontId="76" fillId="0" borderId="0" xfId="13" applyNumberFormat="1" applyFont="1" applyFill="1"/>
    <xf numFmtId="167" fontId="76" fillId="0" borderId="0" xfId="13" applyNumberFormat="1" applyFont="1" applyFill="1" applyAlignment="1"/>
    <xf numFmtId="0" fontId="76" fillId="0" borderId="0" xfId="0" applyFont="1" applyBorder="1"/>
    <xf numFmtId="0" fontId="73" fillId="0" borderId="0" xfId="0" applyFont="1" applyAlignment="1">
      <alignment horizontal="center"/>
    </xf>
    <xf numFmtId="0" fontId="93" fillId="0" borderId="0" xfId="0" applyFont="1"/>
    <xf numFmtId="1" fontId="0" fillId="0" borderId="0" xfId="0" applyNumberFormat="1"/>
    <xf numFmtId="1" fontId="93" fillId="0" borderId="0" xfId="0" applyNumberFormat="1" applyFont="1"/>
    <xf numFmtId="0" fontId="93" fillId="0" borderId="0" xfId="0" applyFont="1" applyFill="1" applyBorder="1"/>
    <xf numFmtId="0" fontId="93" fillId="30" borderId="47" xfId="0" applyFont="1" applyFill="1" applyBorder="1"/>
    <xf numFmtId="0" fontId="93" fillId="30" borderId="72" xfId="0" applyFont="1" applyFill="1" applyBorder="1"/>
    <xf numFmtId="165" fontId="93" fillId="30" borderId="30" xfId="1" applyNumberFormat="1" applyFont="1" applyFill="1" applyBorder="1"/>
    <xf numFmtId="165" fontId="93" fillId="30" borderId="0" xfId="1" applyNumberFormat="1" applyFont="1" applyFill="1" applyBorder="1"/>
    <xf numFmtId="0" fontId="92" fillId="31" borderId="31" xfId="0" applyFont="1" applyFill="1" applyBorder="1" applyAlignment="1">
      <alignment horizontal="center"/>
    </xf>
    <xf numFmtId="0" fontId="92" fillId="31" borderId="0" xfId="0" applyFont="1" applyFill="1" applyBorder="1" applyAlignment="1">
      <alignment horizontal="center"/>
    </xf>
    <xf numFmtId="0" fontId="93" fillId="0" borderId="30" xfId="0" applyFont="1" applyBorder="1"/>
    <xf numFmtId="0" fontId="93" fillId="0" borderId="0" xfId="0" applyFont="1" applyBorder="1"/>
    <xf numFmtId="0" fontId="93" fillId="0" borderId="31" xfId="0" applyFont="1" applyBorder="1"/>
    <xf numFmtId="165" fontId="0" fillId="0" borderId="30" xfId="1" applyNumberFormat="1" applyFont="1" applyBorder="1"/>
    <xf numFmtId="165" fontId="0" fillId="0" borderId="0" xfId="1" applyNumberFormat="1" applyFont="1" applyBorder="1"/>
    <xf numFmtId="165" fontId="93" fillId="32" borderId="31" xfId="1" applyNumberFormat="1" applyFont="1" applyFill="1" applyBorder="1"/>
    <xf numFmtId="165" fontId="93" fillId="32" borderId="0" xfId="1" applyNumberFormat="1" applyFont="1" applyFill="1" applyBorder="1"/>
    <xf numFmtId="165" fontId="0" fillId="0" borderId="0" xfId="1" applyNumberFormat="1" applyFont="1" applyFill="1" applyBorder="1"/>
    <xf numFmtId="0" fontId="93" fillId="0" borderId="68" xfId="0" applyFont="1" applyBorder="1"/>
    <xf numFmtId="0" fontId="93" fillId="33" borderId="64" xfId="0" applyFont="1" applyFill="1" applyBorder="1"/>
    <xf numFmtId="0" fontId="93" fillId="33" borderId="69" xfId="0" applyFont="1" applyFill="1" applyBorder="1"/>
    <xf numFmtId="165" fontId="93" fillId="33" borderId="68" xfId="1" applyNumberFormat="1" applyFont="1" applyFill="1" applyBorder="1"/>
    <xf numFmtId="165" fontId="93" fillId="33" borderId="64" xfId="1" applyNumberFormat="1" applyFont="1" applyFill="1" applyBorder="1"/>
    <xf numFmtId="165" fontId="93" fillId="33" borderId="69" xfId="1" applyNumberFormat="1" applyFont="1" applyFill="1" applyBorder="1"/>
    <xf numFmtId="165" fontId="93" fillId="0" borderId="0" xfId="1" applyNumberFormat="1" applyFont="1" applyFill="1" applyBorder="1"/>
    <xf numFmtId="165" fontId="93" fillId="0" borderId="30" xfId="1" applyNumberFormat="1" applyFont="1" applyFill="1" applyBorder="1"/>
    <xf numFmtId="165" fontId="93" fillId="0" borderId="31" xfId="1" applyNumberFormat="1" applyFont="1" applyFill="1" applyBorder="1"/>
    <xf numFmtId="1" fontId="93" fillId="0" borderId="0" xfId="0" applyNumberFormat="1" applyFont="1" applyFill="1" applyBorder="1"/>
    <xf numFmtId="0" fontId="93" fillId="0" borderId="30" xfId="0" applyFont="1" applyFill="1" applyBorder="1"/>
    <xf numFmtId="0" fontId="93" fillId="0" borderId="31" xfId="0" applyFont="1" applyFill="1" applyBorder="1"/>
    <xf numFmtId="0" fontId="93" fillId="30" borderId="71" xfId="0" applyFont="1" applyFill="1" applyBorder="1"/>
    <xf numFmtId="165" fontId="0" fillId="33" borderId="31" xfId="1" applyNumberFormat="1" applyFont="1" applyFill="1" applyBorder="1"/>
    <xf numFmtId="0" fontId="93" fillId="32" borderId="30" xfId="0" applyFont="1" applyFill="1" applyBorder="1"/>
    <xf numFmtId="0" fontId="93" fillId="32" borderId="0" xfId="0" applyFont="1" applyFill="1" applyBorder="1"/>
    <xf numFmtId="0" fontId="93" fillId="32" borderId="31" xfId="0" applyFont="1" applyFill="1" applyBorder="1"/>
    <xf numFmtId="165" fontId="93" fillId="32" borderId="30" xfId="1" applyNumberFormat="1" applyFont="1" applyFill="1" applyBorder="1"/>
    <xf numFmtId="165" fontId="93" fillId="33" borderId="31" xfId="1" applyNumberFormat="1" applyFont="1" applyFill="1" applyBorder="1"/>
    <xf numFmtId="43" fontId="0" fillId="0" borderId="0" xfId="1" applyNumberFormat="1" applyFont="1" applyBorder="1"/>
    <xf numFmtId="0" fontId="93" fillId="33" borderId="68" xfId="0" applyFont="1" applyFill="1" applyBorder="1"/>
    <xf numFmtId="165" fontId="93" fillId="33" borderId="30" xfId="1" applyNumberFormat="1" applyFont="1" applyFill="1" applyBorder="1"/>
    <xf numFmtId="165" fontId="93" fillId="33" borderId="0" xfId="1" applyNumberFormat="1" applyFont="1" applyFill="1" applyBorder="1"/>
    <xf numFmtId="0" fontId="0" fillId="0" borderId="71" xfId="0" applyBorder="1"/>
    <xf numFmtId="0" fontId="0" fillId="0" borderId="47" xfId="0" applyBorder="1"/>
    <xf numFmtId="0" fontId="93" fillId="32" borderId="72" xfId="0" applyFont="1" applyFill="1" applyBorder="1"/>
    <xf numFmtId="1" fontId="0" fillId="0" borderId="47" xfId="0" applyNumberFormat="1" applyBorder="1"/>
    <xf numFmtId="0" fontId="93" fillId="32" borderId="47" xfId="0" applyFont="1" applyFill="1" applyBorder="1"/>
    <xf numFmtId="0" fontId="93" fillId="0" borderId="72" xfId="0" applyFont="1" applyFill="1" applyBorder="1"/>
    <xf numFmtId="165" fontId="93" fillId="0" borderId="0" xfId="1" applyNumberFormat="1" applyFont="1"/>
    <xf numFmtId="165" fontId="93" fillId="0" borderId="30" xfId="1" applyNumberFormat="1" applyFont="1" applyBorder="1"/>
    <xf numFmtId="165" fontId="93" fillId="0" borderId="0" xfId="1" applyNumberFormat="1" applyFont="1" applyBorder="1"/>
    <xf numFmtId="166" fontId="93" fillId="0" borderId="0" xfId="1" applyNumberFormat="1" applyFont="1"/>
    <xf numFmtId="166" fontId="93" fillId="0" borderId="30" xfId="1" applyNumberFormat="1" applyFont="1" applyBorder="1"/>
    <xf numFmtId="166" fontId="93" fillId="0" borderId="0" xfId="1" applyNumberFormat="1" applyFont="1" applyBorder="1"/>
    <xf numFmtId="166" fontId="93" fillId="32" borderId="31" xfId="1" applyNumberFormat="1" applyFont="1" applyFill="1" applyBorder="1"/>
    <xf numFmtId="166" fontId="93" fillId="32" borderId="0" xfId="1" applyNumberFormat="1" applyFont="1" applyFill="1" applyBorder="1"/>
    <xf numFmtId="166" fontId="93" fillId="0" borderId="31" xfId="1" applyNumberFormat="1" applyFont="1" applyFill="1" applyBorder="1"/>
    <xf numFmtId="166" fontId="93" fillId="0" borderId="68" xfId="1" applyNumberFormat="1" applyFont="1" applyBorder="1"/>
    <xf numFmtId="166" fontId="93" fillId="0" borderId="64" xfId="1" applyNumberFormat="1" applyFont="1" applyBorder="1"/>
    <xf numFmtId="166" fontId="93" fillId="32" borderId="69" xfId="1" applyNumberFormat="1" applyFont="1" applyFill="1" applyBorder="1"/>
    <xf numFmtId="166" fontId="93" fillId="32" borderId="64" xfId="1" applyNumberFormat="1" applyFont="1" applyFill="1" applyBorder="1"/>
    <xf numFmtId="166" fontId="93" fillId="0" borderId="69" xfId="1" applyNumberFormat="1" applyFont="1" applyFill="1" applyBorder="1"/>
    <xf numFmtId="165" fontId="93" fillId="0" borderId="0" xfId="0" applyNumberFormat="1" applyFont="1"/>
    <xf numFmtId="165" fontId="93" fillId="34" borderId="0" xfId="50948" applyNumberFormat="1" applyFont="1" applyFill="1"/>
    <xf numFmtId="165" fontId="93" fillId="34" borderId="0" xfId="0" applyNumberFormat="1" applyFont="1" applyFill="1"/>
    <xf numFmtId="0" fontId="93" fillId="0" borderId="0" xfId="0" applyFont="1" applyAlignment="1">
      <alignment horizontal="center"/>
    </xf>
    <xf numFmtId="165" fontId="0" fillId="0" borderId="0" xfId="0" applyNumberFormat="1" applyFont="1"/>
    <xf numFmtId="165" fontId="0" fillId="0" borderId="0" xfId="0" applyNumberFormat="1"/>
    <xf numFmtId="43" fontId="0" fillId="0" borderId="0" xfId="0" applyNumberFormat="1"/>
    <xf numFmtId="165" fontId="93" fillId="0" borderId="38" xfId="0" applyNumberFormat="1" applyFont="1" applyBorder="1"/>
    <xf numFmtId="172" fontId="75" fillId="0" borderId="38" xfId="10" applyNumberFormat="1" applyFont="1" applyFill="1" applyBorder="1"/>
    <xf numFmtId="3" fontId="73" fillId="0" borderId="0" xfId="0" applyNumberFormat="1" applyFont="1" applyFill="1"/>
    <xf numFmtId="0" fontId="78" fillId="0" borderId="0" xfId="0" applyFont="1" applyFill="1" applyAlignment="1">
      <alignment horizontal="center" vertical="center"/>
    </xf>
    <xf numFmtId="0" fontId="73" fillId="0" borderId="0" xfId="0" applyFont="1" applyFill="1" applyAlignment="1">
      <alignment horizontal="center" vertical="center"/>
    </xf>
    <xf numFmtId="0" fontId="73" fillId="0" borderId="0" xfId="0" applyFont="1" applyFill="1" applyBorder="1" applyAlignment="1">
      <alignment horizontal="center" vertical="center"/>
    </xf>
    <xf numFmtId="0" fontId="73" fillId="0" borderId="50" xfId="4300" applyFont="1" applyFill="1" applyBorder="1" applyAlignment="1">
      <alignment horizontal="center"/>
    </xf>
    <xf numFmtId="0" fontId="73" fillId="0" borderId="51" xfId="4300" applyFont="1" applyFill="1" applyBorder="1" applyAlignment="1">
      <alignment horizontal="center"/>
    </xf>
    <xf numFmtId="0" fontId="73" fillId="0" borderId="52" xfId="4300" applyFont="1" applyFill="1" applyBorder="1" applyAlignment="1">
      <alignment horizontal="center" vertical="center"/>
    </xf>
    <xf numFmtId="0" fontId="73" fillId="0" borderId="53" xfId="4300" applyFont="1" applyFill="1" applyBorder="1" applyAlignment="1">
      <alignment horizontal="center" vertical="center"/>
    </xf>
    <xf numFmtId="0" fontId="73" fillId="0" borderId="0" xfId="12" applyFont="1" applyFill="1" applyAlignment="1">
      <alignment horizontal="center"/>
    </xf>
    <xf numFmtId="0" fontId="73" fillId="0" borderId="0" xfId="12" applyFont="1" applyFill="1" applyBorder="1" applyAlignment="1">
      <alignment horizontal="center"/>
    </xf>
    <xf numFmtId="0" fontId="75" fillId="5" borderId="9" xfId="0" applyFont="1" applyFill="1" applyBorder="1" applyAlignment="1">
      <alignment horizontal="center"/>
    </xf>
    <xf numFmtId="0" fontId="75" fillId="5" borderId="11" xfId="0" applyFont="1" applyFill="1" applyBorder="1" applyAlignment="1">
      <alignment horizontal="center"/>
    </xf>
    <xf numFmtId="0" fontId="73" fillId="5" borderId="5" xfId="0" applyFont="1" applyFill="1" applyBorder="1" applyAlignment="1">
      <alignment horizontal="center"/>
    </xf>
    <xf numFmtId="0" fontId="73" fillId="5" borderId="13" xfId="0" applyFont="1" applyFill="1" applyBorder="1" applyAlignment="1">
      <alignment horizontal="center"/>
    </xf>
    <xf numFmtId="0" fontId="73" fillId="0" borderId="5" xfId="10" applyFont="1" applyFill="1" applyBorder="1" applyAlignment="1">
      <alignment horizontal="right" vertical="center"/>
    </xf>
    <xf numFmtId="0" fontId="73" fillId="0" borderId="10" xfId="10" applyFont="1" applyFill="1" applyBorder="1" applyAlignment="1">
      <alignment horizontal="right" vertical="center"/>
    </xf>
    <xf numFmtId="0" fontId="78" fillId="0" borderId="5" xfId="10" applyFont="1" applyFill="1" applyBorder="1" applyAlignment="1">
      <alignment horizontal="right" vertical="center"/>
    </xf>
    <xf numFmtId="0" fontId="78" fillId="0" borderId="10" xfId="10" applyFont="1" applyFill="1" applyBorder="1" applyAlignment="1">
      <alignment horizontal="right" vertical="center"/>
    </xf>
    <xf numFmtId="0" fontId="78" fillId="0" borderId="0" xfId="50939" applyFont="1" applyAlignment="1">
      <alignment horizontal="center"/>
    </xf>
    <xf numFmtId="0" fontId="90" fillId="0" borderId="0" xfId="4300" applyFont="1" applyAlignment="1">
      <alignment horizontal="center"/>
    </xf>
    <xf numFmtId="0" fontId="73" fillId="0" borderId="0" xfId="50939" applyFont="1" applyAlignment="1">
      <alignment horizontal="center"/>
    </xf>
    <xf numFmtId="0" fontId="74" fillId="0" borderId="0" xfId="4300" applyFont="1" applyAlignment="1">
      <alignment horizontal="center"/>
    </xf>
    <xf numFmtId="170" fontId="73" fillId="0" borderId="0" xfId="50939" quotePrefix="1" applyNumberFormat="1" applyFont="1" applyAlignment="1">
      <alignment horizontal="center"/>
    </xf>
    <xf numFmtId="170" fontId="74" fillId="0" borderId="0" xfId="4300" applyNumberFormat="1" applyFont="1" applyAlignment="1">
      <alignment horizontal="center"/>
    </xf>
    <xf numFmtId="0" fontId="78" fillId="0" borderId="0" xfId="3" applyFont="1" applyFill="1" applyBorder="1" applyAlignment="1">
      <alignment horizontal="left"/>
    </xf>
    <xf numFmtId="0" fontId="76" fillId="0" borderId="0" xfId="0" applyFont="1" applyBorder="1"/>
    <xf numFmtId="0" fontId="24" fillId="0" borderId="0" xfId="0" applyFont="1" applyFill="1" applyBorder="1" applyAlignment="1">
      <alignment horizontal="center"/>
    </xf>
    <xf numFmtId="0" fontId="60" fillId="0" borderId="0" xfId="3" applyFont="1" applyFill="1" applyAlignment="1">
      <alignment horizontal="center"/>
    </xf>
    <xf numFmtId="0" fontId="24" fillId="0" borderId="0" xfId="3" applyFont="1" applyFill="1" applyAlignment="1">
      <alignment horizontal="center"/>
    </xf>
    <xf numFmtId="0" fontId="73" fillId="0" borderId="0" xfId="0" applyFont="1" applyAlignment="1">
      <alignment horizontal="center"/>
    </xf>
    <xf numFmtId="49" fontId="73" fillId="0" borderId="0" xfId="0" applyNumberFormat="1" applyFont="1" applyAlignment="1">
      <alignment horizontal="center"/>
    </xf>
    <xf numFmtId="0" fontId="89" fillId="0" borderId="0" xfId="0" applyFont="1" applyAlignment="1">
      <alignment horizontal="center"/>
    </xf>
    <xf numFmtId="0" fontId="92" fillId="31" borderId="71" xfId="0" applyFont="1" applyFill="1" applyBorder="1" applyAlignment="1">
      <alignment horizontal="center"/>
    </xf>
    <xf numFmtId="0" fontId="92" fillId="31" borderId="47" xfId="0" applyFont="1" applyFill="1" applyBorder="1" applyAlignment="1">
      <alignment horizontal="center"/>
    </xf>
    <xf numFmtId="0" fontId="92" fillId="31" borderId="72" xfId="0" applyFont="1" applyFill="1" applyBorder="1" applyAlignment="1">
      <alignment horizontal="center"/>
    </xf>
    <xf numFmtId="0" fontId="92" fillId="31" borderId="71" xfId="0" applyFont="1" applyFill="1" applyBorder="1" applyAlignment="1">
      <alignment horizontal="center" wrapText="1"/>
    </xf>
    <xf numFmtId="0" fontId="92" fillId="31" borderId="47" xfId="0" applyFont="1" applyFill="1" applyBorder="1" applyAlignment="1">
      <alignment horizontal="center" wrapText="1"/>
    </xf>
    <xf numFmtId="0" fontId="92" fillId="31" borderId="72" xfId="0" applyFont="1" applyFill="1" applyBorder="1" applyAlignment="1">
      <alignment horizontal="center" wrapText="1"/>
    </xf>
    <xf numFmtId="167" fontId="28" fillId="0" borderId="0" xfId="1" applyNumberFormat="1" applyFont="1" applyFill="1" applyAlignment="1">
      <alignment vertical="center"/>
    </xf>
    <xf numFmtId="167" fontId="75" fillId="0" borderId="0" xfId="1" applyNumberFormat="1" applyFont="1" applyFill="1"/>
  </cellXfs>
  <cellStyles count="50949">
    <cellStyle name="20% - Accent1 10" xfId="42"/>
    <cellStyle name="20% - Accent1 11" xfId="43"/>
    <cellStyle name="20% - Accent1 2" xfId="44"/>
    <cellStyle name="20% - Accent1 3" xfId="45"/>
    <cellStyle name="20% - Accent1 4" xfId="46"/>
    <cellStyle name="20% - Accent1 5" xfId="47"/>
    <cellStyle name="20% - Accent1 6" xfId="48"/>
    <cellStyle name="20% - Accent1 7" xfId="49"/>
    <cellStyle name="20% - Accent1 8" xfId="50"/>
    <cellStyle name="20% - Accent1 9" xfId="51"/>
    <cellStyle name="20% - Accent2 10" xfId="52"/>
    <cellStyle name="20% - Accent2 11" xfId="53"/>
    <cellStyle name="20% - Accent2 2" xfId="54"/>
    <cellStyle name="20% - Accent2 3" xfId="55"/>
    <cellStyle name="20% - Accent2 4" xfId="56"/>
    <cellStyle name="20% - Accent2 5" xfId="57"/>
    <cellStyle name="20% - Accent2 6" xfId="58"/>
    <cellStyle name="20% - Accent2 7" xfId="59"/>
    <cellStyle name="20% - Accent2 8" xfId="60"/>
    <cellStyle name="20% - Accent2 9" xfId="61"/>
    <cellStyle name="20% - Accent3 10" xfId="62"/>
    <cellStyle name="20% - Accent3 11" xfId="63"/>
    <cellStyle name="20% - Accent3 2" xfId="64"/>
    <cellStyle name="20% - Accent3 3"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3" xfId="75"/>
    <cellStyle name="20% - Accent4 4" xfId="76"/>
    <cellStyle name="20% - Accent4 5" xfId="77"/>
    <cellStyle name="20% - Accent4 6" xfId="78"/>
    <cellStyle name="20% - Accent4 7" xfId="79"/>
    <cellStyle name="20% - Accent4 8" xfId="80"/>
    <cellStyle name="20% - Accent4 9" xfId="81"/>
    <cellStyle name="20% - Accent5 10" xfId="82"/>
    <cellStyle name="20% - Accent5 11" xfId="83"/>
    <cellStyle name="20% - Accent5 2" xfId="84"/>
    <cellStyle name="20% - Accent5 3" xfId="85"/>
    <cellStyle name="20% - Accent5 4" xfId="86"/>
    <cellStyle name="20% - Accent5 5" xfId="87"/>
    <cellStyle name="20% - Accent5 6" xfId="88"/>
    <cellStyle name="20% - Accent5 7" xfId="89"/>
    <cellStyle name="20% - Accent5 8" xfId="90"/>
    <cellStyle name="20% - Accent5 9" xfId="91"/>
    <cellStyle name="20% - Accent6 10" xfId="92"/>
    <cellStyle name="20% - Accent6 11" xfId="93"/>
    <cellStyle name="20% - Accent6 2" xfId="94"/>
    <cellStyle name="20% - Accent6 3" xfId="95"/>
    <cellStyle name="20% - Accent6 4" xfId="96"/>
    <cellStyle name="20% - Accent6 5" xfId="97"/>
    <cellStyle name="20% - Accent6 6" xfId="98"/>
    <cellStyle name="20% - Accent6 7" xfId="99"/>
    <cellStyle name="20% - Accent6 8" xfId="100"/>
    <cellStyle name="20% - Accent6 9" xfId="101"/>
    <cellStyle name="40% - Accent1 10" xfId="102"/>
    <cellStyle name="40% - Accent1 11" xfId="103"/>
    <cellStyle name="40% - Accent1 2" xfId="104"/>
    <cellStyle name="40% - Accent1 3" xfId="105"/>
    <cellStyle name="40% - Accent1 4" xfId="106"/>
    <cellStyle name="40% - Accent1 5" xfId="107"/>
    <cellStyle name="40% - Accent1 6" xfId="108"/>
    <cellStyle name="40% - Accent1 7" xfId="109"/>
    <cellStyle name="40% - Accent1 8" xfId="110"/>
    <cellStyle name="40% - Accent1 9" xfId="111"/>
    <cellStyle name="40% - Accent2 10" xfId="112"/>
    <cellStyle name="40% - Accent2 11" xfId="113"/>
    <cellStyle name="40% - Accent2 2" xfId="114"/>
    <cellStyle name="40% - Accent2 3" xfId="115"/>
    <cellStyle name="40% - Accent2 4" xfId="116"/>
    <cellStyle name="40% - Accent2 5" xfId="117"/>
    <cellStyle name="40% - Accent2 6" xfId="118"/>
    <cellStyle name="40% - Accent2 7" xfId="119"/>
    <cellStyle name="40% - Accent2 8" xfId="120"/>
    <cellStyle name="40% - Accent2 9" xfId="121"/>
    <cellStyle name="40% - Accent3 10" xfId="122"/>
    <cellStyle name="40% - Accent3 11" xfId="123"/>
    <cellStyle name="40% - Accent3 2" xfId="124"/>
    <cellStyle name="40% - Accent3 3" xfId="125"/>
    <cellStyle name="40% - Accent3 4" xfId="126"/>
    <cellStyle name="40% - Accent3 5" xfId="127"/>
    <cellStyle name="40% - Accent3 6" xfId="128"/>
    <cellStyle name="40% - Accent3 7" xfId="129"/>
    <cellStyle name="40% - Accent3 8" xfId="130"/>
    <cellStyle name="40% - Accent3 9" xfId="131"/>
    <cellStyle name="40% - Accent4 10" xfId="132"/>
    <cellStyle name="40% - Accent4 11"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10" xfId="142"/>
    <cellStyle name="40% - Accent5 11" xfId="143"/>
    <cellStyle name="40% - Accent5 2" xfId="144"/>
    <cellStyle name="40% - Accent5 3" xfId="145"/>
    <cellStyle name="40% - Accent5 4" xfId="146"/>
    <cellStyle name="40% - Accent5 5" xfId="147"/>
    <cellStyle name="40% - Accent5 6" xfId="148"/>
    <cellStyle name="40% - Accent5 7" xfId="149"/>
    <cellStyle name="40% - Accent5 8" xfId="150"/>
    <cellStyle name="40% - Accent5 9" xfId="151"/>
    <cellStyle name="40% - Accent6 10" xfId="152"/>
    <cellStyle name="40% - Accent6 11" xfId="153"/>
    <cellStyle name="40% - Accent6 2" xfId="154"/>
    <cellStyle name="40% - Accent6 3" xfId="155"/>
    <cellStyle name="40% - Accent6 4" xfId="156"/>
    <cellStyle name="40% - Accent6 5" xfId="157"/>
    <cellStyle name="40% - Accent6 6" xfId="158"/>
    <cellStyle name="40% - Accent6 7" xfId="159"/>
    <cellStyle name="40% - Accent6 8" xfId="160"/>
    <cellStyle name="40% - Accent6 9" xfId="161"/>
    <cellStyle name="60% - Accent1 10" xfId="162"/>
    <cellStyle name="60% - Accent1 11" xfId="163"/>
    <cellStyle name="60% - Accent1 2" xfId="164"/>
    <cellStyle name="60% - Accent1 3" xfId="165"/>
    <cellStyle name="60% - Accent1 4" xfId="166"/>
    <cellStyle name="60% - Accent1 5" xfId="167"/>
    <cellStyle name="60% - Accent1 6" xfId="168"/>
    <cellStyle name="60% - Accent1 7" xfId="169"/>
    <cellStyle name="60% - Accent1 8" xfId="170"/>
    <cellStyle name="60% - Accent1 9" xfId="171"/>
    <cellStyle name="60% - Accent2 10" xfId="172"/>
    <cellStyle name="60% - Accent2 11" xfId="173"/>
    <cellStyle name="60% - Accent2 2" xfId="174"/>
    <cellStyle name="60% - Accent2 3" xfId="175"/>
    <cellStyle name="60% - Accent2 4" xfId="176"/>
    <cellStyle name="60% - Accent2 5" xfId="177"/>
    <cellStyle name="60% - Accent2 6" xfId="178"/>
    <cellStyle name="60% - Accent2 7" xfId="179"/>
    <cellStyle name="60% - Accent2 8" xfId="180"/>
    <cellStyle name="60% - Accent2 9" xfId="181"/>
    <cellStyle name="60% - Accent3 10" xfId="182"/>
    <cellStyle name="60% - Accent3 11" xfId="183"/>
    <cellStyle name="60% - Accent3 2" xfId="184"/>
    <cellStyle name="60% - Accent3 3" xfId="185"/>
    <cellStyle name="60% - Accent3 4" xfId="186"/>
    <cellStyle name="60% - Accent3 5" xfId="187"/>
    <cellStyle name="60% - Accent3 6" xfId="188"/>
    <cellStyle name="60% - Accent3 7" xfId="189"/>
    <cellStyle name="60% - Accent3 8" xfId="190"/>
    <cellStyle name="60% - Accent3 9" xfId="191"/>
    <cellStyle name="60% - Accent4 10" xfId="192"/>
    <cellStyle name="60% - Accent4 11" xfId="193"/>
    <cellStyle name="60% - Accent4 2" xfId="194"/>
    <cellStyle name="60% - Accent4 3" xfId="195"/>
    <cellStyle name="60% - Accent4 4" xfId="196"/>
    <cellStyle name="60% - Accent4 5" xfId="197"/>
    <cellStyle name="60% - Accent4 6" xfId="198"/>
    <cellStyle name="60% - Accent4 7" xfId="199"/>
    <cellStyle name="60% - Accent4 8" xfId="200"/>
    <cellStyle name="60% - Accent4 9" xfId="201"/>
    <cellStyle name="60% - Accent5 10" xfId="202"/>
    <cellStyle name="60% - Accent5 11" xfId="203"/>
    <cellStyle name="60% - Accent5 2" xfId="204"/>
    <cellStyle name="60% - Accent5 3" xfId="205"/>
    <cellStyle name="60% - Accent5 4" xfId="206"/>
    <cellStyle name="60% - Accent5 5" xfId="207"/>
    <cellStyle name="60% - Accent5 6" xfId="208"/>
    <cellStyle name="60% - Accent5 7" xfId="209"/>
    <cellStyle name="60% - Accent5 8" xfId="210"/>
    <cellStyle name="60% - Accent5 9" xfId="211"/>
    <cellStyle name="60% - Accent6 10" xfId="212"/>
    <cellStyle name="60% - Accent6 11" xfId="213"/>
    <cellStyle name="60% - Accent6 2" xfId="214"/>
    <cellStyle name="60% - Accent6 3" xfId="215"/>
    <cellStyle name="60% - Accent6 4" xfId="216"/>
    <cellStyle name="60% - Accent6 5" xfId="217"/>
    <cellStyle name="60% - Accent6 6" xfId="218"/>
    <cellStyle name="60% - Accent6 7" xfId="219"/>
    <cellStyle name="60% - Accent6 8" xfId="220"/>
    <cellStyle name="60% - Accent6 9" xfId="221"/>
    <cellStyle name="Accent1 10" xfId="222"/>
    <cellStyle name="Accent1 11" xfId="223"/>
    <cellStyle name="Accent1 2" xfId="224"/>
    <cellStyle name="Accent1 3" xfId="225"/>
    <cellStyle name="Accent1 4" xfId="226"/>
    <cellStyle name="Accent1 5" xfId="227"/>
    <cellStyle name="Accent1 6" xfId="228"/>
    <cellStyle name="Accent1 7" xfId="229"/>
    <cellStyle name="Accent1 8" xfId="230"/>
    <cellStyle name="Accent1 9" xfId="231"/>
    <cellStyle name="Accent2 10" xfId="232"/>
    <cellStyle name="Accent2 11" xfId="233"/>
    <cellStyle name="Accent2 2" xfId="234"/>
    <cellStyle name="Accent2 3" xfId="235"/>
    <cellStyle name="Accent2 4" xfId="236"/>
    <cellStyle name="Accent2 5" xfId="237"/>
    <cellStyle name="Accent2 6" xfId="238"/>
    <cellStyle name="Accent2 7" xfId="239"/>
    <cellStyle name="Accent2 8" xfId="240"/>
    <cellStyle name="Accent2 9" xfId="241"/>
    <cellStyle name="Accent3 10" xfId="242"/>
    <cellStyle name="Accent3 11" xfId="243"/>
    <cellStyle name="Accent3 2" xfId="244"/>
    <cellStyle name="Accent3 3" xfId="245"/>
    <cellStyle name="Accent3 4" xfId="246"/>
    <cellStyle name="Accent3 5" xfId="247"/>
    <cellStyle name="Accent3 6" xfId="248"/>
    <cellStyle name="Accent3 7" xfId="249"/>
    <cellStyle name="Accent3 8" xfId="250"/>
    <cellStyle name="Accent3 9" xfId="251"/>
    <cellStyle name="Accent4 10" xfId="252"/>
    <cellStyle name="Accent4 11" xfId="253"/>
    <cellStyle name="Accent4 2" xfId="254"/>
    <cellStyle name="Accent4 3" xfId="255"/>
    <cellStyle name="Accent4 4" xfId="256"/>
    <cellStyle name="Accent4 5" xfId="257"/>
    <cellStyle name="Accent4 6" xfId="258"/>
    <cellStyle name="Accent4 7" xfId="259"/>
    <cellStyle name="Accent4 8" xfId="260"/>
    <cellStyle name="Accent4 9" xfId="261"/>
    <cellStyle name="Accent5 10" xfId="262"/>
    <cellStyle name="Accent5 11" xfId="263"/>
    <cellStyle name="Accent5 2" xfId="264"/>
    <cellStyle name="Accent5 3" xfId="265"/>
    <cellStyle name="Accent5 4" xfId="266"/>
    <cellStyle name="Accent5 5" xfId="267"/>
    <cellStyle name="Accent5 6" xfId="268"/>
    <cellStyle name="Accent5 7" xfId="269"/>
    <cellStyle name="Accent5 8" xfId="270"/>
    <cellStyle name="Accent5 9" xfId="271"/>
    <cellStyle name="Accent6 10" xfId="272"/>
    <cellStyle name="Accent6 11" xfId="273"/>
    <cellStyle name="Accent6 2" xfId="274"/>
    <cellStyle name="Accent6 3" xfId="275"/>
    <cellStyle name="Accent6 4" xfId="276"/>
    <cellStyle name="Accent6 5" xfId="277"/>
    <cellStyle name="Accent6 6" xfId="278"/>
    <cellStyle name="Accent6 7" xfId="279"/>
    <cellStyle name="Accent6 8" xfId="280"/>
    <cellStyle name="Accent6 9" xfId="281"/>
    <cellStyle name="Bad 10" xfId="282"/>
    <cellStyle name="Bad 11" xfId="283"/>
    <cellStyle name="Bad 2" xfId="284"/>
    <cellStyle name="Bad 3" xfId="285"/>
    <cellStyle name="Bad 4" xfId="286"/>
    <cellStyle name="Bad 5" xfId="287"/>
    <cellStyle name="Bad 6" xfId="288"/>
    <cellStyle name="Bad 7" xfId="289"/>
    <cellStyle name="Bad 8" xfId="290"/>
    <cellStyle name="Bad 9" xfId="291"/>
    <cellStyle name="Calculation 10" xfId="292"/>
    <cellStyle name="Calculation 10 2" xfId="293"/>
    <cellStyle name="Calculation 10 2 2" xfId="294"/>
    <cellStyle name="Calculation 10 2 2 2" xfId="295"/>
    <cellStyle name="Calculation 10 2 2 3" xfId="296"/>
    <cellStyle name="Calculation 10 2 2 4" xfId="297"/>
    <cellStyle name="Calculation 10 2 3" xfId="298"/>
    <cellStyle name="Calculation 10 2 3 2" xfId="299"/>
    <cellStyle name="Calculation 10 2 3 3" xfId="300"/>
    <cellStyle name="Calculation 10 2 3 4" xfId="301"/>
    <cellStyle name="Calculation 10 2 4" xfId="302"/>
    <cellStyle name="Calculation 10 2 4 2" xfId="303"/>
    <cellStyle name="Calculation 10 2 4 3" xfId="304"/>
    <cellStyle name="Calculation 10 2 5" xfId="305"/>
    <cellStyle name="Calculation 10 3" xfId="306"/>
    <cellStyle name="Calculation 10 3 2" xfId="307"/>
    <cellStyle name="Calculation 10 3 3" xfId="308"/>
    <cellStyle name="Calculation 10 3 4" xfId="309"/>
    <cellStyle name="Calculation 10 4" xfId="310"/>
    <cellStyle name="Calculation 10 4 2" xfId="311"/>
    <cellStyle name="Calculation 10 4 3" xfId="312"/>
    <cellStyle name="Calculation 10 4 4" xfId="313"/>
    <cellStyle name="Calculation 10 5" xfId="314"/>
    <cellStyle name="Calculation 10 5 2" xfId="315"/>
    <cellStyle name="Calculation 10 5 3" xfId="316"/>
    <cellStyle name="Calculation 10 6" xfId="317"/>
    <cellStyle name="Calculation 11" xfId="318"/>
    <cellStyle name="Calculation 11 2" xfId="319"/>
    <cellStyle name="Calculation 11 2 2" xfId="320"/>
    <cellStyle name="Calculation 11 2 3" xfId="321"/>
    <cellStyle name="Calculation 11 2 4" xfId="322"/>
    <cellStyle name="Calculation 11 3" xfId="323"/>
    <cellStyle name="Calculation 11 3 2" xfId="324"/>
    <cellStyle name="Calculation 11 3 3" xfId="325"/>
    <cellStyle name="Calculation 11 3 4" xfId="326"/>
    <cellStyle name="Calculation 11 4" xfId="327"/>
    <cellStyle name="Calculation 11 4 2" xfId="328"/>
    <cellStyle name="Calculation 11 4 3" xfId="329"/>
    <cellStyle name="Calculation 11 5" xfId="330"/>
    <cellStyle name="Calculation 12" xfId="331"/>
    <cellStyle name="Calculation 12 2" xfId="332"/>
    <cellStyle name="Calculation 12 3" xfId="333"/>
    <cellStyle name="Calculation 12 4" xfId="334"/>
    <cellStyle name="Calculation 13" xfId="335"/>
    <cellStyle name="Calculation 13 2" xfId="336"/>
    <cellStyle name="Calculation 13 3" xfId="337"/>
    <cellStyle name="Calculation 13 4" xfId="338"/>
    <cellStyle name="Calculation 14" xfId="339"/>
    <cellStyle name="Calculation 14 2" xfId="340"/>
    <cellStyle name="Calculation 14 3" xfId="341"/>
    <cellStyle name="Calculation 14 4" xfId="342"/>
    <cellStyle name="Calculation 15" xfId="343"/>
    <cellStyle name="Calculation 15 2" xfId="344"/>
    <cellStyle name="Calculation 15 3" xfId="345"/>
    <cellStyle name="Calculation 16" xfId="346"/>
    <cellStyle name="Calculation 16 2" xfId="347"/>
    <cellStyle name="Calculation 16 3" xfId="348"/>
    <cellStyle name="Calculation 2" xfId="349"/>
    <cellStyle name="Calculation 2 2" xfId="350"/>
    <cellStyle name="Calculation 2 2 2" xfId="351"/>
    <cellStyle name="Calculation 2 2 2 2" xfId="352"/>
    <cellStyle name="Calculation 2 2 2 2 2" xfId="353"/>
    <cellStyle name="Calculation 2 2 2 2 2 2" xfId="354"/>
    <cellStyle name="Calculation 2 2 2 2 2 2 2" xfId="355"/>
    <cellStyle name="Calculation 2 2 2 2 2 2 2 2" xfId="356"/>
    <cellStyle name="Calculation 2 2 2 2 2 2 2 3" xfId="357"/>
    <cellStyle name="Calculation 2 2 2 2 2 2 2 4" xfId="358"/>
    <cellStyle name="Calculation 2 2 2 2 2 2 3" xfId="359"/>
    <cellStyle name="Calculation 2 2 2 2 2 2 3 2" xfId="360"/>
    <cellStyle name="Calculation 2 2 2 2 2 2 3 3" xfId="361"/>
    <cellStyle name="Calculation 2 2 2 2 2 2 3 4" xfId="362"/>
    <cellStyle name="Calculation 2 2 2 2 2 2 4" xfId="363"/>
    <cellStyle name="Calculation 2 2 2 2 2 2 4 2" xfId="364"/>
    <cellStyle name="Calculation 2 2 2 2 2 2 4 3" xfId="365"/>
    <cellStyle name="Calculation 2 2 2 2 2 2 5" xfId="366"/>
    <cellStyle name="Calculation 2 2 2 2 2 3" xfId="367"/>
    <cellStyle name="Calculation 2 2 2 2 2 3 2" xfId="368"/>
    <cellStyle name="Calculation 2 2 2 2 2 3 3" xfId="369"/>
    <cellStyle name="Calculation 2 2 2 2 2 3 4" xfId="370"/>
    <cellStyle name="Calculation 2 2 2 2 2 4" xfId="371"/>
    <cellStyle name="Calculation 2 2 2 2 2 4 2" xfId="372"/>
    <cellStyle name="Calculation 2 2 2 2 2 4 3" xfId="373"/>
    <cellStyle name="Calculation 2 2 2 2 2 4 4" xfId="374"/>
    <cellStyle name="Calculation 2 2 2 2 2 5" xfId="375"/>
    <cellStyle name="Calculation 2 2 2 2 2 5 2" xfId="376"/>
    <cellStyle name="Calculation 2 2 2 2 2 5 3" xfId="377"/>
    <cellStyle name="Calculation 2 2 2 2 2 6" xfId="378"/>
    <cellStyle name="Calculation 2 2 2 2 3" xfId="379"/>
    <cellStyle name="Calculation 2 2 2 2 3 2" xfId="380"/>
    <cellStyle name="Calculation 2 2 2 2 3 2 2" xfId="381"/>
    <cellStyle name="Calculation 2 2 2 2 3 2 3" xfId="382"/>
    <cellStyle name="Calculation 2 2 2 2 3 2 4" xfId="383"/>
    <cellStyle name="Calculation 2 2 2 2 3 3" xfId="384"/>
    <cellStyle name="Calculation 2 2 2 2 3 3 2" xfId="385"/>
    <cellStyle name="Calculation 2 2 2 2 3 3 3" xfId="386"/>
    <cellStyle name="Calculation 2 2 2 2 3 3 4" xfId="387"/>
    <cellStyle name="Calculation 2 2 2 2 3 4" xfId="388"/>
    <cellStyle name="Calculation 2 2 2 2 3 4 2" xfId="389"/>
    <cellStyle name="Calculation 2 2 2 2 3 4 3" xfId="390"/>
    <cellStyle name="Calculation 2 2 2 2 3 5" xfId="391"/>
    <cellStyle name="Calculation 2 2 2 2 4" xfId="392"/>
    <cellStyle name="Calculation 2 2 2 2 4 2" xfId="393"/>
    <cellStyle name="Calculation 2 2 2 2 4 3" xfId="394"/>
    <cellStyle name="Calculation 2 2 2 2 4 4" xfId="395"/>
    <cellStyle name="Calculation 2 2 2 2 5" xfId="396"/>
    <cellStyle name="Calculation 2 2 2 2 5 2" xfId="397"/>
    <cellStyle name="Calculation 2 2 2 2 5 3" xfId="398"/>
    <cellStyle name="Calculation 2 2 2 2 5 4" xfId="399"/>
    <cellStyle name="Calculation 2 2 2 2 6" xfId="400"/>
    <cellStyle name="Calculation 2 2 2 2 6 2" xfId="401"/>
    <cellStyle name="Calculation 2 2 2 2 6 3" xfId="402"/>
    <cellStyle name="Calculation 2 2 2 2 7" xfId="403"/>
    <cellStyle name="Calculation 2 2 2 3" xfId="404"/>
    <cellStyle name="Calculation 2 2 2 3 2" xfId="405"/>
    <cellStyle name="Calculation 2 2 2 3 2 2" xfId="406"/>
    <cellStyle name="Calculation 2 2 2 3 2 2 2" xfId="407"/>
    <cellStyle name="Calculation 2 2 2 3 2 2 3" xfId="408"/>
    <cellStyle name="Calculation 2 2 2 3 2 2 4" xfId="409"/>
    <cellStyle name="Calculation 2 2 2 3 2 3" xfId="410"/>
    <cellStyle name="Calculation 2 2 2 3 2 3 2" xfId="411"/>
    <cellStyle name="Calculation 2 2 2 3 2 3 3" xfId="412"/>
    <cellStyle name="Calculation 2 2 2 3 2 3 4" xfId="413"/>
    <cellStyle name="Calculation 2 2 2 3 2 4" xfId="414"/>
    <cellStyle name="Calculation 2 2 2 3 2 4 2" xfId="415"/>
    <cellStyle name="Calculation 2 2 2 3 2 4 3" xfId="416"/>
    <cellStyle name="Calculation 2 2 2 3 2 5" xfId="417"/>
    <cellStyle name="Calculation 2 2 2 3 3" xfId="418"/>
    <cellStyle name="Calculation 2 2 2 3 3 2" xfId="419"/>
    <cellStyle name="Calculation 2 2 2 3 3 3" xfId="420"/>
    <cellStyle name="Calculation 2 2 2 3 3 4" xfId="421"/>
    <cellStyle name="Calculation 2 2 2 3 4" xfId="422"/>
    <cellStyle name="Calculation 2 2 2 3 4 2" xfId="423"/>
    <cellStyle name="Calculation 2 2 2 3 4 3" xfId="424"/>
    <cellStyle name="Calculation 2 2 2 3 4 4" xfId="425"/>
    <cellStyle name="Calculation 2 2 2 3 5" xfId="426"/>
    <cellStyle name="Calculation 2 2 2 3 5 2" xfId="427"/>
    <cellStyle name="Calculation 2 2 2 3 5 3" xfId="428"/>
    <cellStyle name="Calculation 2 2 2 3 6" xfId="429"/>
    <cellStyle name="Calculation 2 2 2 4" xfId="430"/>
    <cellStyle name="Calculation 2 2 2 4 2" xfId="431"/>
    <cellStyle name="Calculation 2 2 2 4 2 2" xfId="432"/>
    <cellStyle name="Calculation 2 2 2 4 2 3" xfId="433"/>
    <cellStyle name="Calculation 2 2 2 4 2 4" xfId="434"/>
    <cellStyle name="Calculation 2 2 2 4 3" xfId="435"/>
    <cellStyle name="Calculation 2 2 2 4 3 2" xfId="436"/>
    <cellStyle name="Calculation 2 2 2 4 3 3" xfId="437"/>
    <cellStyle name="Calculation 2 2 2 4 3 4" xfId="438"/>
    <cellStyle name="Calculation 2 2 2 4 4" xfId="439"/>
    <cellStyle name="Calculation 2 2 2 4 4 2" xfId="440"/>
    <cellStyle name="Calculation 2 2 2 4 4 3" xfId="441"/>
    <cellStyle name="Calculation 2 2 2 4 5" xfId="442"/>
    <cellStyle name="Calculation 2 2 2 5" xfId="443"/>
    <cellStyle name="Calculation 2 2 2 5 2" xfId="444"/>
    <cellStyle name="Calculation 2 2 2 5 3" xfId="445"/>
    <cellStyle name="Calculation 2 2 2 5 4" xfId="446"/>
    <cellStyle name="Calculation 2 2 2 6" xfId="447"/>
    <cellStyle name="Calculation 2 2 2 6 2" xfId="448"/>
    <cellStyle name="Calculation 2 2 2 6 3" xfId="449"/>
    <cellStyle name="Calculation 2 2 2 6 4" xfId="450"/>
    <cellStyle name="Calculation 2 2 2 7" xfId="451"/>
    <cellStyle name="Calculation 2 2 2 7 2" xfId="452"/>
    <cellStyle name="Calculation 2 2 2 7 3" xfId="453"/>
    <cellStyle name="Calculation 2 2 2 8" xfId="454"/>
    <cellStyle name="Calculation 2 2 3" xfId="455"/>
    <cellStyle name="Calculation 2 2 3 2" xfId="456"/>
    <cellStyle name="Calculation 2 2 3 3" xfId="457"/>
    <cellStyle name="Calculation 2 2 3 4" xfId="458"/>
    <cellStyle name="Calculation 2 2 4" xfId="459"/>
    <cellStyle name="Calculation 2 2 4 2" xfId="460"/>
    <cellStyle name="Calculation 2 2 4 3" xfId="461"/>
    <cellStyle name="Calculation 2 2 4 4" xfId="462"/>
    <cellStyle name="Calculation 2 2 5" xfId="463"/>
    <cellStyle name="Calculation 2 2 5 2" xfId="464"/>
    <cellStyle name="Calculation 2 2 5 3" xfId="465"/>
    <cellStyle name="Calculation 2 2 6" xfId="466"/>
    <cellStyle name="Calculation 2 2 6 2" xfId="467"/>
    <cellStyle name="Calculation 2 2 6 3" xfId="468"/>
    <cellStyle name="Calculation 2 2 7" xfId="469"/>
    <cellStyle name="Calculation 2 3" xfId="470"/>
    <cellStyle name="Calculation 2 3 2" xfId="471"/>
    <cellStyle name="Calculation 2 3 2 2" xfId="472"/>
    <cellStyle name="Calculation 2 3 2 2 2" xfId="473"/>
    <cellStyle name="Calculation 2 3 2 2 2 2" xfId="474"/>
    <cellStyle name="Calculation 2 3 2 2 2 2 2" xfId="475"/>
    <cellStyle name="Calculation 2 3 2 2 2 2 3" xfId="476"/>
    <cellStyle name="Calculation 2 3 2 2 2 2 4" xfId="477"/>
    <cellStyle name="Calculation 2 3 2 2 2 3" xfId="478"/>
    <cellStyle name="Calculation 2 3 2 2 2 3 2" xfId="479"/>
    <cellStyle name="Calculation 2 3 2 2 2 3 3" xfId="480"/>
    <cellStyle name="Calculation 2 3 2 2 2 3 4" xfId="481"/>
    <cellStyle name="Calculation 2 3 2 2 2 4" xfId="482"/>
    <cellStyle name="Calculation 2 3 2 2 2 4 2" xfId="483"/>
    <cellStyle name="Calculation 2 3 2 2 2 4 3" xfId="484"/>
    <cellStyle name="Calculation 2 3 2 2 2 5" xfId="485"/>
    <cellStyle name="Calculation 2 3 2 2 3" xfId="486"/>
    <cellStyle name="Calculation 2 3 2 2 3 2" xfId="487"/>
    <cellStyle name="Calculation 2 3 2 2 3 3" xfId="488"/>
    <cellStyle name="Calculation 2 3 2 2 3 4" xfId="489"/>
    <cellStyle name="Calculation 2 3 2 2 4" xfId="490"/>
    <cellStyle name="Calculation 2 3 2 2 4 2" xfId="491"/>
    <cellStyle name="Calculation 2 3 2 2 4 3" xfId="492"/>
    <cellStyle name="Calculation 2 3 2 2 4 4" xfId="493"/>
    <cellStyle name="Calculation 2 3 2 2 5" xfId="494"/>
    <cellStyle name="Calculation 2 3 2 2 5 2" xfId="495"/>
    <cellStyle name="Calculation 2 3 2 2 5 3" xfId="496"/>
    <cellStyle name="Calculation 2 3 2 2 6" xfId="497"/>
    <cellStyle name="Calculation 2 3 2 3" xfId="498"/>
    <cellStyle name="Calculation 2 3 2 3 2" xfId="499"/>
    <cellStyle name="Calculation 2 3 2 3 2 2" xfId="500"/>
    <cellStyle name="Calculation 2 3 2 3 2 3" xfId="501"/>
    <cellStyle name="Calculation 2 3 2 3 2 4" xfId="502"/>
    <cellStyle name="Calculation 2 3 2 3 3" xfId="503"/>
    <cellStyle name="Calculation 2 3 2 3 3 2" xfId="504"/>
    <cellStyle name="Calculation 2 3 2 3 3 3" xfId="505"/>
    <cellStyle name="Calculation 2 3 2 3 3 4" xfId="506"/>
    <cellStyle name="Calculation 2 3 2 3 4" xfId="507"/>
    <cellStyle name="Calculation 2 3 2 3 4 2" xfId="508"/>
    <cellStyle name="Calculation 2 3 2 3 4 3" xfId="509"/>
    <cellStyle name="Calculation 2 3 2 3 5" xfId="510"/>
    <cellStyle name="Calculation 2 3 2 4" xfId="511"/>
    <cellStyle name="Calculation 2 3 2 4 2" xfId="512"/>
    <cellStyle name="Calculation 2 3 2 4 3" xfId="513"/>
    <cellStyle name="Calculation 2 3 2 4 4" xfId="514"/>
    <cellStyle name="Calculation 2 3 2 5" xfId="515"/>
    <cellStyle name="Calculation 2 3 2 5 2" xfId="516"/>
    <cellStyle name="Calculation 2 3 2 5 3" xfId="517"/>
    <cellStyle name="Calculation 2 3 2 5 4" xfId="518"/>
    <cellStyle name="Calculation 2 3 2 6" xfId="519"/>
    <cellStyle name="Calculation 2 3 2 6 2" xfId="520"/>
    <cellStyle name="Calculation 2 3 2 6 3" xfId="521"/>
    <cellStyle name="Calculation 2 3 2 7" xfId="522"/>
    <cellStyle name="Calculation 2 3 3" xfId="523"/>
    <cellStyle name="Calculation 2 3 3 2" xfId="524"/>
    <cellStyle name="Calculation 2 3 3 2 2" xfId="525"/>
    <cellStyle name="Calculation 2 3 3 2 2 2" xfId="526"/>
    <cellStyle name="Calculation 2 3 3 2 2 3" xfId="527"/>
    <cellStyle name="Calculation 2 3 3 2 2 4" xfId="528"/>
    <cellStyle name="Calculation 2 3 3 2 3" xfId="529"/>
    <cellStyle name="Calculation 2 3 3 2 3 2" xfId="530"/>
    <cellStyle name="Calculation 2 3 3 2 3 3" xfId="531"/>
    <cellStyle name="Calculation 2 3 3 2 3 4" xfId="532"/>
    <cellStyle name="Calculation 2 3 3 2 4" xfId="533"/>
    <cellStyle name="Calculation 2 3 3 2 4 2" xfId="534"/>
    <cellStyle name="Calculation 2 3 3 2 4 3" xfId="535"/>
    <cellStyle name="Calculation 2 3 3 2 5" xfId="536"/>
    <cellStyle name="Calculation 2 3 3 3" xfId="537"/>
    <cellStyle name="Calculation 2 3 3 3 2" xfId="538"/>
    <cellStyle name="Calculation 2 3 3 3 3" xfId="539"/>
    <cellStyle name="Calculation 2 3 3 3 4" xfId="540"/>
    <cellStyle name="Calculation 2 3 3 4" xfId="541"/>
    <cellStyle name="Calculation 2 3 3 4 2" xfId="542"/>
    <cellStyle name="Calculation 2 3 3 4 3" xfId="543"/>
    <cellStyle name="Calculation 2 3 3 4 4" xfId="544"/>
    <cellStyle name="Calculation 2 3 3 5" xfId="545"/>
    <cellStyle name="Calculation 2 3 3 5 2" xfId="546"/>
    <cellStyle name="Calculation 2 3 3 5 3" xfId="547"/>
    <cellStyle name="Calculation 2 3 3 6" xfId="548"/>
    <cellStyle name="Calculation 2 3 4" xfId="549"/>
    <cellStyle name="Calculation 2 3 4 2" xfId="550"/>
    <cellStyle name="Calculation 2 3 4 2 2" xfId="551"/>
    <cellStyle name="Calculation 2 3 4 2 3" xfId="552"/>
    <cellStyle name="Calculation 2 3 4 2 4" xfId="553"/>
    <cellStyle name="Calculation 2 3 4 3" xfId="554"/>
    <cellStyle name="Calculation 2 3 4 3 2" xfId="555"/>
    <cellStyle name="Calculation 2 3 4 3 3" xfId="556"/>
    <cellStyle name="Calculation 2 3 4 3 4" xfId="557"/>
    <cellStyle name="Calculation 2 3 4 4" xfId="558"/>
    <cellStyle name="Calculation 2 3 4 4 2" xfId="559"/>
    <cellStyle name="Calculation 2 3 4 4 3" xfId="560"/>
    <cellStyle name="Calculation 2 3 4 5" xfId="561"/>
    <cellStyle name="Calculation 2 3 5" xfId="562"/>
    <cellStyle name="Calculation 2 3 5 2" xfId="563"/>
    <cellStyle name="Calculation 2 3 5 3" xfId="564"/>
    <cellStyle name="Calculation 2 3 5 4" xfId="565"/>
    <cellStyle name="Calculation 2 3 6" xfId="566"/>
    <cellStyle name="Calculation 2 3 6 2" xfId="567"/>
    <cellStyle name="Calculation 2 3 6 3" xfId="568"/>
    <cellStyle name="Calculation 2 3 6 4" xfId="569"/>
    <cellStyle name="Calculation 2 3 7" xfId="570"/>
    <cellStyle name="Calculation 2 3 7 2" xfId="571"/>
    <cellStyle name="Calculation 2 3 7 3" xfId="572"/>
    <cellStyle name="Calculation 2 3 8" xfId="573"/>
    <cellStyle name="Calculation 2 4" xfId="574"/>
    <cellStyle name="Calculation 2 4 2" xfId="575"/>
    <cellStyle name="Calculation 2 4 3" xfId="576"/>
    <cellStyle name="Calculation 2 4 4" xfId="577"/>
    <cellStyle name="Calculation 2 5" xfId="578"/>
    <cellStyle name="Calculation 2 5 2" xfId="579"/>
    <cellStyle name="Calculation 2 5 3" xfId="580"/>
    <cellStyle name="Calculation 2 5 4" xfId="581"/>
    <cellStyle name="Calculation 2 6" xfId="582"/>
    <cellStyle name="Calculation 2 6 2" xfId="583"/>
    <cellStyle name="Calculation 2 6 3" xfId="584"/>
    <cellStyle name="Calculation 2 7" xfId="585"/>
    <cellStyle name="Calculation 2 7 2" xfId="586"/>
    <cellStyle name="Calculation 2 7 3" xfId="587"/>
    <cellStyle name="Calculation 2 8" xfId="588"/>
    <cellStyle name="Calculation 3" xfId="589"/>
    <cellStyle name="Calculation 3 2" xfId="590"/>
    <cellStyle name="Calculation 3 2 2" xfId="591"/>
    <cellStyle name="Calculation 3 2 2 2" xfId="592"/>
    <cellStyle name="Calculation 3 2 2 2 2" xfId="593"/>
    <cellStyle name="Calculation 3 2 2 2 2 2" xfId="594"/>
    <cellStyle name="Calculation 3 2 2 2 2 2 2" xfId="595"/>
    <cellStyle name="Calculation 3 2 2 2 2 2 2 2" xfId="596"/>
    <cellStyle name="Calculation 3 2 2 2 2 2 2 3" xfId="597"/>
    <cellStyle name="Calculation 3 2 2 2 2 2 2 4" xfId="598"/>
    <cellStyle name="Calculation 3 2 2 2 2 2 3" xfId="599"/>
    <cellStyle name="Calculation 3 2 2 2 2 2 3 2" xfId="600"/>
    <cellStyle name="Calculation 3 2 2 2 2 2 3 3" xfId="601"/>
    <cellStyle name="Calculation 3 2 2 2 2 2 3 4" xfId="602"/>
    <cellStyle name="Calculation 3 2 2 2 2 2 4" xfId="603"/>
    <cellStyle name="Calculation 3 2 2 2 2 2 4 2" xfId="604"/>
    <cellStyle name="Calculation 3 2 2 2 2 2 4 3" xfId="605"/>
    <cellStyle name="Calculation 3 2 2 2 2 2 5" xfId="606"/>
    <cellStyle name="Calculation 3 2 2 2 2 3" xfId="607"/>
    <cellStyle name="Calculation 3 2 2 2 2 3 2" xfId="608"/>
    <cellStyle name="Calculation 3 2 2 2 2 3 3" xfId="609"/>
    <cellStyle name="Calculation 3 2 2 2 2 3 4" xfId="610"/>
    <cellStyle name="Calculation 3 2 2 2 2 4" xfId="611"/>
    <cellStyle name="Calculation 3 2 2 2 2 4 2" xfId="612"/>
    <cellStyle name="Calculation 3 2 2 2 2 4 3" xfId="613"/>
    <cellStyle name="Calculation 3 2 2 2 2 4 4" xfId="614"/>
    <cellStyle name="Calculation 3 2 2 2 2 5" xfId="615"/>
    <cellStyle name="Calculation 3 2 2 2 2 5 2" xfId="616"/>
    <cellStyle name="Calculation 3 2 2 2 2 5 3" xfId="617"/>
    <cellStyle name="Calculation 3 2 2 2 2 6" xfId="618"/>
    <cellStyle name="Calculation 3 2 2 2 3" xfId="619"/>
    <cellStyle name="Calculation 3 2 2 2 3 2" xfId="620"/>
    <cellStyle name="Calculation 3 2 2 2 3 2 2" xfId="621"/>
    <cellStyle name="Calculation 3 2 2 2 3 2 3" xfId="622"/>
    <cellStyle name="Calculation 3 2 2 2 3 2 4" xfId="623"/>
    <cellStyle name="Calculation 3 2 2 2 3 3" xfId="624"/>
    <cellStyle name="Calculation 3 2 2 2 3 3 2" xfId="625"/>
    <cellStyle name="Calculation 3 2 2 2 3 3 3" xfId="626"/>
    <cellStyle name="Calculation 3 2 2 2 3 3 4" xfId="627"/>
    <cellStyle name="Calculation 3 2 2 2 3 4" xfId="628"/>
    <cellStyle name="Calculation 3 2 2 2 3 4 2" xfId="629"/>
    <cellStyle name="Calculation 3 2 2 2 3 4 3" xfId="630"/>
    <cellStyle name="Calculation 3 2 2 2 3 5" xfId="631"/>
    <cellStyle name="Calculation 3 2 2 2 4" xfId="632"/>
    <cellStyle name="Calculation 3 2 2 2 4 2" xfId="633"/>
    <cellStyle name="Calculation 3 2 2 2 4 3" xfId="634"/>
    <cellStyle name="Calculation 3 2 2 2 4 4" xfId="635"/>
    <cellStyle name="Calculation 3 2 2 2 5" xfId="636"/>
    <cellStyle name="Calculation 3 2 2 2 5 2" xfId="637"/>
    <cellStyle name="Calculation 3 2 2 2 5 3" xfId="638"/>
    <cellStyle name="Calculation 3 2 2 2 5 4" xfId="639"/>
    <cellStyle name="Calculation 3 2 2 2 6" xfId="640"/>
    <cellStyle name="Calculation 3 2 2 2 6 2" xfId="641"/>
    <cellStyle name="Calculation 3 2 2 2 6 3" xfId="642"/>
    <cellStyle name="Calculation 3 2 2 2 7" xfId="643"/>
    <cellStyle name="Calculation 3 2 2 3" xfId="644"/>
    <cellStyle name="Calculation 3 2 2 3 2" xfId="645"/>
    <cellStyle name="Calculation 3 2 2 3 2 2" xfId="646"/>
    <cellStyle name="Calculation 3 2 2 3 2 2 2" xfId="647"/>
    <cellStyle name="Calculation 3 2 2 3 2 2 3" xfId="648"/>
    <cellStyle name="Calculation 3 2 2 3 2 2 4" xfId="649"/>
    <cellStyle name="Calculation 3 2 2 3 2 3" xfId="650"/>
    <cellStyle name="Calculation 3 2 2 3 2 3 2" xfId="651"/>
    <cellStyle name="Calculation 3 2 2 3 2 3 3" xfId="652"/>
    <cellStyle name="Calculation 3 2 2 3 2 3 4" xfId="653"/>
    <cellStyle name="Calculation 3 2 2 3 2 4" xfId="654"/>
    <cellStyle name="Calculation 3 2 2 3 2 4 2" xfId="655"/>
    <cellStyle name="Calculation 3 2 2 3 2 4 3" xfId="656"/>
    <cellStyle name="Calculation 3 2 2 3 2 5" xfId="657"/>
    <cellStyle name="Calculation 3 2 2 3 3" xfId="658"/>
    <cellStyle name="Calculation 3 2 2 3 3 2" xfId="659"/>
    <cellStyle name="Calculation 3 2 2 3 3 3" xfId="660"/>
    <cellStyle name="Calculation 3 2 2 3 3 4" xfId="661"/>
    <cellStyle name="Calculation 3 2 2 3 4" xfId="662"/>
    <cellStyle name="Calculation 3 2 2 3 4 2" xfId="663"/>
    <cellStyle name="Calculation 3 2 2 3 4 3" xfId="664"/>
    <cellStyle name="Calculation 3 2 2 3 4 4" xfId="665"/>
    <cellStyle name="Calculation 3 2 2 3 5" xfId="666"/>
    <cellStyle name="Calculation 3 2 2 3 5 2" xfId="667"/>
    <cellStyle name="Calculation 3 2 2 3 5 3" xfId="668"/>
    <cellStyle name="Calculation 3 2 2 3 6" xfId="669"/>
    <cellStyle name="Calculation 3 2 2 4" xfId="670"/>
    <cellStyle name="Calculation 3 2 2 4 2" xfId="671"/>
    <cellStyle name="Calculation 3 2 2 4 2 2" xfId="672"/>
    <cellStyle name="Calculation 3 2 2 4 2 3" xfId="673"/>
    <cellStyle name="Calculation 3 2 2 4 2 4" xfId="674"/>
    <cellStyle name="Calculation 3 2 2 4 3" xfId="675"/>
    <cellStyle name="Calculation 3 2 2 4 3 2" xfId="676"/>
    <cellStyle name="Calculation 3 2 2 4 3 3" xfId="677"/>
    <cellStyle name="Calculation 3 2 2 4 3 4" xfId="678"/>
    <cellStyle name="Calculation 3 2 2 4 4" xfId="679"/>
    <cellStyle name="Calculation 3 2 2 4 4 2" xfId="680"/>
    <cellStyle name="Calculation 3 2 2 4 4 3" xfId="681"/>
    <cellStyle name="Calculation 3 2 2 4 5" xfId="682"/>
    <cellStyle name="Calculation 3 2 2 5" xfId="683"/>
    <cellStyle name="Calculation 3 2 2 5 2" xfId="684"/>
    <cellStyle name="Calculation 3 2 2 5 3" xfId="685"/>
    <cellStyle name="Calculation 3 2 2 5 4" xfId="686"/>
    <cellStyle name="Calculation 3 2 2 6" xfId="687"/>
    <cellStyle name="Calculation 3 2 2 6 2" xfId="688"/>
    <cellStyle name="Calculation 3 2 2 6 3" xfId="689"/>
    <cellStyle name="Calculation 3 2 2 6 4" xfId="690"/>
    <cellStyle name="Calculation 3 2 2 7" xfId="691"/>
    <cellStyle name="Calculation 3 2 2 7 2" xfId="692"/>
    <cellStyle name="Calculation 3 2 2 7 3" xfId="693"/>
    <cellStyle name="Calculation 3 2 2 8" xfId="694"/>
    <cellStyle name="Calculation 3 2 3" xfId="695"/>
    <cellStyle name="Calculation 3 2 3 2" xfId="696"/>
    <cellStyle name="Calculation 3 2 3 3" xfId="697"/>
    <cellStyle name="Calculation 3 2 3 4" xfId="698"/>
    <cellStyle name="Calculation 3 2 4" xfId="699"/>
    <cellStyle name="Calculation 3 2 4 2" xfId="700"/>
    <cellStyle name="Calculation 3 2 4 3" xfId="701"/>
    <cellStyle name="Calculation 3 2 4 4" xfId="702"/>
    <cellStyle name="Calculation 3 2 5" xfId="703"/>
    <cellStyle name="Calculation 3 2 5 2" xfId="704"/>
    <cellStyle name="Calculation 3 2 5 3" xfId="705"/>
    <cellStyle name="Calculation 3 2 6" xfId="706"/>
    <cellStyle name="Calculation 3 2 6 2" xfId="707"/>
    <cellStyle name="Calculation 3 2 6 3" xfId="708"/>
    <cellStyle name="Calculation 3 2 7" xfId="709"/>
    <cellStyle name="Calculation 3 3" xfId="710"/>
    <cellStyle name="Calculation 3 3 2" xfId="711"/>
    <cellStyle name="Calculation 3 3 2 2" xfId="712"/>
    <cellStyle name="Calculation 3 3 2 2 2" xfId="713"/>
    <cellStyle name="Calculation 3 3 2 2 2 2" xfId="714"/>
    <cellStyle name="Calculation 3 3 2 2 2 2 2" xfId="715"/>
    <cellStyle name="Calculation 3 3 2 2 2 2 3" xfId="716"/>
    <cellStyle name="Calculation 3 3 2 2 2 2 4" xfId="717"/>
    <cellStyle name="Calculation 3 3 2 2 2 3" xfId="718"/>
    <cellStyle name="Calculation 3 3 2 2 2 3 2" xfId="719"/>
    <cellStyle name="Calculation 3 3 2 2 2 3 3" xfId="720"/>
    <cellStyle name="Calculation 3 3 2 2 2 3 4" xfId="721"/>
    <cellStyle name="Calculation 3 3 2 2 2 4" xfId="722"/>
    <cellStyle name="Calculation 3 3 2 2 2 4 2" xfId="723"/>
    <cellStyle name="Calculation 3 3 2 2 2 4 3" xfId="724"/>
    <cellStyle name="Calculation 3 3 2 2 2 5" xfId="725"/>
    <cellStyle name="Calculation 3 3 2 2 3" xfId="726"/>
    <cellStyle name="Calculation 3 3 2 2 3 2" xfId="727"/>
    <cellStyle name="Calculation 3 3 2 2 3 3" xfId="728"/>
    <cellStyle name="Calculation 3 3 2 2 3 4" xfId="729"/>
    <cellStyle name="Calculation 3 3 2 2 4" xfId="730"/>
    <cellStyle name="Calculation 3 3 2 2 4 2" xfId="731"/>
    <cellStyle name="Calculation 3 3 2 2 4 3" xfId="732"/>
    <cellStyle name="Calculation 3 3 2 2 4 4" xfId="733"/>
    <cellStyle name="Calculation 3 3 2 2 5" xfId="734"/>
    <cellStyle name="Calculation 3 3 2 2 5 2" xfId="735"/>
    <cellStyle name="Calculation 3 3 2 2 5 3" xfId="736"/>
    <cellStyle name="Calculation 3 3 2 2 6" xfId="737"/>
    <cellStyle name="Calculation 3 3 2 3" xfId="738"/>
    <cellStyle name="Calculation 3 3 2 3 2" xfId="739"/>
    <cellStyle name="Calculation 3 3 2 3 2 2" xfId="740"/>
    <cellStyle name="Calculation 3 3 2 3 2 3" xfId="741"/>
    <cellStyle name="Calculation 3 3 2 3 2 4" xfId="742"/>
    <cellStyle name="Calculation 3 3 2 3 3" xfId="743"/>
    <cellStyle name="Calculation 3 3 2 3 3 2" xfId="744"/>
    <cellStyle name="Calculation 3 3 2 3 3 3" xfId="745"/>
    <cellStyle name="Calculation 3 3 2 3 3 4" xfId="746"/>
    <cellStyle name="Calculation 3 3 2 3 4" xfId="747"/>
    <cellStyle name="Calculation 3 3 2 3 4 2" xfId="748"/>
    <cellStyle name="Calculation 3 3 2 3 4 3" xfId="749"/>
    <cellStyle name="Calculation 3 3 2 3 5" xfId="750"/>
    <cellStyle name="Calculation 3 3 2 4" xfId="751"/>
    <cellStyle name="Calculation 3 3 2 4 2" xfId="752"/>
    <cellStyle name="Calculation 3 3 2 4 3" xfId="753"/>
    <cellStyle name="Calculation 3 3 2 4 4" xfId="754"/>
    <cellStyle name="Calculation 3 3 2 5" xfId="755"/>
    <cellStyle name="Calculation 3 3 2 5 2" xfId="756"/>
    <cellStyle name="Calculation 3 3 2 5 3" xfId="757"/>
    <cellStyle name="Calculation 3 3 2 5 4" xfId="758"/>
    <cellStyle name="Calculation 3 3 2 6" xfId="759"/>
    <cellStyle name="Calculation 3 3 2 6 2" xfId="760"/>
    <cellStyle name="Calculation 3 3 2 6 3" xfId="761"/>
    <cellStyle name="Calculation 3 3 2 7" xfId="762"/>
    <cellStyle name="Calculation 3 3 3" xfId="763"/>
    <cellStyle name="Calculation 3 3 3 2" xfId="764"/>
    <cellStyle name="Calculation 3 3 3 2 2" xfId="765"/>
    <cellStyle name="Calculation 3 3 3 2 2 2" xfId="766"/>
    <cellStyle name="Calculation 3 3 3 2 2 3" xfId="767"/>
    <cellStyle name="Calculation 3 3 3 2 2 4" xfId="768"/>
    <cellStyle name="Calculation 3 3 3 2 3" xfId="769"/>
    <cellStyle name="Calculation 3 3 3 2 3 2" xfId="770"/>
    <cellStyle name="Calculation 3 3 3 2 3 3" xfId="771"/>
    <cellStyle name="Calculation 3 3 3 2 3 4" xfId="772"/>
    <cellStyle name="Calculation 3 3 3 2 4" xfId="773"/>
    <cellStyle name="Calculation 3 3 3 2 4 2" xfId="774"/>
    <cellStyle name="Calculation 3 3 3 2 4 3" xfId="775"/>
    <cellStyle name="Calculation 3 3 3 2 5" xfId="776"/>
    <cellStyle name="Calculation 3 3 3 3" xfId="777"/>
    <cellStyle name="Calculation 3 3 3 3 2" xfId="778"/>
    <cellStyle name="Calculation 3 3 3 3 3" xfId="779"/>
    <cellStyle name="Calculation 3 3 3 3 4" xfId="780"/>
    <cellStyle name="Calculation 3 3 3 4" xfId="781"/>
    <cellStyle name="Calculation 3 3 3 4 2" xfId="782"/>
    <cellStyle name="Calculation 3 3 3 4 3" xfId="783"/>
    <cellStyle name="Calculation 3 3 3 4 4" xfId="784"/>
    <cellStyle name="Calculation 3 3 3 5" xfId="785"/>
    <cellStyle name="Calculation 3 3 3 5 2" xfId="786"/>
    <cellStyle name="Calculation 3 3 3 5 3" xfId="787"/>
    <cellStyle name="Calculation 3 3 3 6" xfId="788"/>
    <cellStyle name="Calculation 3 3 4" xfId="789"/>
    <cellStyle name="Calculation 3 3 4 2" xfId="790"/>
    <cellStyle name="Calculation 3 3 4 2 2" xfId="791"/>
    <cellStyle name="Calculation 3 3 4 2 3" xfId="792"/>
    <cellStyle name="Calculation 3 3 4 2 4" xfId="793"/>
    <cellStyle name="Calculation 3 3 4 3" xfId="794"/>
    <cellStyle name="Calculation 3 3 4 3 2" xfId="795"/>
    <cellStyle name="Calculation 3 3 4 3 3" xfId="796"/>
    <cellStyle name="Calculation 3 3 4 3 4" xfId="797"/>
    <cellStyle name="Calculation 3 3 4 4" xfId="798"/>
    <cellStyle name="Calculation 3 3 4 4 2" xfId="799"/>
    <cellStyle name="Calculation 3 3 4 4 3" xfId="800"/>
    <cellStyle name="Calculation 3 3 4 5" xfId="801"/>
    <cellStyle name="Calculation 3 3 5" xfId="802"/>
    <cellStyle name="Calculation 3 3 5 2" xfId="803"/>
    <cellStyle name="Calculation 3 3 5 3" xfId="804"/>
    <cellStyle name="Calculation 3 3 5 4" xfId="805"/>
    <cellStyle name="Calculation 3 3 6" xfId="806"/>
    <cellStyle name="Calculation 3 3 6 2" xfId="807"/>
    <cellStyle name="Calculation 3 3 6 3" xfId="808"/>
    <cellStyle name="Calculation 3 3 6 4" xfId="809"/>
    <cellStyle name="Calculation 3 3 7" xfId="810"/>
    <cellStyle name="Calculation 3 3 7 2" xfId="811"/>
    <cellStyle name="Calculation 3 3 7 3" xfId="812"/>
    <cellStyle name="Calculation 3 3 8" xfId="813"/>
    <cellStyle name="Calculation 3 4" xfId="814"/>
    <cellStyle name="Calculation 3 4 2" xfId="815"/>
    <cellStyle name="Calculation 3 4 3" xfId="816"/>
    <cellStyle name="Calculation 3 4 4" xfId="817"/>
    <cellStyle name="Calculation 3 5" xfId="818"/>
    <cellStyle name="Calculation 3 5 2" xfId="819"/>
    <cellStyle name="Calculation 3 5 3" xfId="820"/>
    <cellStyle name="Calculation 3 5 4" xfId="821"/>
    <cellStyle name="Calculation 3 6" xfId="822"/>
    <cellStyle name="Calculation 3 6 2" xfId="823"/>
    <cellStyle name="Calculation 3 6 3" xfId="824"/>
    <cellStyle name="Calculation 3 7" xfId="825"/>
    <cellStyle name="Calculation 3 7 2" xfId="826"/>
    <cellStyle name="Calculation 3 7 3" xfId="827"/>
    <cellStyle name="Calculation 3 8" xfId="828"/>
    <cellStyle name="Calculation 4" xfId="829"/>
    <cellStyle name="Calculation 4 2" xfId="830"/>
    <cellStyle name="Calculation 4 2 2" xfId="831"/>
    <cellStyle name="Calculation 4 2 2 2" xfId="832"/>
    <cellStyle name="Calculation 4 2 2 2 2" xfId="833"/>
    <cellStyle name="Calculation 4 2 2 2 2 2" xfId="834"/>
    <cellStyle name="Calculation 4 2 2 2 2 2 2" xfId="835"/>
    <cellStyle name="Calculation 4 2 2 2 2 2 2 2" xfId="836"/>
    <cellStyle name="Calculation 4 2 2 2 2 2 2 3" xfId="837"/>
    <cellStyle name="Calculation 4 2 2 2 2 2 2 4" xfId="838"/>
    <cellStyle name="Calculation 4 2 2 2 2 2 3" xfId="839"/>
    <cellStyle name="Calculation 4 2 2 2 2 2 3 2" xfId="840"/>
    <cellStyle name="Calculation 4 2 2 2 2 2 3 3" xfId="841"/>
    <cellStyle name="Calculation 4 2 2 2 2 2 3 4" xfId="842"/>
    <cellStyle name="Calculation 4 2 2 2 2 2 4" xfId="843"/>
    <cellStyle name="Calculation 4 2 2 2 2 2 4 2" xfId="844"/>
    <cellStyle name="Calculation 4 2 2 2 2 2 4 3" xfId="845"/>
    <cellStyle name="Calculation 4 2 2 2 2 2 5" xfId="846"/>
    <cellStyle name="Calculation 4 2 2 2 2 3" xfId="847"/>
    <cellStyle name="Calculation 4 2 2 2 2 3 2" xfId="848"/>
    <cellStyle name="Calculation 4 2 2 2 2 3 3" xfId="849"/>
    <cellStyle name="Calculation 4 2 2 2 2 3 4" xfId="850"/>
    <cellStyle name="Calculation 4 2 2 2 2 4" xfId="851"/>
    <cellStyle name="Calculation 4 2 2 2 2 4 2" xfId="852"/>
    <cellStyle name="Calculation 4 2 2 2 2 4 3" xfId="853"/>
    <cellStyle name="Calculation 4 2 2 2 2 4 4" xfId="854"/>
    <cellStyle name="Calculation 4 2 2 2 2 5" xfId="855"/>
    <cellStyle name="Calculation 4 2 2 2 2 5 2" xfId="856"/>
    <cellStyle name="Calculation 4 2 2 2 2 5 3" xfId="857"/>
    <cellStyle name="Calculation 4 2 2 2 2 6" xfId="858"/>
    <cellStyle name="Calculation 4 2 2 2 3" xfId="859"/>
    <cellStyle name="Calculation 4 2 2 2 3 2" xfId="860"/>
    <cellStyle name="Calculation 4 2 2 2 3 2 2" xfId="861"/>
    <cellStyle name="Calculation 4 2 2 2 3 2 3" xfId="862"/>
    <cellStyle name="Calculation 4 2 2 2 3 2 4" xfId="863"/>
    <cellStyle name="Calculation 4 2 2 2 3 3" xfId="864"/>
    <cellStyle name="Calculation 4 2 2 2 3 3 2" xfId="865"/>
    <cellStyle name="Calculation 4 2 2 2 3 3 3" xfId="866"/>
    <cellStyle name="Calculation 4 2 2 2 3 3 4" xfId="867"/>
    <cellStyle name="Calculation 4 2 2 2 3 4" xfId="868"/>
    <cellStyle name="Calculation 4 2 2 2 3 4 2" xfId="869"/>
    <cellStyle name="Calculation 4 2 2 2 3 4 3" xfId="870"/>
    <cellStyle name="Calculation 4 2 2 2 3 5" xfId="871"/>
    <cellStyle name="Calculation 4 2 2 2 4" xfId="872"/>
    <cellStyle name="Calculation 4 2 2 2 4 2" xfId="873"/>
    <cellStyle name="Calculation 4 2 2 2 4 3" xfId="874"/>
    <cellStyle name="Calculation 4 2 2 2 4 4" xfId="875"/>
    <cellStyle name="Calculation 4 2 2 2 5" xfId="876"/>
    <cellStyle name="Calculation 4 2 2 2 5 2" xfId="877"/>
    <cellStyle name="Calculation 4 2 2 2 5 3" xfId="878"/>
    <cellStyle name="Calculation 4 2 2 2 5 4" xfId="879"/>
    <cellStyle name="Calculation 4 2 2 2 6" xfId="880"/>
    <cellStyle name="Calculation 4 2 2 2 6 2" xfId="881"/>
    <cellStyle name="Calculation 4 2 2 2 6 3" xfId="882"/>
    <cellStyle name="Calculation 4 2 2 2 7" xfId="883"/>
    <cellStyle name="Calculation 4 2 2 3" xfId="884"/>
    <cellStyle name="Calculation 4 2 2 3 2" xfId="885"/>
    <cellStyle name="Calculation 4 2 2 3 2 2" xfId="886"/>
    <cellStyle name="Calculation 4 2 2 3 2 2 2" xfId="887"/>
    <cellStyle name="Calculation 4 2 2 3 2 2 3" xfId="888"/>
    <cellStyle name="Calculation 4 2 2 3 2 2 4" xfId="889"/>
    <cellStyle name="Calculation 4 2 2 3 2 3" xfId="890"/>
    <cellStyle name="Calculation 4 2 2 3 2 3 2" xfId="891"/>
    <cellStyle name="Calculation 4 2 2 3 2 3 3" xfId="892"/>
    <cellStyle name="Calculation 4 2 2 3 2 3 4" xfId="893"/>
    <cellStyle name="Calculation 4 2 2 3 2 4" xfId="894"/>
    <cellStyle name="Calculation 4 2 2 3 2 4 2" xfId="895"/>
    <cellStyle name="Calculation 4 2 2 3 2 4 3" xfId="896"/>
    <cellStyle name="Calculation 4 2 2 3 2 5" xfId="897"/>
    <cellStyle name="Calculation 4 2 2 3 3" xfId="898"/>
    <cellStyle name="Calculation 4 2 2 3 3 2" xfId="899"/>
    <cellStyle name="Calculation 4 2 2 3 3 3" xfId="900"/>
    <cellStyle name="Calculation 4 2 2 3 3 4" xfId="901"/>
    <cellStyle name="Calculation 4 2 2 3 4" xfId="902"/>
    <cellStyle name="Calculation 4 2 2 3 4 2" xfId="903"/>
    <cellStyle name="Calculation 4 2 2 3 4 3" xfId="904"/>
    <cellStyle name="Calculation 4 2 2 3 4 4" xfId="905"/>
    <cellStyle name="Calculation 4 2 2 3 5" xfId="906"/>
    <cellStyle name="Calculation 4 2 2 3 5 2" xfId="907"/>
    <cellStyle name="Calculation 4 2 2 3 5 3" xfId="908"/>
    <cellStyle name="Calculation 4 2 2 3 6" xfId="909"/>
    <cellStyle name="Calculation 4 2 2 4" xfId="910"/>
    <cellStyle name="Calculation 4 2 2 4 2" xfId="911"/>
    <cellStyle name="Calculation 4 2 2 4 2 2" xfId="912"/>
    <cellStyle name="Calculation 4 2 2 4 2 3" xfId="913"/>
    <cellStyle name="Calculation 4 2 2 4 2 4" xfId="914"/>
    <cellStyle name="Calculation 4 2 2 4 3" xfId="915"/>
    <cellStyle name="Calculation 4 2 2 4 3 2" xfId="916"/>
    <cellStyle name="Calculation 4 2 2 4 3 3" xfId="917"/>
    <cellStyle name="Calculation 4 2 2 4 3 4" xfId="918"/>
    <cellStyle name="Calculation 4 2 2 4 4" xfId="919"/>
    <cellStyle name="Calculation 4 2 2 4 4 2" xfId="920"/>
    <cellStyle name="Calculation 4 2 2 4 4 3" xfId="921"/>
    <cellStyle name="Calculation 4 2 2 4 5" xfId="922"/>
    <cellStyle name="Calculation 4 2 2 5" xfId="923"/>
    <cellStyle name="Calculation 4 2 2 5 2" xfId="924"/>
    <cellStyle name="Calculation 4 2 2 5 3" xfId="925"/>
    <cellStyle name="Calculation 4 2 2 5 4" xfId="926"/>
    <cellStyle name="Calculation 4 2 2 6" xfId="927"/>
    <cellStyle name="Calculation 4 2 2 6 2" xfId="928"/>
    <cellStyle name="Calculation 4 2 2 6 3" xfId="929"/>
    <cellStyle name="Calculation 4 2 2 6 4" xfId="930"/>
    <cellStyle name="Calculation 4 2 2 7" xfId="931"/>
    <cellStyle name="Calculation 4 2 2 7 2" xfId="932"/>
    <cellStyle name="Calculation 4 2 2 7 3" xfId="933"/>
    <cellStyle name="Calculation 4 2 2 8" xfId="934"/>
    <cellStyle name="Calculation 4 2 3" xfId="935"/>
    <cellStyle name="Calculation 4 2 3 2" xfId="936"/>
    <cellStyle name="Calculation 4 2 3 3" xfId="937"/>
    <cellStyle name="Calculation 4 2 3 4" xfId="938"/>
    <cellStyle name="Calculation 4 2 4" xfId="939"/>
    <cellStyle name="Calculation 4 2 4 2" xfId="940"/>
    <cellStyle name="Calculation 4 2 4 3" xfId="941"/>
    <cellStyle name="Calculation 4 2 4 4" xfId="942"/>
    <cellStyle name="Calculation 4 2 5" xfId="943"/>
    <cellStyle name="Calculation 4 2 5 2" xfId="944"/>
    <cellStyle name="Calculation 4 2 5 3" xfId="945"/>
    <cellStyle name="Calculation 4 2 6" xfId="946"/>
    <cellStyle name="Calculation 4 2 6 2" xfId="947"/>
    <cellStyle name="Calculation 4 2 6 3" xfId="948"/>
    <cellStyle name="Calculation 4 2 7" xfId="949"/>
    <cellStyle name="Calculation 4 3" xfId="950"/>
    <cellStyle name="Calculation 4 3 2" xfId="951"/>
    <cellStyle name="Calculation 4 3 2 2" xfId="952"/>
    <cellStyle name="Calculation 4 3 2 2 2" xfId="953"/>
    <cellStyle name="Calculation 4 3 2 2 2 2" xfId="954"/>
    <cellStyle name="Calculation 4 3 2 2 2 2 2" xfId="955"/>
    <cellStyle name="Calculation 4 3 2 2 2 2 3" xfId="956"/>
    <cellStyle name="Calculation 4 3 2 2 2 2 4" xfId="957"/>
    <cellStyle name="Calculation 4 3 2 2 2 3" xfId="958"/>
    <cellStyle name="Calculation 4 3 2 2 2 3 2" xfId="959"/>
    <cellStyle name="Calculation 4 3 2 2 2 3 3" xfId="960"/>
    <cellStyle name="Calculation 4 3 2 2 2 3 4" xfId="961"/>
    <cellStyle name="Calculation 4 3 2 2 2 4" xfId="962"/>
    <cellStyle name="Calculation 4 3 2 2 2 4 2" xfId="963"/>
    <cellStyle name="Calculation 4 3 2 2 2 4 3" xfId="964"/>
    <cellStyle name="Calculation 4 3 2 2 2 5" xfId="965"/>
    <cellStyle name="Calculation 4 3 2 2 3" xfId="966"/>
    <cellStyle name="Calculation 4 3 2 2 3 2" xfId="967"/>
    <cellStyle name="Calculation 4 3 2 2 3 3" xfId="968"/>
    <cellStyle name="Calculation 4 3 2 2 3 4" xfId="969"/>
    <cellStyle name="Calculation 4 3 2 2 4" xfId="970"/>
    <cellStyle name="Calculation 4 3 2 2 4 2" xfId="971"/>
    <cellStyle name="Calculation 4 3 2 2 4 3" xfId="972"/>
    <cellStyle name="Calculation 4 3 2 2 4 4" xfId="973"/>
    <cellStyle name="Calculation 4 3 2 2 5" xfId="974"/>
    <cellStyle name="Calculation 4 3 2 2 5 2" xfId="975"/>
    <cellStyle name="Calculation 4 3 2 2 5 3" xfId="976"/>
    <cellStyle name="Calculation 4 3 2 2 6" xfId="977"/>
    <cellStyle name="Calculation 4 3 2 3" xfId="978"/>
    <cellStyle name="Calculation 4 3 2 3 2" xfId="979"/>
    <cellStyle name="Calculation 4 3 2 3 2 2" xfId="980"/>
    <cellStyle name="Calculation 4 3 2 3 2 3" xfId="981"/>
    <cellStyle name="Calculation 4 3 2 3 2 4" xfId="982"/>
    <cellStyle name="Calculation 4 3 2 3 3" xfId="983"/>
    <cellStyle name="Calculation 4 3 2 3 3 2" xfId="984"/>
    <cellStyle name="Calculation 4 3 2 3 3 3" xfId="985"/>
    <cellStyle name="Calculation 4 3 2 3 3 4" xfId="986"/>
    <cellStyle name="Calculation 4 3 2 3 4" xfId="987"/>
    <cellStyle name="Calculation 4 3 2 3 4 2" xfId="988"/>
    <cellStyle name="Calculation 4 3 2 3 4 3" xfId="989"/>
    <cellStyle name="Calculation 4 3 2 3 5" xfId="990"/>
    <cellStyle name="Calculation 4 3 2 4" xfId="991"/>
    <cellStyle name="Calculation 4 3 2 4 2" xfId="992"/>
    <cellStyle name="Calculation 4 3 2 4 3" xfId="993"/>
    <cellStyle name="Calculation 4 3 2 4 4" xfId="994"/>
    <cellStyle name="Calculation 4 3 2 5" xfId="995"/>
    <cellStyle name="Calculation 4 3 2 5 2" xfId="996"/>
    <cellStyle name="Calculation 4 3 2 5 3" xfId="997"/>
    <cellStyle name="Calculation 4 3 2 5 4" xfId="998"/>
    <cellStyle name="Calculation 4 3 2 6" xfId="999"/>
    <cellStyle name="Calculation 4 3 2 6 2" xfId="1000"/>
    <cellStyle name="Calculation 4 3 2 6 3" xfId="1001"/>
    <cellStyle name="Calculation 4 3 2 7" xfId="1002"/>
    <cellStyle name="Calculation 4 3 3" xfId="1003"/>
    <cellStyle name="Calculation 4 3 3 2" xfId="1004"/>
    <cellStyle name="Calculation 4 3 3 2 2" xfId="1005"/>
    <cellStyle name="Calculation 4 3 3 2 2 2" xfId="1006"/>
    <cellStyle name="Calculation 4 3 3 2 2 3" xfId="1007"/>
    <cellStyle name="Calculation 4 3 3 2 2 4" xfId="1008"/>
    <cellStyle name="Calculation 4 3 3 2 3" xfId="1009"/>
    <cellStyle name="Calculation 4 3 3 2 3 2" xfId="1010"/>
    <cellStyle name="Calculation 4 3 3 2 3 3" xfId="1011"/>
    <cellStyle name="Calculation 4 3 3 2 3 4" xfId="1012"/>
    <cellStyle name="Calculation 4 3 3 2 4" xfId="1013"/>
    <cellStyle name="Calculation 4 3 3 2 4 2" xfId="1014"/>
    <cellStyle name="Calculation 4 3 3 2 4 3" xfId="1015"/>
    <cellStyle name="Calculation 4 3 3 2 5" xfId="1016"/>
    <cellStyle name="Calculation 4 3 3 3" xfId="1017"/>
    <cellStyle name="Calculation 4 3 3 3 2" xfId="1018"/>
    <cellStyle name="Calculation 4 3 3 3 3" xfId="1019"/>
    <cellStyle name="Calculation 4 3 3 3 4" xfId="1020"/>
    <cellStyle name="Calculation 4 3 3 4" xfId="1021"/>
    <cellStyle name="Calculation 4 3 3 4 2" xfId="1022"/>
    <cellStyle name="Calculation 4 3 3 4 3" xfId="1023"/>
    <cellStyle name="Calculation 4 3 3 4 4" xfId="1024"/>
    <cellStyle name="Calculation 4 3 3 5" xfId="1025"/>
    <cellStyle name="Calculation 4 3 3 5 2" xfId="1026"/>
    <cellStyle name="Calculation 4 3 3 5 3" xfId="1027"/>
    <cellStyle name="Calculation 4 3 3 6" xfId="1028"/>
    <cellStyle name="Calculation 4 3 4" xfId="1029"/>
    <cellStyle name="Calculation 4 3 4 2" xfId="1030"/>
    <cellStyle name="Calculation 4 3 4 2 2" xfId="1031"/>
    <cellStyle name="Calculation 4 3 4 2 3" xfId="1032"/>
    <cellStyle name="Calculation 4 3 4 2 4" xfId="1033"/>
    <cellStyle name="Calculation 4 3 4 3" xfId="1034"/>
    <cellStyle name="Calculation 4 3 4 3 2" xfId="1035"/>
    <cellStyle name="Calculation 4 3 4 3 3" xfId="1036"/>
    <cellStyle name="Calculation 4 3 4 3 4" xfId="1037"/>
    <cellStyle name="Calculation 4 3 4 4" xfId="1038"/>
    <cellStyle name="Calculation 4 3 4 4 2" xfId="1039"/>
    <cellStyle name="Calculation 4 3 4 4 3" xfId="1040"/>
    <cellStyle name="Calculation 4 3 4 5" xfId="1041"/>
    <cellStyle name="Calculation 4 3 5" xfId="1042"/>
    <cellStyle name="Calculation 4 3 5 2" xfId="1043"/>
    <cellStyle name="Calculation 4 3 5 3" xfId="1044"/>
    <cellStyle name="Calculation 4 3 5 4" xfId="1045"/>
    <cellStyle name="Calculation 4 3 6" xfId="1046"/>
    <cellStyle name="Calculation 4 3 6 2" xfId="1047"/>
    <cellStyle name="Calculation 4 3 6 3" xfId="1048"/>
    <cellStyle name="Calculation 4 3 6 4" xfId="1049"/>
    <cellStyle name="Calculation 4 3 7" xfId="1050"/>
    <cellStyle name="Calculation 4 3 7 2" xfId="1051"/>
    <cellStyle name="Calculation 4 3 7 3" xfId="1052"/>
    <cellStyle name="Calculation 4 3 8" xfId="1053"/>
    <cellStyle name="Calculation 4 4" xfId="1054"/>
    <cellStyle name="Calculation 4 4 2" xfId="1055"/>
    <cellStyle name="Calculation 4 4 3" xfId="1056"/>
    <cellStyle name="Calculation 4 4 4" xfId="1057"/>
    <cellStyle name="Calculation 4 5" xfId="1058"/>
    <cellStyle name="Calculation 4 5 2" xfId="1059"/>
    <cellStyle name="Calculation 4 5 3" xfId="1060"/>
    <cellStyle name="Calculation 4 5 4" xfId="1061"/>
    <cellStyle name="Calculation 4 6" xfId="1062"/>
    <cellStyle name="Calculation 4 6 2" xfId="1063"/>
    <cellStyle name="Calculation 4 6 3" xfId="1064"/>
    <cellStyle name="Calculation 4 7" xfId="1065"/>
    <cellStyle name="Calculation 4 7 2" xfId="1066"/>
    <cellStyle name="Calculation 4 7 3" xfId="1067"/>
    <cellStyle name="Calculation 4 8" xfId="1068"/>
    <cellStyle name="Calculation 5" xfId="1069"/>
    <cellStyle name="Calculation 5 2" xfId="1070"/>
    <cellStyle name="Calculation 5 2 2" xfId="1071"/>
    <cellStyle name="Calculation 5 2 2 2" xfId="1072"/>
    <cellStyle name="Calculation 5 2 2 2 2" xfId="1073"/>
    <cellStyle name="Calculation 5 2 2 2 2 2" xfId="1074"/>
    <cellStyle name="Calculation 5 2 2 2 2 2 2" xfId="1075"/>
    <cellStyle name="Calculation 5 2 2 2 2 2 2 2" xfId="1076"/>
    <cellStyle name="Calculation 5 2 2 2 2 2 2 3" xfId="1077"/>
    <cellStyle name="Calculation 5 2 2 2 2 2 2 4" xfId="1078"/>
    <cellStyle name="Calculation 5 2 2 2 2 2 3" xfId="1079"/>
    <cellStyle name="Calculation 5 2 2 2 2 2 3 2" xfId="1080"/>
    <cellStyle name="Calculation 5 2 2 2 2 2 3 3" xfId="1081"/>
    <cellStyle name="Calculation 5 2 2 2 2 2 3 4" xfId="1082"/>
    <cellStyle name="Calculation 5 2 2 2 2 2 4" xfId="1083"/>
    <cellStyle name="Calculation 5 2 2 2 2 2 4 2" xfId="1084"/>
    <cellStyle name="Calculation 5 2 2 2 2 2 4 3" xfId="1085"/>
    <cellStyle name="Calculation 5 2 2 2 2 2 5" xfId="1086"/>
    <cellStyle name="Calculation 5 2 2 2 2 3" xfId="1087"/>
    <cellStyle name="Calculation 5 2 2 2 2 3 2" xfId="1088"/>
    <cellStyle name="Calculation 5 2 2 2 2 3 3" xfId="1089"/>
    <cellStyle name="Calculation 5 2 2 2 2 3 4" xfId="1090"/>
    <cellStyle name="Calculation 5 2 2 2 2 4" xfId="1091"/>
    <cellStyle name="Calculation 5 2 2 2 2 4 2" xfId="1092"/>
    <cellStyle name="Calculation 5 2 2 2 2 4 3" xfId="1093"/>
    <cellStyle name="Calculation 5 2 2 2 2 4 4" xfId="1094"/>
    <cellStyle name="Calculation 5 2 2 2 2 5" xfId="1095"/>
    <cellStyle name="Calculation 5 2 2 2 2 5 2" xfId="1096"/>
    <cellStyle name="Calculation 5 2 2 2 2 5 3" xfId="1097"/>
    <cellStyle name="Calculation 5 2 2 2 2 6" xfId="1098"/>
    <cellStyle name="Calculation 5 2 2 2 3" xfId="1099"/>
    <cellStyle name="Calculation 5 2 2 2 3 2" xfId="1100"/>
    <cellStyle name="Calculation 5 2 2 2 3 2 2" xfId="1101"/>
    <cellStyle name="Calculation 5 2 2 2 3 2 3" xfId="1102"/>
    <cellStyle name="Calculation 5 2 2 2 3 2 4" xfId="1103"/>
    <cellStyle name="Calculation 5 2 2 2 3 3" xfId="1104"/>
    <cellStyle name="Calculation 5 2 2 2 3 3 2" xfId="1105"/>
    <cellStyle name="Calculation 5 2 2 2 3 3 3" xfId="1106"/>
    <cellStyle name="Calculation 5 2 2 2 3 3 4" xfId="1107"/>
    <cellStyle name="Calculation 5 2 2 2 3 4" xfId="1108"/>
    <cellStyle name="Calculation 5 2 2 2 3 4 2" xfId="1109"/>
    <cellStyle name="Calculation 5 2 2 2 3 4 3" xfId="1110"/>
    <cellStyle name="Calculation 5 2 2 2 3 5" xfId="1111"/>
    <cellStyle name="Calculation 5 2 2 2 4" xfId="1112"/>
    <cellStyle name="Calculation 5 2 2 2 4 2" xfId="1113"/>
    <cellStyle name="Calculation 5 2 2 2 4 3" xfId="1114"/>
    <cellStyle name="Calculation 5 2 2 2 4 4" xfId="1115"/>
    <cellStyle name="Calculation 5 2 2 2 5" xfId="1116"/>
    <cellStyle name="Calculation 5 2 2 2 5 2" xfId="1117"/>
    <cellStyle name="Calculation 5 2 2 2 5 3" xfId="1118"/>
    <cellStyle name="Calculation 5 2 2 2 5 4" xfId="1119"/>
    <cellStyle name="Calculation 5 2 2 2 6" xfId="1120"/>
    <cellStyle name="Calculation 5 2 2 2 6 2" xfId="1121"/>
    <cellStyle name="Calculation 5 2 2 2 6 3" xfId="1122"/>
    <cellStyle name="Calculation 5 2 2 2 7" xfId="1123"/>
    <cellStyle name="Calculation 5 2 2 3" xfId="1124"/>
    <cellStyle name="Calculation 5 2 2 3 2" xfId="1125"/>
    <cellStyle name="Calculation 5 2 2 3 2 2" xfId="1126"/>
    <cellStyle name="Calculation 5 2 2 3 2 2 2" xfId="1127"/>
    <cellStyle name="Calculation 5 2 2 3 2 2 3" xfId="1128"/>
    <cellStyle name="Calculation 5 2 2 3 2 2 4" xfId="1129"/>
    <cellStyle name="Calculation 5 2 2 3 2 3" xfId="1130"/>
    <cellStyle name="Calculation 5 2 2 3 2 3 2" xfId="1131"/>
    <cellStyle name="Calculation 5 2 2 3 2 3 3" xfId="1132"/>
    <cellStyle name="Calculation 5 2 2 3 2 3 4" xfId="1133"/>
    <cellStyle name="Calculation 5 2 2 3 2 4" xfId="1134"/>
    <cellStyle name="Calculation 5 2 2 3 2 4 2" xfId="1135"/>
    <cellStyle name="Calculation 5 2 2 3 2 4 3" xfId="1136"/>
    <cellStyle name="Calculation 5 2 2 3 2 5" xfId="1137"/>
    <cellStyle name="Calculation 5 2 2 3 3" xfId="1138"/>
    <cellStyle name="Calculation 5 2 2 3 3 2" xfId="1139"/>
    <cellStyle name="Calculation 5 2 2 3 3 3" xfId="1140"/>
    <cellStyle name="Calculation 5 2 2 3 3 4" xfId="1141"/>
    <cellStyle name="Calculation 5 2 2 3 4" xfId="1142"/>
    <cellStyle name="Calculation 5 2 2 3 4 2" xfId="1143"/>
    <cellStyle name="Calculation 5 2 2 3 4 3" xfId="1144"/>
    <cellStyle name="Calculation 5 2 2 3 4 4" xfId="1145"/>
    <cellStyle name="Calculation 5 2 2 3 5" xfId="1146"/>
    <cellStyle name="Calculation 5 2 2 3 5 2" xfId="1147"/>
    <cellStyle name="Calculation 5 2 2 3 5 3" xfId="1148"/>
    <cellStyle name="Calculation 5 2 2 3 6" xfId="1149"/>
    <cellStyle name="Calculation 5 2 2 4" xfId="1150"/>
    <cellStyle name="Calculation 5 2 2 4 2" xfId="1151"/>
    <cellStyle name="Calculation 5 2 2 4 2 2" xfId="1152"/>
    <cellStyle name="Calculation 5 2 2 4 2 3" xfId="1153"/>
    <cellStyle name="Calculation 5 2 2 4 2 4" xfId="1154"/>
    <cellStyle name="Calculation 5 2 2 4 3" xfId="1155"/>
    <cellStyle name="Calculation 5 2 2 4 3 2" xfId="1156"/>
    <cellStyle name="Calculation 5 2 2 4 3 3" xfId="1157"/>
    <cellStyle name="Calculation 5 2 2 4 3 4" xfId="1158"/>
    <cellStyle name="Calculation 5 2 2 4 4" xfId="1159"/>
    <cellStyle name="Calculation 5 2 2 4 4 2" xfId="1160"/>
    <cellStyle name="Calculation 5 2 2 4 4 3" xfId="1161"/>
    <cellStyle name="Calculation 5 2 2 4 5" xfId="1162"/>
    <cellStyle name="Calculation 5 2 2 5" xfId="1163"/>
    <cellStyle name="Calculation 5 2 2 5 2" xfId="1164"/>
    <cellStyle name="Calculation 5 2 2 5 3" xfId="1165"/>
    <cellStyle name="Calculation 5 2 2 5 4" xfId="1166"/>
    <cellStyle name="Calculation 5 2 2 6" xfId="1167"/>
    <cellStyle name="Calculation 5 2 2 6 2" xfId="1168"/>
    <cellStyle name="Calculation 5 2 2 6 3" xfId="1169"/>
    <cellStyle name="Calculation 5 2 2 6 4" xfId="1170"/>
    <cellStyle name="Calculation 5 2 2 7" xfId="1171"/>
    <cellStyle name="Calculation 5 2 2 7 2" xfId="1172"/>
    <cellStyle name="Calculation 5 2 2 7 3" xfId="1173"/>
    <cellStyle name="Calculation 5 2 2 8" xfId="1174"/>
    <cellStyle name="Calculation 5 2 3" xfId="1175"/>
    <cellStyle name="Calculation 5 2 3 2" xfId="1176"/>
    <cellStyle name="Calculation 5 2 3 3" xfId="1177"/>
    <cellStyle name="Calculation 5 2 3 4" xfId="1178"/>
    <cellStyle name="Calculation 5 2 4" xfId="1179"/>
    <cellStyle name="Calculation 5 2 4 2" xfId="1180"/>
    <cellStyle name="Calculation 5 2 4 3" xfId="1181"/>
    <cellStyle name="Calculation 5 2 4 4" xfId="1182"/>
    <cellStyle name="Calculation 5 2 5" xfId="1183"/>
    <cellStyle name="Calculation 5 2 5 2" xfId="1184"/>
    <cellStyle name="Calculation 5 2 5 3" xfId="1185"/>
    <cellStyle name="Calculation 5 2 6" xfId="1186"/>
    <cellStyle name="Calculation 5 2 6 2" xfId="1187"/>
    <cellStyle name="Calculation 5 2 6 3" xfId="1188"/>
    <cellStyle name="Calculation 5 2 7" xfId="1189"/>
    <cellStyle name="Calculation 5 3" xfId="1190"/>
    <cellStyle name="Calculation 5 3 2" xfId="1191"/>
    <cellStyle name="Calculation 5 3 2 2" xfId="1192"/>
    <cellStyle name="Calculation 5 3 2 2 2" xfId="1193"/>
    <cellStyle name="Calculation 5 3 2 2 2 2" xfId="1194"/>
    <cellStyle name="Calculation 5 3 2 2 2 2 2" xfId="1195"/>
    <cellStyle name="Calculation 5 3 2 2 2 2 3" xfId="1196"/>
    <cellStyle name="Calculation 5 3 2 2 2 2 4" xfId="1197"/>
    <cellStyle name="Calculation 5 3 2 2 2 3" xfId="1198"/>
    <cellStyle name="Calculation 5 3 2 2 2 3 2" xfId="1199"/>
    <cellStyle name="Calculation 5 3 2 2 2 3 3" xfId="1200"/>
    <cellStyle name="Calculation 5 3 2 2 2 3 4" xfId="1201"/>
    <cellStyle name="Calculation 5 3 2 2 2 4" xfId="1202"/>
    <cellStyle name="Calculation 5 3 2 2 2 4 2" xfId="1203"/>
    <cellStyle name="Calculation 5 3 2 2 2 4 3" xfId="1204"/>
    <cellStyle name="Calculation 5 3 2 2 2 5" xfId="1205"/>
    <cellStyle name="Calculation 5 3 2 2 3" xfId="1206"/>
    <cellStyle name="Calculation 5 3 2 2 3 2" xfId="1207"/>
    <cellStyle name="Calculation 5 3 2 2 3 3" xfId="1208"/>
    <cellStyle name="Calculation 5 3 2 2 3 4" xfId="1209"/>
    <cellStyle name="Calculation 5 3 2 2 4" xfId="1210"/>
    <cellStyle name="Calculation 5 3 2 2 4 2" xfId="1211"/>
    <cellStyle name="Calculation 5 3 2 2 4 3" xfId="1212"/>
    <cellStyle name="Calculation 5 3 2 2 4 4" xfId="1213"/>
    <cellStyle name="Calculation 5 3 2 2 5" xfId="1214"/>
    <cellStyle name="Calculation 5 3 2 2 5 2" xfId="1215"/>
    <cellStyle name="Calculation 5 3 2 2 5 3" xfId="1216"/>
    <cellStyle name="Calculation 5 3 2 2 6" xfId="1217"/>
    <cellStyle name="Calculation 5 3 2 3" xfId="1218"/>
    <cellStyle name="Calculation 5 3 2 3 2" xfId="1219"/>
    <cellStyle name="Calculation 5 3 2 3 2 2" xfId="1220"/>
    <cellStyle name="Calculation 5 3 2 3 2 3" xfId="1221"/>
    <cellStyle name="Calculation 5 3 2 3 2 4" xfId="1222"/>
    <cellStyle name="Calculation 5 3 2 3 3" xfId="1223"/>
    <cellStyle name="Calculation 5 3 2 3 3 2" xfId="1224"/>
    <cellStyle name="Calculation 5 3 2 3 3 3" xfId="1225"/>
    <cellStyle name="Calculation 5 3 2 3 3 4" xfId="1226"/>
    <cellStyle name="Calculation 5 3 2 3 4" xfId="1227"/>
    <cellStyle name="Calculation 5 3 2 3 4 2" xfId="1228"/>
    <cellStyle name="Calculation 5 3 2 3 4 3" xfId="1229"/>
    <cellStyle name="Calculation 5 3 2 3 5" xfId="1230"/>
    <cellStyle name="Calculation 5 3 2 4" xfId="1231"/>
    <cellStyle name="Calculation 5 3 2 4 2" xfId="1232"/>
    <cellStyle name="Calculation 5 3 2 4 3" xfId="1233"/>
    <cellStyle name="Calculation 5 3 2 4 4" xfId="1234"/>
    <cellStyle name="Calculation 5 3 2 5" xfId="1235"/>
    <cellStyle name="Calculation 5 3 2 5 2" xfId="1236"/>
    <cellStyle name="Calculation 5 3 2 5 3" xfId="1237"/>
    <cellStyle name="Calculation 5 3 2 5 4" xfId="1238"/>
    <cellStyle name="Calculation 5 3 2 6" xfId="1239"/>
    <cellStyle name="Calculation 5 3 2 6 2" xfId="1240"/>
    <cellStyle name="Calculation 5 3 2 6 3" xfId="1241"/>
    <cellStyle name="Calculation 5 3 2 7" xfId="1242"/>
    <cellStyle name="Calculation 5 3 3" xfId="1243"/>
    <cellStyle name="Calculation 5 3 3 2" xfId="1244"/>
    <cellStyle name="Calculation 5 3 3 2 2" xfId="1245"/>
    <cellStyle name="Calculation 5 3 3 2 2 2" xfId="1246"/>
    <cellStyle name="Calculation 5 3 3 2 2 3" xfId="1247"/>
    <cellStyle name="Calculation 5 3 3 2 2 4" xfId="1248"/>
    <cellStyle name="Calculation 5 3 3 2 3" xfId="1249"/>
    <cellStyle name="Calculation 5 3 3 2 3 2" xfId="1250"/>
    <cellStyle name="Calculation 5 3 3 2 3 3" xfId="1251"/>
    <cellStyle name="Calculation 5 3 3 2 3 4" xfId="1252"/>
    <cellStyle name="Calculation 5 3 3 2 4" xfId="1253"/>
    <cellStyle name="Calculation 5 3 3 2 4 2" xfId="1254"/>
    <cellStyle name="Calculation 5 3 3 2 4 3" xfId="1255"/>
    <cellStyle name="Calculation 5 3 3 2 5" xfId="1256"/>
    <cellStyle name="Calculation 5 3 3 3" xfId="1257"/>
    <cellStyle name="Calculation 5 3 3 3 2" xfId="1258"/>
    <cellStyle name="Calculation 5 3 3 3 3" xfId="1259"/>
    <cellStyle name="Calculation 5 3 3 3 4" xfId="1260"/>
    <cellStyle name="Calculation 5 3 3 4" xfId="1261"/>
    <cellStyle name="Calculation 5 3 3 4 2" xfId="1262"/>
    <cellStyle name="Calculation 5 3 3 4 3" xfId="1263"/>
    <cellStyle name="Calculation 5 3 3 4 4" xfId="1264"/>
    <cellStyle name="Calculation 5 3 3 5" xfId="1265"/>
    <cellStyle name="Calculation 5 3 3 5 2" xfId="1266"/>
    <cellStyle name="Calculation 5 3 3 5 3" xfId="1267"/>
    <cellStyle name="Calculation 5 3 3 6" xfId="1268"/>
    <cellStyle name="Calculation 5 3 4" xfId="1269"/>
    <cellStyle name="Calculation 5 3 4 2" xfId="1270"/>
    <cellStyle name="Calculation 5 3 4 2 2" xfId="1271"/>
    <cellStyle name="Calculation 5 3 4 2 3" xfId="1272"/>
    <cellStyle name="Calculation 5 3 4 2 4" xfId="1273"/>
    <cellStyle name="Calculation 5 3 4 3" xfId="1274"/>
    <cellStyle name="Calculation 5 3 4 3 2" xfId="1275"/>
    <cellStyle name="Calculation 5 3 4 3 3" xfId="1276"/>
    <cellStyle name="Calculation 5 3 4 3 4" xfId="1277"/>
    <cellStyle name="Calculation 5 3 4 4" xfId="1278"/>
    <cellStyle name="Calculation 5 3 4 4 2" xfId="1279"/>
    <cellStyle name="Calculation 5 3 4 4 3" xfId="1280"/>
    <cellStyle name="Calculation 5 3 4 5" xfId="1281"/>
    <cellStyle name="Calculation 5 3 5" xfId="1282"/>
    <cellStyle name="Calculation 5 3 5 2" xfId="1283"/>
    <cellStyle name="Calculation 5 3 5 3" xfId="1284"/>
    <cellStyle name="Calculation 5 3 5 4" xfId="1285"/>
    <cellStyle name="Calculation 5 3 6" xfId="1286"/>
    <cellStyle name="Calculation 5 3 6 2" xfId="1287"/>
    <cellStyle name="Calculation 5 3 6 3" xfId="1288"/>
    <cellStyle name="Calculation 5 3 6 4" xfId="1289"/>
    <cellStyle name="Calculation 5 3 7" xfId="1290"/>
    <cellStyle name="Calculation 5 3 7 2" xfId="1291"/>
    <cellStyle name="Calculation 5 3 7 3" xfId="1292"/>
    <cellStyle name="Calculation 5 3 8" xfId="1293"/>
    <cellStyle name="Calculation 5 4" xfId="1294"/>
    <cellStyle name="Calculation 5 4 2" xfId="1295"/>
    <cellStyle name="Calculation 5 4 3" xfId="1296"/>
    <cellStyle name="Calculation 5 4 4" xfId="1297"/>
    <cellStyle name="Calculation 5 5" xfId="1298"/>
    <cellStyle name="Calculation 5 5 2" xfId="1299"/>
    <cellStyle name="Calculation 5 5 3" xfId="1300"/>
    <cellStyle name="Calculation 5 5 4" xfId="1301"/>
    <cellStyle name="Calculation 5 6" xfId="1302"/>
    <cellStyle name="Calculation 5 6 2" xfId="1303"/>
    <cellStyle name="Calculation 5 6 3" xfId="1304"/>
    <cellStyle name="Calculation 5 7" xfId="1305"/>
    <cellStyle name="Calculation 5 7 2" xfId="1306"/>
    <cellStyle name="Calculation 5 7 3" xfId="1307"/>
    <cellStyle name="Calculation 5 8" xfId="1308"/>
    <cellStyle name="Calculation 6" xfId="1309"/>
    <cellStyle name="Calculation 6 2" xfId="1310"/>
    <cellStyle name="Calculation 6 2 2" xfId="1311"/>
    <cellStyle name="Calculation 6 2 2 2" xfId="1312"/>
    <cellStyle name="Calculation 6 2 2 2 2" xfId="1313"/>
    <cellStyle name="Calculation 6 2 2 2 2 2" xfId="1314"/>
    <cellStyle name="Calculation 6 2 2 2 2 2 2" xfId="1315"/>
    <cellStyle name="Calculation 6 2 2 2 2 2 3" xfId="1316"/>
    <cellStyle name="Calculation 6 2 2 2 2 2 4" xfId="1317"/>
    <cellStyle name="Calculation 6 2 2 2 2 3" xfId="1318"/>
    <cellStyle name="Calculation 6 2 2 2 2 3 2" xfId="1319"/>
    <cellStyle name="Calculation 6 2 2 2 2 3 3" xfId="1320"/>
    <cellStyle name="Calculation 6 2 2 2 2 3 4" xfId="1321"/>
    <cellStyle name="Calculation 6 2 2 2 2 4" xfId="1322"/>
    <cellStyle name="Calculation 6 2 2 2 2 4 2" xfId="1323"/>
    <cellStyle name="Calculation 6 2 2 2 2 4 3" xfId="1324"/>
    <cellStyle name="Calculation 6 2 2 2 2 5" xfId="1325"/>
    <cellStyle name="Calculation 6 2 2 2 3" xfId="1326"/>
    <cellStyle name="Calculation 6 2 2 2 3 2" xfId="1327"/>
    <cellStyle name="Calculation 6 2 2 2 3 3" xfId="1328"/>
    <cellStyle name="Calculation 6 2 2 2 3 4" xfId="1329"/>
    <cellStyle name="Calculation 6 2 2 2 4" xfId="1330"/>
    <cellStyle name="Calculation 6 2 2 2 4 2" xfId="1331"/>
    <cellStyle name="Calculation 6 2 2 2 4 3" xfId="1332"/>
    <cellStyle name="Calculation 6 2 2 2 4 4" xfId="1333"/>
    <cellStyle name="Calculation 6 2 2 2 5" xfId="1334"/>
    <cellStyle name="Calculation 6 2 2 2 5 2" xfId="1335"/>
    <cellStyle name="Calculation 6 2 2 2 5 3" xfId="1336"/>
    <cellStyle name="Calculation 6 2 2 2 6" xfId="1337"/>
    <cellStyle name="Calculation 6 2 2 3" xfId="1338"/>
    <cellStyle name="Calculation 6 2 2 3 2" xfId="1339"/>
    <cellStyle name="Calculation 6 2 2 3 2 2" xfId="1340"/>
    <cellStyle name="Calculation 6 2 2 3 2 3" xfId="1341"/>
    <cellStyle name="Calculation 6 2 2 3 2 4" xfId="1342"/>
    <cellStyle name="Calculation 6 2 2 3 3" xfId="1343"/>
    <cellStyle name="Calculation 6 2 2 3 3 2" xfId="1344"/>
    <cellStyle name="Calculation 6 2 2 3 3 3" xfId="1345"/>
    <cellStyle name="Calculation 6 2 2 3 3 4" xfId="1346"/>
    <cellStyle name="Calculation 6 2 2 3 4" xfId="1347"/>
    <cellStyle name="Calculation 6 2 2 3 4 2" xfId="1348"/>
    <cellStyle name="Calculation 6 2 2 3 4 3" xfId="1349"/>
    <cellStyle name="Calculation 6 2 2 3 5" xfId="1350"/>
    <cellStyle name="Calculation 6 2 2 4" xfId="1351"/>
    <cellStyle name="Calculation 6 2 2 4 2" xfId="1352"/>
    <cellStyle name="Calculation 6 2 2 4 3" xfId="1353"/>
    <cellStyle name="Calculation 6 2 2 4 4" xfId="1354"/>
    <cellStyle name="Calculation 6 2 2 5" xfId="1355"/>
    <cellStyle name="Calculation 6 2 2 5 2" xfId="1356"/>
    <cellStyle name="Calculation 6 2 2 5 3" xfId="1357"/>
    <cellStyle name="Calculation 6 2 2 5 4" xfId="1358"/>
    <cellStyle name="Calculation 6 2 2 6" xfId="1359"/>
    <cellStyle name="Calculation 6 2 2 6 2" xfId="1360"/>
    <cellStyle name="Calculation 6 2 2 6 3" xfId="1361"/>
    <cellStyle name="Calculation 6 2 2 7" xfId="1362"/>
    <cellStyle name="Calculation 6 2 3" xfId="1363"/>
    <cellStyle name="Calculation 6 2 3 2" xfId="1364"/>
    <cellStyle name="Calculation 6 2 3 2 2" xfId="1365"/>
    <cellStyle name="Calculation 6 2 3 2 2 2" xfId="1366"/>
    <cellStyle name="Calculation 6 2 3 2 2 3" xfId="1367"/>
    <cellStyle name="Calculation 6 2 3 2 2 4" xfId="1368"/>
    <cellStyle name="Calculation 6 2 3 2 3" xfId="1369"/>
    <cellStyle name="Calculation 6 2 3 2 3 2" xfId="1370"/>
    <cellStyle name="Calculation 6 2 3 2 3 3" xfId="1371"/>
    <cellStyle name="Calculation 6 2 3 2 3 4" xfId="1372"/>
    <cellStyle name="Calculation 6 2 3 2 4" xfId="1373"/>
    <cellStyle name="Calculation 6 2 3 2 4 2" xfId="1374"/>
    <cellStyle name="Calculation 6 2 3 2 4 3" xfId="1375"/>
    <cellStyle name="Calculation 6 2 3 2 5" xfId="1376"/>
    <cellStyle name="Calculation 6 2 3 3" xfId="1377"/>
    <cellStyle name="Calculation 6 2 3 3 2" xfId="1378"/>
    <cellStyle name="Calculation 6 2 3 3 3" xfId="1379"/>
    <cellStyle name="Calculation 6 2 3 3 4" xfId="1380"/>
    <cellStyle name="Calculation 6 2 3 4" xfId="1381"/>
    <cellStyle name="Calculation 6 2 3 4 2" xfId="1382"/>
    <cellStyle name="Calculation 6 2 3 4 3" xfId="1383"/>
    <cellStyle name="Calculation 6 2 3 4 4" xfId="1384"/>
    <cellStyle name="Calculation 6 2 3 5" xfId="1385"/>
    <cellStyle name="Calculation 6 2 3 5 2" xfId="1386"/>
    <cellStyle name="Calculation 6 2 3 5 3" xfId="1387"/>
    <cellStyle name="Calculation 6 2 3 6" xfId="1388"/>
    <cellStyle name="Calculation 6 2 4" xfId="1389"/>
    <cellStyle name="Calculation 6 2 4 2" xfId="1390"/>
    <cellStyle name="Calculation 6 2 4 2 2" xfId="1391"/>
    <cellStyle name="Calculation 6 2 4 2 3" xfId="1392"/>
    <cellStyle name="Calculation 6 2 4 2 4" xfId="1393"/>
    <cellStyle name="Calculation 6 2 4 3" xfId="1394"/>
    <cellStyle name="Calculation 6 2 4 3 2" xfId="1395"/>
    <cellStyle name="Calculation 6 2 4 3 3" xfId="1396"/>
    <cellStyle name="Calculation 6 2 4 3 4" xfId="1397"/>
    <cellStyle name="Calculation 6 2 4 4" xfId="1398"/>
    <cellStyle name="Calculation 6 2 4 4 2" xfId="1399"/>
    <cellStyle name="Calculation 6 2 4 4 3" xfId="1400"/>
    <cellStyle name="Calculation 6 2 4 5" xfId="1401"/>
    <cellStyle name="Calculation 6 2 5" xfId="1402"/>
    <cellStyle name="Calculation 6 2 5 2" xfId="1403"/>
    <cellStyle name="Calculation 6 2 5 3" xfId="1404"/>
    <cellStyle name="Calculation 6 2 5 4" xfId="1405"/>
    <cellStyle name="Calculation 6 2 6" xfId="1406"/>
    <cellStyle name="Calculation 6 2 6 2" xfId="1407"/>
    <cellStyle name="Calculation 6 2 6 3" xfId="1408"/>
    <cellStyle name="Calculation 6 2 6 4" xfId="1409"/>
    <cellStyle name="Calculation 6 2 7" xfId="1410"/>
    <cellStyle name="Calculation 6 2 7 2" xfId="1411"/>
    <cellStyle name="Calculation 6 2 7 3" xfId="1412"/>
    <cellStyle name="Calculation 6 2 8" xfId="1413"/>
    <cellStyle name="Calculation 6 3" xfId="1414"/>
    <cellStyle name="Calculation 6 3 2" xfId="1415"/>
    <cellStyle name="Calculation 6 3 3" xfId="1416"/>
    <cellStyle name="Calculation 6 3 4" xfId="1417"/>
    <cellStyle name="Calculation 6 4" xfId="1418"/>
    <cellStyle name="Calculation 6 4 2" xfId="1419"/>
    <cellStyle name="Calculation 6 4 3" xfId="1420"/>
    <cellStyle name="Calculation 6 4 4" xfId="1421"/>
    <cellStyle name="Calculation 6 5" xfId="1422"/>
    <cellStyle name="Calculation 6 5 2" xfId="1423"/>
    <cellStyle name="Calculation 6 5 3" xfId="1424"/>
    <cellStyle name="Calculation 6 6" xfId="1425"/>
    <cellStyle name="Calculation 6 6 2" xfId="1426"/>
    <cellStyle name="Calculation 6 6 3" xfId="1427"/>
    <cellStyle name="Calculation 6 7" xfId="1428"/>
    <cellStyle name="Calculation 7" xfId="1429"/>
    <cellStyle name="Calculation 7 2" xfId="1430"/>
    <cellStyle name="Calculation 7 2 2" xfId="1431"/>
    <cellStyle name="Calculation 7 2 2 2" xfId="1432"/>
    <cellStyle name="Calculation 7 2 2 2 2" xfId="1433"/>
    <cellStyle name="Calculation 7 2 2 2 2 2" xfId="1434"/>
    <cellStyle name="Calculation 7 2 2 2 2 2 2" xfId="1435"/>
    <cellStyle name="Calculation 7 2 2 2 2 2 3" xfId="1436"/>
    <cellStyle name="Calculation 7 2 2 2 2 2 4" xfId="1437"/>
    <cellStyle name="Calculation 7 2 2 2 2 3" xfId="1438"/>
    <cellStyle name="Calculation 7 2 2 2 2 3 2" xfId="1439"/>
    <cellStyle name="Calculation 7 2 2 2 2 3 3" xfId="1440"/>
    <cellStyle name="Calculation 7 2 2 2 2 3 4" xfId="1441"/>
    <cellStyle name="Calculation 7 2 2 2 2 4" xfId="1442"/>
    <cellStyle name="Calculation 7 2 2 2 2 4 2" xfId="1443"/>
    <cellStyle name="Calculation 7 2 2 2 2 4 3" xfId="1444"/>
    <cellStyle name="Calculation 7 2 2 2 2 5" xfId="1445"/>
    <cellStyle name="Calculation 7 2 2 2 3" xfId="1446"/>
    <cellStyle name="Calculation 7 2 2 2 3 2" xfId="1447"/>
    <cellStyle name="Calculation 7 2 2 2 3 3" xfId="1448"/>
    <cellStyle name="Calculation 7 2 2 2 3 4" xfId="1449"/>
    <cellStyle name="Calculation 7 2 2 2 4" xfId="1450"/>
    <cellStyle name="Calculation 7 2 2 2 4 2" xfId="1451"/>
    <cellStyle name="Calculation 7 2 2 2 4 3" xfId="1452"/>
    <cellStyle name="Calculation 7 2 2 2 4 4" xfId="1453"/>
    <cellStyle name="Calculation 7 2 2 2 5" xfId="1454"/>
    <cellStyle name="Calculation 7 2 2 2 5 2" xfId="1455"/>
    <cellStyle name="Calculation 7 2 2 2 5 3" xfId="1456"/>
    <cellStyle name="Calculation 7 2 2 2 6" xfId="1457"/>
    <cellStyle name="Calculation 7 2 2 3" xfId="1458"/>
    <cellStyle name="Calculation 7 2 2 3 2" xfId="1459"/>
    <cellStyle name="Calculation 7 2 2 3 2 2" xfId="1460"/>
    <cellStyle name="Calculation 7 2 2 3 2 3" xfId="1461"/>
    <cellStyle name="Calculation 7 2 2 3 2 4" xfId="1462"/>
    <cellStyle name="Calculation 7 2 2 3 3" xfId="1463"/>
    <cellStyle name="Calculation 7 2 2 3 3 2" xfId="1464"/>
    <cellStyle name="Calculation 7 2 2 3 3 3" xfId="1465"/>
    <cellStyle name="Calculation 7 2 2 3 3 4" xfId="1466"/>
    <cellStyle name="Calculation 7 2 2 3 4" xfId="1467"/>
    <cellStyle name="Calculation 7 2 2 3 4 2" xfId="1468"/>
    <cellStyle name="Calculation 7 2 2 3 4 3" xfId="1469"/>
    <cellStyle name="Calculation 7 2 2 3 5" xfId="1470"/>
    <cellStyle name="Calculation 7 2 2 4" xfId="1471"/>
    <cellStyle name="Calculation 7 2 2 4 2" xfId="1472"/>
    <cellStyle name="Calculation 7 2 2 4 3" xfId="1473"/>
    <cellStyle name="Calculation 7 2 2 4 4" xfId="1474"/>
    <cellStyle name="Calculation 7 2 2 5" xfId="1475"/>
    <cellStyle name="Calculation 7 2 2 5 2" xfId="1476"/>
    <cellStyle name="Calculation 7 2 2 5 3" xfId="1477"/>
    <cellStyle name="Calculation 7 2 2 5 4" xfId="1478"/>
    <cellStyle name="Calculation 7 2 2 6" xfId="1479"/>
    <cellStyle name="Calculation 7 2 2 6 2" xfId="1480"/>
    <cellStyle name="Calculation 7 2 2 6 3" xfId="1481"/>
    <cellStyle name="Calculation 7 2 2 7" xfId="1482"/>
    <cellStyle name="Calculation 7 2 3" xfId="1483"/>
    <cellStyle name="Calculation 7 2 3 2" xfId="1484"/>
    <cellStyle name="Calculation 7 2 3 2 2" xfId="1485"/>
    <cellStyle name="Calculation 7 2 3 2 2 2" xfId="1486"/>
    <cellStyle name="Calculation 7 2 3 2 2 3" xfId="1487"/>
    <cellStyle name="Calculation 7 2 3 2 2 4" xfId="1488"/>
    <cellStyle name="Calculation 7 2 3 2 3" xfId="1489"/>
    <cellStyle name="Calculation 7 2 3 2 3 2" xfId="1490"/>
    <cellStyle name="Calculation 7 2 3 2 3 3" xfId="1491"/>
    <cellStyle name="Calculation 7 2 3 2 3 4" xfId="1492"/>
    <cellStyle name="Calculation 7 2 3 2 4" xfId="1493"/>
    <cellStyle name="Calculation 7 2 3 2 4 2" xfId="1494"/>
    <cellStyle name="Calculation 7 2 3 2 4 3" xfId="1495"/>
    <cellStyle name="Calculation 7 2 3 2 5" xfId="1496"/>
    <cellStyle name="Calculation 7 2 3 3" xfId="1497"/>
    <cellStyle name="Calculation 7 2 3 3 2" xfId="1498"/>
    <cellStyle name="Calculation 7 2 3 3 3" xfId="1499"/>
    <cellStyle name="Calculation 7 2 3 3 4" xfId="1500"/>
    <cellStyle name="Calculation 7 2 3 4" xfId="1501"/>
    <cellStyle name="Calculation 7 2 3 4 2" xfId="1502"/>
    <cellStyle name="Calculation 7 2 3 4 3" xfId="1503"/>
    <cellStyle name="Calculation 7 2 3 4 4" xfId="1504"/>
    <cellStyle name="Calculation 7 2 3 5" xfId="1505"/>
    <cellStyle name="Calculation 7 2 3 5 2" xfId="1506"/>
    <cellStyle name="Calculation 7 2 3 5 3" xfId="1507"/>
    <cellStyle name="Calculation 7 2 3 6" xfId="1508"/>
    <cellStyle name="Calculation 7 2 4" xfId="1509"/>
    <cellStyle name="Calculation 7 2 4 2" xfId="1510"/>
    <cellStyle name="Calculation 7 2 4 2 2" xfId="1511"/>
    <cellStyle name="Calculation 7 2 4 2 3" xfId="1512"/>
    <cellStyle name="Calculation 7 2 4 2 4" xfId="1513"/>
    <cellStyle name="Calculation 7 2 4 3" xfId="1514"/>
    <cellStyle name="Calculation 7 2 4 3 2" xfId="1515"/>
    <cellStyle name="Calculation 7 2 4 3 3" xfId="1516"/>
    <cellStyle name="Calculation 7 2 4 3 4" xfId="1517"/>
    <cellStyle name="Calculation 7 2 4 4" xfId="1518"/>
    <cellStyle name="Calculation 7 2 4 4 2" xfId="1519"/>
    <cellStyle name="Calculation 7 2 4 4 3" xfId="1520"/>
    <cellStyle name="Calculation 7 2 4 5" xfId="1521"/>
    <cellStyle name="Calculation 7 2 5" xfId="1522"/>
    <cellStyle name="Calculation 7 2 5 2" xfId="1523"/>
    <cellStyle name="Calculation 7 2 5 3" xfId="1524"/>
    <cellStyle name="Calculation 7 2 5 4" xfId="1525"/>
    <cellStyle name="Calculation 7 2 6" xfId="1526"/>
    <cellStyle name="Calculation 7 2 6 2" xfId="1527"/>
    <cellStyle name="Calculation 7 2 6 3" xfId="1528"/>
    <cellStyle name="Calculation 7 2 6 4" xfId="1529"/>
    <cellStyle name="Calculation 7 2 7" xfId="1530"/>
    <cellStyle name="Calculation 7 2 7 2" xfId="1531"/>
    <cellStyle name="Calculation 7 2 7 3" xfId="1532"/>
    <cellStyle name="Calculation 7 2 8" xfId="1533"/>
    <cellStyle name="Calculation 7 3" xfId="1534"/>
    <cellStyle name="Calculation 7 3 2" xfId="1535"/>
    <cellStyle name="Calculation 7 3 3" xfId="1536"/>
    <cellStyle name="Calculation 7 3 4" xfId="1537"/>
    <cellStyle name="Calculation 7 4" xfId="1538"/>
    <cellStyle name="Calculation 7 4 2" xfId="1539"/>
    <cellStyle name="Calculation 7 4 3" xfId="1540"/>
    <cellStyle name="Calculation 7 4 4" xfId="1541"/>
    <cellStyle name="Calculation 7 5" xfId="1542"/>
    <cellStyle name="Calculation 7 5 2" xfId="1543"/>
    <cellStyle name="Calculation 7 5 3" xfId="1544"/>
    <cellStyle name="Calculation 7 6" xfId="1545"/>
    <cellStyle name="Calculation 7 6 2" xfId="1546"/>
    <cellStyle name="Calculation 7 6 3" xfId="1547"/>
    <cellStyle name="Calculation 7 7" xfId="1548"/>
    <cellStyle name="Calculation 8" xfId="1549"/>
    <cellStyle name="Calculation 8 2" xfId="1550"/>
    <cellStyle name="Calculation 8 2 2" xfId="1551"/>
    <cellStyle name="Calculation 8 2 2 2" xfId="1552"/>
    <cellStyle name="Calculation 8 2 2 2 2" xfId="1553"/>
    <cellStyle name="Calculation 8 2 2 2 2 2" xfId="1554"/>
    <cellStyle name="Calculation 8 2 2 2 2 3" xfId="1555"/>
    <cellStyle name="Calculation 8 2 2 2 2 4" xfId="1556"/>
    <cellStyle name="Calculation 8 2 2 2 3" xfId="1557"/>
    <cellStyle name="Calculation 8 2 2 2 3 2" xfId="1558"/>
    <cellStyle name="Calculation 8 2 2 2 3 3" xfId="1559"/>
    <cellStyle name="Calculation 8 2 2 2 3 4" xfId="1560"/>
    <cellStyle name="Calculation 8 2 2 2 4" xfId="1561"/>
    <cellStyle name="Calculation 8 2 2 2 4 2" xfId="1562"/>
    <cellStyle name="Calculation 8 2 2 2 4 3" xfId="1563"/>
    <cellStyle name="Calculation 8 2 2 2 5" xfId="1564"/>
    <cellStyle name="Calculation 8 2 2 3" xfId="1565"/>
    <cellStyle name="Calculation 8 2 2 3 2" xfId="1566"/>
    <cellStyle name="Calculation 8 2 2 3 3" xfId="1567"/>
    <cellStyle name="Calculation 8 2 2 3 4" xfId="1568"/>
    <cellStyle name="Calculation 8 2 2 4" xfId="1569"/>
    <cellStyle name="Calculation 8 2 2 4 2" xfId="1570"/>
    <cellStyle name="Calculation 8 2 2 4 3" xfId="1571"/>
    <cellStyle name="Calculation 8 2 2 4 4" xfId="1572"/>
    <cellStyle name="Calculation 8 2 2 5" xfId="1573"/>
    <cellStyle name="Calculation 8 2 2 5 2" xfId="1574"/>
    <cellStyle name="Calculation 8 2 2 5 3" xfId="1575"/>
    <cellStyle name="Calculation 8 2 2 6" xfId="1576"/>
    <cellStyle name="Calculation 8 2 3" xfId="1577"/>
    <cellStyle name="Calculation 8 2 3 2" xfId="1578"/>
    <cellStyle name="Calculation 8 2 3 2 2" xfId="1579"/>
    <cellStyle name="Calculation 8 2 3 2 3" xfId="1580"/>
    <cellStyle name="Calculation 8 2 3 2 4" xfId="1581"/>
    <cellStyle name="Calculation 8 2 3 3" xfId="1582"/>
    <cellStyle name="Calculation 8 2 3 3 2" xfId="1583"/>
    <cellStyle name="Calculation 8 2 3 3 3" xfId="1584"/>
    <cellStyle name="Calculation 8 2 3 3 4" xfId="1585"/>
    <cellStyle name="Calculation 8 2 3 4" xfId="1586"/>
    <cellStyle name="Calculation 8 2 3 4 2" xfId="1587"/>
    <cellStyle name="Calculation 8 2 3 4 3" xfId="1588"/>
    <cellStyle name="Calculation 8 2 3 5" xfId="1589"/>
    <cellStyle name="Calculation 8 2 4" xfId="1590"/>
    <cellStyle name="Calculation 8 2 4 2" xfId="1591"/>
    <cellStyle name="Calculation 8 2 4 3" xfId="1592"/>
    <cellStyle name="Calculation 8 2 4 4" xfId="1593"/>
    <cellStyle name="Calculation 8 2 5" xfId="1594"/>
    <cellStyle name="Calculation 8 2 5 2" xfId="1595"/>
    <cellStyle name="Calculation 8 2 5 3" xfId="1596"/>
    <cellStyle name="Calculation 8 2 5 4" xfId="1597"/>
    <cellStyle name="Calculation 8 2 6" xfId="1598"/>
    <cellStyle name="Calculation 8 2 6 2" xfId="1599"/>
    <cellStyle name="Calculation 8 2 6 3" xfId="1600"/>
    <cellStyle name="Calculation 8 2 7" xfId="1601"/>
    <cellStyle name="Calculation 8 3" xfId="1602"/>
    <cellStyle name="Calculation 8 3 2" xfId="1603"/>
    <cellStyle name="Calculation 8 3 2 2" xfId="1604"/>
    <cellStyle name="Calculation 8 3 2 2 2" xfId="1605"/>
    <cellStyle name="Calculation 8 3 2 2 3" xfId="1606"/>
    <cellStyle name="Calculation 8 3 2 2 4" xfId="1607"/>
    <cellStyle name="Calculation 8 3 2 3" xfId="1608"/>
    <cellStyle name="Calculation 8 3 2 3 2" xfId="1609"/>
    <cellStyle name="Calculation 8 3 2 3 3" xfId="1610"/>
    <cellStyle name="Calculation 8 3 2 3 4" xfId="1611"/>
    <cellStyle name="Calculation 8 3 2 4" xfId="1612"/>
    <cellStyle name="Calculation 8 3 2 4 2" xfId="1613"/>
    <cellStyle name="Calculation 8 3 2 4 3" xfId="1614"/>
    <cellStyle name="Calculation 8 3 2 5" xfId="1615"/>
    <cellStyle name="Calculation 8 3 3" xfId="1616"/>
    <cellStyle name="Calculation 8 3 3 2" xfId="1617"/>
    <cellStyle name="Calculation 8 3 3 3" xfId="1618"/>
    <cellStyle name="Calculation 8 3 3 4" xfId="1619"/>
    <cellStyle name="Calculation 8 3 4" xfId="1620"/>
    <cellStyle name="Calculation 8 3 4 2" xfId="1621"/>
    <cellStyle name="Calculation 8 3 4 3" xfId="1622"/>
    <cellStyle name="Calculation 8 3 4 4" xfId="1623"/>
    <cellStyle name="Calculation 8 3 5" xfId="1624"/>
    <cellStyle name="Calculation 8 3 5 2" xfId="1625"/>
    <cellStyle name="Calculation 8 3 5 3" xfId="1626"/>
    <cellStyle name="Calculation 8 3 6" xfId="1627"/>
    <cellStyle name="Calculation 8 4" xfId="1628"/>
    <cellStyle name="Calculation 8 4 2" xfId="1629"/>
    <cellStyle name="Calculation 8 4 2 2" xfId="1630"/>
    <cellStyle name="Calculation 8 4 2 3" xfId="1631"/>
    <cellStyle name="Calculation 8 4 2 4" xfId="1632"/>
    <cellStyle name="Calculation 8 4 3" xfId="1633"/>
    <cellStyle name="Calculation 8 4 3 2" xfId="1634"/>
    <cellStyle name="Calculation 8 4 3 3" xfId="1635"/>
    <cellStyle name="Calculation 8 4 3 4" xfId="1636"/>
    <cellStyle name="Calculation 8 4 4" xfId="1637"/>
    <cellStyle name="Calculation 8 4 4 2" xfId="1638"/>
    <cellStyle name="Calculation 8 4 4 3" xfId="1639"/>
    <cellStyle name="Calculation 8 4 5" xfId="1640"/>
    <cellStyle name="Calculation 8 5" xfId="1641"/>
    <cellStyle name="Calculation 8 5 2" xfId="1642"/>
    <cellStyle name="Calculation 8 5 3" xfId="1643"/>
    <cellStyle name="Calculation 8 5 4" xfId="1644"/>
    <cellStyle name="Calculation 8 6" xfId="1645"/>
    <cellStyle name="Calculation 8 6 2" xfId="1646"/>
    <cellStyle name="Calculation 8 6 3" xfId="1647"/>
    <cellStyle name="Calculation 8 6 4" xfId="1648"/>
    <cellStyle name="Calculation 8 7" xfId="1649"/>
    <cellStyle name="Calculation 8 7 2" xfId="1650"/>
    <cellStyle name="Calculation 8 7 3" xfId="1651"/>
    <cellStyle name="Calculation 8 8" xfId="1652"/>
    <cellStyle name="Calculation 9" xfId="1653"/>
    <cellStyle name="Calculation 9 2" xfId="1654"/>
    <cellStyle name="Calculation 9 2 2" xfId="1655"/>
    <cellStyle name="Calculation 9 2 2 2" xfId="1656"/>
    <cellStyle name="Calculation 9 2 2 2 2" xfId="1657"/>
    <cellStyle name="Calculation 9 2 2 2 3" xfId="1658"/>
    <cellStyle name="Calculation 9 2 2 2 4" xfId="1659"/>
    <cellStyle name="Calculation 9 2 2 3" xfId="1660"/>
    <cellStyle name="Calculation 9 2 2 3 2" xfId="1661"/>
    <cellStyle name="Calculation 9 2 2 3 3" xfId="1662"/>
    <cellStyle name="Calculation 9 2 2 3 4" xfId="1663"/>
    <cellStyle name="Calculation 9 2 2 4" xfId="1664"/>
    <cellStyle name="Calculation 9 2 2 4 2" xfId="1665"/>
    <cellStyle name="Calculation 9 2 2 4 3" xfId="1666"/>
    <cellStyle name="Calculation 9 2 2 5" xfId="1667"/>
    <cellStyle name="Calculation 9 2 3" xfId="1668"/>
    <cellStyle name="Calculation 9 2 3 2" xfId="1669"/>
    <cellStyle name="Calculation 9 2 3 3" xfId="1670"/>
    <cellStyle name="Calculation 9 2 3 4" xfId="1671"/>
    <cellStyle name="Calculation 9 2 4" xfId="1672"/>
    <cellStyle name="Calculation 9 2 4 2" xfId="1673"/>
    <cellStyle name="Calculation 9 2 4 3" xfId="1674"/>
    <cellStyle name="Calculation 9 2 4 4" xfId="1675"/>
    <cellStyle name="Calculation 9 2 5" xfId="1676"/>
    <cellStyle name="Calculation 9 2 5 2" xfId="1677"/>
    <cellStyle name="Calculation 9 2 5 3" xfId="1678"/>
    <cellStyle name="Calculation 9 2 6" xfId="1679"/>
    <cellStyle name="Calculation 9 3" xfId="1680"/>
    <cellStyle name="Calculation 9 3 2" xfId="1681"/>
    <cellStyle name="Calculation 9 3 2 2" xfId="1682"/>
    <cellStyle name="Calculation 9 3 2 3" xfId="1683"/>
    <cellStyle name="Calculation 9 3 2 4" xfId="1684"/>
    <cellStyle name="Calculation 9 3 3" xfId="1685"/>
    <cellStyle name="Calculation 9 3 3 2" xfId="1686"/>
    <cellStyle name="Calculation 9 3 3 3" xfId="1687"/>
    <cellStyle name="Calculation 9 3 3 4" xfId="1688"/>
    <cellStyle name="Calculation 9 3 4" xfId="1689"/>
    <cellStyle name="Calculation 9 3 4 2" xfId="1690"/>
    <cellStyle name="Calculation 9 3 4 3" xfId="1691"/>
    <cellStyle name="Calculation 9 3 5" xfId="1692"/>
    <cellStyle name="Calculation 9 4" xfId="1693"/>
    <cellStyle name="Calculation 9 4 2" xfId="1694"/>
    <cellStyle name="Calculation 9 4 3" xfId="1695"/>
    <cellStyle name="Calculation 9 4 4" xfId="1696"/>
    <cellStyle name="Calculation 9 5" xfId="1697"/>
    <cellStyle name="Calculation 9 5 2" xfId="1698"/>
    <cellStyle name="Calculation 9 5 3" xfId="1699"/>
    <cellStyle name="Calculation 9 5 4" xfId="1700"/>
    <cellStyle name="Calculation 9 6" xfId="1701"/>
    <cellStyle name="Calculation 9 6 2" xfId="1702"/>
    <cellStyle name="Calculation 9 6 3" xfId="1703"/>
    <cellStyle name="Calculation 9 7" xfId="1704"/>
    <cellStyle name="Check Cell 10" xfId="1705"/>
    <cellStyle name="Check Cell 11" xfId="1706"/>
    <cellStyle name="Check Cell 2" xfId="1707"/>
    <cellStyle name="Check Cell 3" xfId="1708"/>
    <cellStyle name="Check Cell 4" xfId="1709"/>
    <cellStyle name="Check Cell 5" xfId="1710"/>
    <cellStyle name="Check Cell 6" xfId="1711"/>
    <cellStyle name="Check Cell 7" xfId="1712"/>
    <cellStyle name="Check Cell 8" xfId="1713"/>
    <cellStyle name="Check Cell 9" xfId="1714"/>
    <cellStyle name="Comma" xfId="1" builtinId="3"/>
    <cellStyle name="Comma 10" xfId="1715"/>
    <cellStyle name="Comma 11" xfId="1716"/>
    <cellStyle name="Comma 12" xfId="1717"/>
    <cellStyle name="Comma 13" xfId="1718"/>
    <cellStyle name="Comma 14" xfId="1719"/>
    <cellStyle name="Comma 15" xfId="1720"/>
    <cellStyle name="Comma 16" xfId="20348"/>
    <cellStyle name="Comma 17" xfId="20352"/>
    <cellStyle name="Comma 18" xfId="32603"/>
    <cellStyle name="Comma 19" xfId="50944"/>
    <cellStyle name="Comma 2" xfId="13"/>
    <cellStyle name="Comma 2 10" xfId="1721"/>
    <cellStyle name="Comma 2 10 2" xfId="1722"/>
    <cellStyle name="Comma 2 10 2 2" xfId="1723"/>
    <cellStyle name="Comma 2 10 2 2 2" xfId="14246"/>
    <cellStyle name="Comma 2 10 2 2 2 2" xfId="26501"/>
    <cellStyle name="Comma 2 10 2 2 2 3" xfId="38742"/>
    <cellStyle name="Comma 2 10 2 2 3" xfId="20384"/>
    <cellStyle name="Comma 2 10 2 2 4" xfId="32628"/>
    <cellStyle name="Comma 2 10 2 2 5" xfId="44857"/>
    <cellStyle name="Comma 2 10 2 3" xfId="14245"/>
    <cellStyle name="Comma 2 10 2 3 2" xfId="26500"/>
    <cellStyle name="Comma 2 10 2 3 3" xfId="38741"/>
    <cellStyle name="Comma 2 10 2 4" xfId="20383"/>
    <cellStyle name="Comma 2 10 2 5" xfId="32627"/>
    <cellStyle name="Comma 2 10 2 6" xfId="44856"/>
    <cellStyle name="Comma 2 10 3" xfId="1724"/>
    <cellStyle name="Comma 2 10 3 2" xfId="14247"/>
    <cellStyle name="Comma 2 10 3 2 2" xfId="26502"/>
    <cellStyle name="Comma 2 10 3 2 3" xfId="38743"/>
    <cellStyle name="Comma 2 10 3 3" xfId="20385"/>
    <cellStyle name="Comma 2 10 3 4" xfId="32629"/>
    <cellStyle name="Comma 2 10 3 5" xfId="44858"/>
    <cellStyle name="Comma 2 10 4" xfId="14244"/>
    <cellStyle name="Comma 2 10 4 2" xfId="26499"/>
    <cellStyle name="Comma 2 10 4 3" xfId="38740"/>
    <cellStyle name="Comma 2 10 5" xfId="20382"/>
    <cellStyle name="Comma 2 10 6" xfId="32626"/>
    <cellStyle name="Comma 2 10 7" xfId="44855"/>
    <cellStyle name="Comma 2 11" xfId="1725"/>
    <cellStyle name="Comma 2 11 2" xfId="1726"/>
    <cellStyle name="Comma 2 11 2 2" xfId="14249"/>
    <cellStyle name="Comma 2 11 2 2 2" xfId="26504"/>
    <cellStyle name="Comma 2 11 2 2 3" xfId="38745"/>
    <cellStyle name="Comma 2 11 2 3" xfId="20387"/>
    <cellStyle name="Comma 2 11 2 4" xfId="32631"/>
    <cellStyle name="Comma 2 11 2 5" xfId="44860"/>
    <cellStyle name="Comma 2 11 3" xfId="14248"/>
    <cellStyle name="Comma 2 11 3 2" xfId="26503"/>
    <cellStyle name="Comma 2 11 3 3" xfId="38744"/>
    <cellStyle name="Comma 2 11 4" xfId="20386"/>
    <cellStyle name="Comma 2 11 5" xfId="32630"/>
    <cellStyle name="Comma 2 11 6" xfId="44859"/>
    <cellStyle name="Comma 2 12" xfId="1727"/>
    <cellStyle name="Comma 2 12 2" xfId="14250"/>
    <cellStyle name="Comma 2 12 2 2" xfId="26505"/>
    <cellStyle name="Comma 2 12 2 3" xfId="38746"/>
    <cellStyle name="Comma 2 12 3" xfId="20388"/>
    <cellStyle name="Comma 2 12 4" xfId="32632"/>
    <cellStyle name="Comma 2 12 5" xfId="44861"/>
    <cellStyle name="Comma 2 13" xfId="16"/>
    <cellStyle name="Comma 2 13 3" xfId="50934"/>
    <cellStyle name="Comma 2 14" xfId="20360"/>
    <cellStyle name="Comma 2 15" xfId="50937"/>
    <cellStyle name="Comma 2 2" xfId="18"/>
    <cellStyle name="Comma 2 2 2" xfId="1728"/>
    <cellStyle name="Comma 2 3" xfId="1729"/>
    <cellStyle name="Comma 2 4" xfId="1730"/>
    <cellStyle name="Comma 2 4 10" xfId="14251"/>
    <cellStyle name="Comma 2 4 10 2" xfId="26506"/>
    <cellStyle name="Comma 2 4 10 3" xfId="38747"/>
    <cellStyle name="Comma 2 4 11" xfId="20389"/>
    <cellStyle name="Comma 2 4 12" xfId="32633"/>
    <cellStyle name="Comma 2 4 13" xfId="44862"/>
    <cellStyle name="Comma 2 4 2" xfId="1731"/>
    <cellStyle name="Comma 2 4 2 10" xfId="20390"/>
    <cellStyle name="Comma 2 4 2 11" xfId="32634"/>
    <cellStyle name="Comma 2 4 2 12" xfId="44863"/>
    <cellStyle name="Comma 2 4 2 2" xfId="1732"/>
    <cellStyle name="Comma 2 4 2 2 10" xfId="32635"/>
    <cellStyle name="Comma 2 4 2 2 11" xfId="44864"/>
    <cellStyle name="Comma 2 4 2 2 2" xfId="1733"/>
    <cellStyle name="Comma 2 4 2 2 2 10" xfId="44865"/>
    <cellStyle name="Comma 2 4 2 2 2 2" xfId="1734"/>
    <cellStyle name="Comma 2 4 2 2 2 2 2" xfId="1735"/>
    <cellStyle name="Comma 2 4 2 2 2 2 2 2" xfId="1736"/>
    <cellStyle name="Comma 2 4 2 2 2 2 2 2 2" xfId="1737"/>
    <cellStyle name="Comma 2 4 2 2 2 2 2 2 2 2" xfId="1738"/>
    <cellStyle name="Comma 2 4 2 2 2 2 2 2 2 2 2" xfId="14259"/>
    <cellStyle name="Comma 2 4 2 2 2 2 2 2 2 2 2 2" xfId="26514"/>
    <cellStyle name="Comma 2 4 2 2 2 2 2 2 2 2 2 3" xfId="38755"/>
    <cellStyle name="Comma 2 4 2 2 2 2 2 2 2 2 3" xfId="20397"/>
    <cellStyle name="Comma 2 4 2 2 2 2 2 2 2 2 4" xfId="32641"/>
    <cellStyle name="Comma 2 4 2 2 2 2 2 2 2 2 5" xfId="44870"/>
    <cellStyle name="Comma 2 4 2 2 2 2 2 2 2 3" xfId="14258"/>
    <cellStyle name="Comma 2 4 2 2 2 2 2 2 2 3 2" xfId="26513"/>
    <cellStyle name="Comma 2 4 2 2 2 2 2 2 2 3 3" xfId="38754"/>
    <cellStyle name="Comma 2 4 2 2 2 2 2 2 2 4" xfId="20396"/>
    <cellStyle name="Comma 2 4 2 2 2 2 2 2 2 5" xfId="32640"/>
    <cellStyle name="Comma 2 4 2 2 2 2 2 2 2 6" xfId="44869"/>
    <cellStyle name="Comma 2 4 2 2 2 2 2 2 3" xfId="1739"/>
    <cellStyle name="Comma 2 4 2 2 2 2 2 2 3 2" xfId="14260"/>
    <cellStyle name="Comma 2 4 2 2 2 2 2 2 3 2 2" xfId="26515"/>
    <cellStyle name="Comma 2 4 2 2 2 2 2 2 3 2 3" xfId="38756"/>
    <cellStyle name="Comma 2 4 2 2 2 2 2 2 3 3" xfId="20398"/>
    <cellStyle name="Comma 2 4 2 2 2 2 2 2 3 4" xfId="32642"/>
    <cellStyle name="Comma 2 4 2 2 2 2 2 2 3 5" xfId="44871"/>
    <cellStyle name="Comma 2 4 2 2 2 2 2 2 4" xfId="14257"/>
    <cellStyle name="Comma 2 4 2 2 2 2 2 2 4 2" xfId="26512"/>
    <cellStyle name="Comma 2 4 2 2 2 2 2 2 4 3" xfId="38753"/>
    <cellStyle name="Comma 2 4 2 2 2 2 2 2 5" xfId="20395"/>
    <cellStyle name="Comma 2 4 2 2 2 2 2 2 6" xfId="32639"/>
    <cellStyle name="Comma 2 4 2 2 2 2 2 2 7" xfId="44868"/>
    <cellStyle name="Comma 2 4 2 2 2 2 2 3" xfId="1740"/>
    <cellStyle name="Comma 2 4 2 2 2 2 2 3 2" xfId="1741"/>
    <cellStyle name="Comma 2 4 2 2 2 2 2 3 2 2" xfId="14262"/>
    <cellStyle name="Comma 2 4 2 2 2 2 2 3 2 2 2" xfId="26517"/>
    <cellStyle name="Comma 2 4 2 2 2 2 2 3 2 2 3" xfId="38758"/>
    <cellStyle name="Comma 2 4 2 2 2 2 2 3 2 3" xfId="20400"/>
    <cellStyle name="Comma 2 4 2 2 2 2 2 3 2 4" xfId="32644"/>
    <cellStyle name="Comma 2 4 2 2 2 2 2 3 2 5" xfId="44873"/>
    <cellStyle name="Comma 2 4 2 2 2 2 2 3 3" xfId="14261"/>
    <cellStyle name="Comma 2 4 2 2 2 2 2 3 3 2" xfId="26516"/>
    <cellStyle name="Comma 2 4 2 2 2 2 2 3 3 3" xfId="38757"/>
    <cellStyle name="Comma 2 4 2 2 2 2 2 3 4" xfId="20399"/>
    <cellStyle name="Comma 2 4 2 2 2 2 2 3 5" xfId="32643"/>
    <cellStyle name="Comma 2 4 2 2 2 2 2 3 6" xfId="44872"/>
    <cellStyle name="Comma 2 4 2 2 2 2 2 4" xfId="1742"/>
    <cellStyle name="Comma 2 4 2 2 2 2 2 4 2" xfId="14263"/>
    <cellStyle name="Comma 2 4 2 2 2 2 2 4 2 2" xfId="26518"/>
    <cellStyle name="Comma 2 4 2 2 2 2 2 4 2 3" xfId="38759"/>
    <cellStyle name="Comma 2 4 2 2 2 2 2 4 3" xfId="20401"/>
    <cellStyle name="Comma 2 4 2 2 2 2 2 4 4" xfId="32645"/>
    <cellStyle name="Comma 2 4 2 2 2 2 2 4 5" xfId="44874"/>
    <cellStyle name="Comma 2 4 2 2 2 2 2 5" xfId="14256"/>
    <cellStyle name="Comma 2 4 2 2 2 2 2 5 2" xfId="26511"/>
    <cellStyle name="Comma 2 4 2 2 2 2 2 5 3" xfId="38752"/>
    <cellStyle name="Comma 2 4 2 2 2 2 2 6" xfId="20394"/>
    <cellStyle name="Comma 2 4 2 2 2 2 2 7" xfId="32638"/>
    <cellStyle name="Comma 2 4 2 2 2 2 2 8" xfId="44867"/>
    <cellStyle name="Comma 2 4 2 2 2 2 3" xfId="1743"/>
    <cellStyle name="Comma 2 4 2 2 2 2 3 2" xfId="1744"/>
    <cellStyle name="Comma 2 4 2 2 2 2 3 2 2" xfId="1745"/>
    <cellStyle name="Comma 2 4 2 2 2 2 3 2 2 2" xfId="14266"/>
    <cellStyle name="Comma 2 4 2 2 2 2 3 2 2 2 2" xfId="26521"/>
    <cellStyle name="Comma 2 4 2 2 2 2 3 2 2 2 3" xfId="38762"/>
    <cellStyle name="Comma 2 4 2 2 2 2 3 2 2 3" xfId="20404"/>
    <cellStyle name="Comma 2 4 2 2 2 2 3 2 2 4" xfId="32648"/>
    <cellStyle name="Comma 2 4 2 2 2 2 3 2 2 5" xfId="44877"/>
    <cellStyle name="Comma 2 4 2 2 2 2 3 2 3" xfId="14265"/>
    <cellStyle name="Comma 2 4 2 2 2 2 3 2 3 2" xfId="26520"/>
    <cellStyle name="Comma 2 4 2 2 2 2 3 2 3 3" xfId="38761"/>
    <cellStyle name="Comma 2 4 2 2 2 2 3 2 4" xfId="20403"/>
    <cellStyle name="Comma 2 4 2 2 2 2 3 2 5" xfId="32647"/>
    <cellStyle name="Comma 2 4 2 2 2 2 3 2 6" xfId="44876"/>
    <cellStyle name="Comma 2 4 2 2 2 2 3 3" xfId="1746"/>
    <cellStyle name="Comma 2 4 2 2 2 2 3 3 2" xfId="14267"/>
    <cellStyle name="Comma 2 4 2 2 2 2 3 3 2 2" xfId="26522"/>
    <cellStyle name="Comma 2 4 2 2 2 2 3 3 2 3" xfId="38763"/>
    <cellStyle name="Comma 2 4 2 2 2 2 3 3 3" xfId="20405"/>
    <cellStyle name="Comma 2 4 2 2 2 2 3 3 4" xfId="32649"/>
    <cellStyle name="Comma 2 4 2 2 2 2 3 3 5" xfId="44878"/>
    <cellStyle name="Comma 2 4 2 2 2 2 3 4" xfId="14264"/>
    <cellStyle name="Comma 2 4 2 2 2 2 3 4 2" xfId="26519"/>
    <cellStyle name="Comma 2 4 2 2 2 2 3 4 3" xfId="38760"/>
    <cellStyle name="Comma 2 4 2 2 2 2 3 5" xfId="20402"/>
    <cellStyle name="Comma 2 4 2 2 2 2 3 6" xfId="32646"/>
    <cellStyle name="Comma 2 4 2 2 2 2 3 7" xfId="44875"/>
    <cellStyle name="Comma 2 4 2 2 2 2 4" xfId="1747"/>
    <cellStyle name="Comma 2 4 2 2 2 2 4 2" xfId="1748"/>
    <cellStyle name="Comma 2 4 2 2 2 2 4 2 2" xfId="14269"/>
    <cellStyle name="Comma 2 4 2 2 2 2 4 2 2 2" xfId="26524"/>
    <cellStyle name="Comma 2 4 2 2 2 2 4 2 2 3" xfId="38765"/>
    <cellStyle name="Comma 2 4 2 2 2 2 4 2 3" xfId="20407"/>
    <cellStyle name="Comma 2 4 2 2 2 2 4 2 4" xfId="32651"/>
    <cellStyle name="Comma 2 4 2 2 2 2 4 2 5" xfId="44880"/>
    <cellStyle name="Comma 2 4 2 2 2 2 4 3" xfId="14268"/>
    <cellStyle name="Comma 2 4 2 2 2 2 4 3 2" xfId="26523"/>
    <cellStyle name="Comma 2 4 2 2 2 2 4 3 3" xfId="38764"/>
    <cellStyle name="Comma 2 4 2 2 2 2 4 4" xfId="20406"/>
    <cellStyle name="Comma 2 4 2 2 2 2 4 5" xfId="32650"/>
    <cellStyle name="Comma 2 4 2 2 2 2 4 6" xfId="44879"/>
    <cellStyle name="Comma 2 4 2 2 2 2 5" xfId="1749"/>
    <cellStyle name="Comma 2 4 2 2 2 2 5 2" xfId="14270"/>
    <cellStyle name="Comma 2 4 2 2 2 2 5 2 2" xfId="26525"/>
    <cellStyle name="Comma 2 4 2 2 2 2 5 2 3" xfId="38766"/>
    <cellStyle name="Comma 2 4 2 2 2 2 5 3" xfId="20408"/>
    <cellStyle name="Comma 2 4 2 2 2 2 5 4" xfId="32652"/>
    <cellStyle name="Comma 2 4 2 2 2 2 5 5" xfId="44881"/>
    <cellStyle name="Comma 2 4 2 2 2 2 6" xfId="14255"/>
    <cellStyle name="Comma 2 4 2 2 2 2 6 2" xfId="26510"/>
    <cellStyle name="Comma 2 4 2 2 2 2 6 3" xfId="38751"/>
    <cellStyle name="Comma 2 4 2 2 2 2 7" xfId="20393"/>
    <cellStyle name="Comma 2 4 2 2 2 2 8" xfId="32637"/>
    <cellStyle name="Comma 2 4 2 2 2 2 9" xfId="44866"/>
    <cellStyle name="Comma 2 4 2 2 2 3" xfId="1750"/>
    <cellStyle name="Comma 2 4 2 2 2 3 2" xfId="1751"/>
    <cellStyle name="Comma 2 4 2 2 2 3 2 2" xfId="1752"/>
    <cellStyle name="Comma 2 4 2 2 2 3 2 2 2" xfId="1753"/>
    <cellStyle name="Comma 2 4 2 2 2 3 2 2 2 2" xfId="14274"/>
    <cellStyle name="Comma 2 4 2 2 2 3 2 2 2 2 2" xfId="26529"/>
    <cellStyle name="Comma 2 4 2 2 2 3 2 2 2 2 3" xfId="38770"/>
    <cellStyle name="Comma 2 4 2 2 2 3 2 2 2 3" xfId="20412"/>
    <cellStyle name="Comma 2 4 2 2 2 3 2 2 2 4" xfId="32656"/>
    <cellStyle name="Comma 2 4 2 2 2 3 2 2 2 5" xfId="44885"/>
    <cellStyle name="Comma 2 4 2 2 2 3 2 2 3" xfId="14273"/>
    <cellStyle name="Comma 2 4 2 2 2 3 2 2 3 2" xfId="26528"/>
    <cellStyle name="Comma 2 4 2 2 2 3 2 2 3 3" xfId="38769"/>
    <cellStyle name="Comma 2 4 2 2 2 3 2 2 4" xfId="20411"/>
    <cellStyle name="Comma 2 4 2 2 2 3 2 2 5" xfId="32655"/>
    <cellStyle name="Comma 2 4 2 2 2 3 2 2 6" xfId="44884"/>
    <cellStyle name="Comma 2 4 2 2 2 3 2 3" xfId="1754"/>
    <cellStyle name="Comma 2 4 2 2 2 3 2 3 2" xfId="14275"/>
    <cellStyle name="Comma 2 4 2 2 2 3 2 3 2 2" xfId="26530"/>
    <cellStyle name="Comma 2 4 2 2 2 3 2 3 2 3" xfId="38771"/>
    <cellStyle name="Comma 2 4 2 2 2 3 2 3 3" xfId="20413"/>
    <cellStyle name="Comma 2 4 2 2 2 3 2 3 4" xfId="32657"/>
    <cellStyle name="Comma 2 4 2 2 2 3 2 3 5" xfId="44886"/>
    <cellStyle name="Comma 2 4 2 2 2 3 2 4" xfId="14272"/>
    <cellStyle name="Comma 2 4 2 2 2 3 2 4 2" xfId="26527"/>
    <cellStyle name="Comma 2 4 2 2 2 3 2 4 3" xfId="38768"/>
    <cellStyle name="Comma 2 4 2 2 2 3 2 5" xfId="20410"/>
    <cellStyle name="Comma 2 4 2 2 2 3 2 6" xfId="32654"/>
    <cellStyle name="Comma 2 4 2 2 2 3 2 7" xfId="44883"/>
    <cellStyle name="Comma 2 4 2 2 2 3 3" xfId="1755"/>
    <cellStyle name="Comma 2 4 2 2 2 3 3 2" xfId="1756"/>
    <cellStyle name="Comma 2 4 2 2 2 3 3 2 2" xfId="14277"/>
    <cellStyle name="Comma 2 4 2 2 2 3 3 2 2 2" xfId="26532"/>
    <cellStyle name="Comma 2 4 2 2 2 3 3 2 2 3" xfId="38773"/>
    <cellStyle name="Comma 2 4 2 2 2 3 3 2 3" xfId="20415"/>
    <cellStyle name="Comma 2 4 2 2 2 3 3 2 4" xfId="32659"/>
    <cellStyle name="Comma 2 4 2 2 2 3 3 2 5" xfId="44888"/>
    <cellStyle name="Comma 2 4 2 2 2 3 3 3" xfId="14276"/>
    <cellStyle name="Comma 2 4 2 2 2 3 3 3 2" xfId="26531"/>
    <cellStyle name="Comma 2 4 2 2 2 3 3 3 3" xfId="38772"/>
    <cellStyle name="Comma 2 4 2 2 2 3 3 4" xfId="20414"/>
    <cellStyle name="Comma 2 4 2 2 2 3 3 5" xfId="32658"/>
    <cellStyle name="Comma 2 4 2 2 2 3 3 6" xfId="44887"/>
    <cellStyle name="Comma 2 4 2 2 2 3 4" xfId="1757"/>
    <cellStyle name="Comma 2 4 2 2 2 3 4 2" xfId="14278"/>
    <cellStyle name="Comma 2 4 2 2 2 3 4 2 2" xfId="26533"/>
    <cellStyle name="Comma 2 4 2 2 2 3 4 2 3" xfId="38774"/>
    <cellStyle name="Comma 2 4 2 2 2 3 4 3" xfId="20416"/>
    <cellStyle name="Comma 2 4 2 2 2 3 4 4" xfId="32660"/>
    <cellStyle name="Comma 2 4 2 2 2 3 4 5" xfId="44889"/>
    <cellStyle name="Comma 2 4 2 2 2 3 5" xfId="14271"/>
    <cellStyle name="Comma 2 4 2 2 2 3 5 2" xfId="26526"/>
    <cellStyle name="Comma 2 4 2 2 2 3 5 3" xfId="38767"/>
    <cellStyle name="Comma 2 4 2 2 2 3 6" xfId="20409"/>
    <cellStyle name="Comma 2 4 2 2 2 3 7" xfId="32653"/>
    <cellStyle name="Comma 2 4 2 2 2 3 8" xfId="44882"/>
    <cellStyle name="Comma 2 4 2 2 2 4" xfId="1758"/>
    <cellStyle name="Comma 2 4 2 2 2 4 2" xfId="1759"/>
    <cellStyle name="Comma 2 4 2 2 2 4 2 2" xfId="1760"/>
    <cellStyle name="Comma 2 4 2 2 2 4 2 2 2" xfId="14281"/>
    <cellStyle name="Comma 2 4 2 2 2 4 2 2 2 2" xfId="26536"/>
    <cellStyle name="Comma 2 4 2 2 2 4 2 2 2 3" xfId="38777"/>
    <cellStyle name="Comma 2 4 2 2 2 4 2 2 3" xfId="20419"/>
    <cellStyle name="Comma 2 4 2 2 2 4 2 2 4" xfId="32663"/>
    <cellStyle name="Comma 2 4 2 2 2 4 2 2 5" xfId="44892"/>
    <cellStyle name="Comma 2 4 2 2 2 4 2 3" xfId="14280"/>
    <cellStyle name="Comma 2 4 2 2 2 4 2 3 2" xfId="26535"/>
    <cellStyle name="Comma 2 4 2 2 2 4 2 3 3" xfId="38776"/>
    <cellStyle name="Comma 2 4 2 2 2 4 2 4" xfId="20418"/>
    <cellStyle name="Comma 2 4 2 2 2 4 2 5" xfId="32662"/>
    <cellStyle name="Comma 2 4 2 2 2 4 2 6" xfId="44891"/>
    <cellStyle name="Comma 2 4 2 2 2 4 3" xfId="1761"/>
    <cellStyle name="Comma 2 4 2 2 2 4 3 2" xfId="14282"/>
    <cellStyle name="Comma 2 4 2 2 2 4 3 2 2" xfId="26537"/>
    <cellStyle name="Comma 2 4 2 2 2 4 3 2 3" xfId="38778"/>
    <cellStyle name="Comma 2 4 2 2 2 4 3 3" xfId="20420"/>
    <cellStyle name="Comma 2 4 2 2 2 4 3 4" xfId="32664"/>
    <cellStyle name="Comma 2 4 2 2 2 4 3 5" xfId="44893"/>
    <cellStyle name="Comma 2 4 2 2 2 4 4" xfId="14279"/>
    <cellStyle name="Comma 2 4 2 2 2 4 4 2" xfId="26534"/>
    <cellStyle name="Comma 2 4 2 2 2 4 4 3" xfId="38775"/>
    <cellStyle name="Comma 2 4 2 2 2 4 5" xfId="20417"/>
    <cellStyle name="Comma 2 4 2 2 2 4 6" xfId="32661"/>
    <cellStyle name="Comma 2 4 2 2 2 4 7" xfId="44890"/>
    <cellStyle name="Comma 2 4 2 2 2 5" xfId="1762"/>
    <cellStyle name="Comma 2 4 2 2 2 5 2" xfId="1763"/>
    <cellStyle name="Comma 2 4 2 2 2 5 2 2" xfId="14284"/>
    <cellStyle name="Comma 2 4 2 2 2 5 2 2 2" xfId="26539"/>
    <cellStyle name="Comma 2 4 2 2 2 5 2 2 3" xfId="38780"/>
    <cellStyle name="Comma 2 4 2 2 2 5 2 3" xfId="20422"/>
    <cellStyle name="Comma 2 4 2 2 2 5 2 4" xfId="32666"/>
    <cellStyle name="Comma 2 4 2 2 2 5 2 5" xfId="44895"/>
    <cellStyle name="Comma 2 4 2 2 2 5 3" xfId="14283"/>
    <cellStyle name="Comma 2 4 2 2 2 5 3 2" xfId="26538"/>
    <cellStyle name="Comma 2 4 2 2 2 5 3 3" xfId="38779"/>
    <cellStyle name="Comma 2 4 2 2 2 5 4" xfId="20421"/>
    <cellStyle name="Comma 2 4 2 2 2 5 5" xfId="32665"/>
    <cellStyle name="Comma 2 4 2 2 2 5 6" xfId="44894"/>
    <cellStyle name="Comma 2 4 2 2 2 6" xfId="1764"/>
    <cellStyle name="Comma 2 4 2 2 2 6 2" xfId="14285"/>
    <cellStyle name="Comma 2 4 2 2 2 6 2 2" xfId="26540"/>
    <cellStyle name="Comma 2 4 2 2 2 6 2 3" xfId="38781"/>
    <cellStyle name="Comma 2 4 2 2 2 6 3" xfId="20423"/>
    <cellStyle name="Comma 2 4 2 2 2 6 4" xfId="32667"/>
    <cellStyle name="Comma 2 4 2 2 2 6 5" xfId="44896"/>
    <cellStyle name="Comma 2 4 2 2 2 7" xfId="14254"/>
    <cellStyle name="Comma 2 4 2 2 2 7 2" xfId="26509"/>
    <cellStyle name="Comma 2 4 2 2 2 7 3" xfId="38750"/>
    <cellStyle name="Comma 2 4 2 2 2 8" xfId="20392"/>
    <cellStyle name="Comma 2 4 2 2 2 9" xfId="32636"/>
    <cellStyle name="Comma 2 4 2 2 3" xfId="1765"/>
    <cellStyle name="Comma 2 4 2 2 3 2" xfId="1766"/>
    <cellStyle name="Comma 2 4 2 2 3 2 2" xfId="1767"/>
    <cellStyle name="Comma 2 4 2 2 3 2 2 2" xfId="1768"/>
    <cellStyle name="Comma 2 4 2 2 3 2 2 2 2" xfId="1769"/>
    <cellStyle name="Comma 2 4 2 2 3 2 2 2 2 2" xfId="14290"/>
    <cellStyle name="Comma 2 4 2 2 3 2 2 2 2 2 2" xfId="26545"/>
    <cellStyle name="Comma 2 4 2 2 3 2 2 2 2 2 3" xfId="38786"/>
    <cellStyle name="Comma 2 4 2 2 3 2 2 2 2 3" xfId="20428"/>
    <cellStyle name="Comma 2 4 2 2 3 2 2 2 2 4" xfId="32672"/>
    <cellStyle name="Comma 2 4 2 2 3 2 2 2 2 5" xfId="44901"/>
    <cellStyle name="Comma 2 4 2 2 3 2 2 2 3" xfId="14289"/>
    <cellStyle name="Comma 2 4 2 2 3 2 2 2 3 2" xfId="26544"/>
    <cellStyle name="Comma 2 4 2 2 3 2 2 2 3 3" xfId="38785"/>
    <cellStyle name="Comma 2 4 2 2 3 2 2 2 4" xfId="20427"/>
    <cellStyle name="Comma 2 4 2 2 3 2 2 2 5" xfId="32671"/>
    <cellStyle name="Comma 2 4 2 2 3 2 2 2 6" xfId="44900"/>
    <cellStyle name="Comma 2 4 2 2 3 2 2 3" xfId="1770"/>
    <cellStyle name="Comma 2 4 2 2 3 2 2 3 2" xfId="14291"/>
    <cellStyle name="Comma 2 4 2 2 3 2 2 3 2 2" xfId="26546"/>
    <cellStyle name="Comma 2 4 2 2 3 2 2 3 2 3" xfId="38787"/>
    <cellStyle name="Comma 2 4 2 2 3 2 2 3 3" xfId="20429"/>
    <cellStyle name="Comma 2 4 2 2 3 2 2 3 4" xfId="32673"/>
    <cellStyle name="Comma 2 4 2 2 3 2 2 3 5" xfId="44902"/>
    <cellStyle name="Comma 2 4 2 2 3 2 2 4" xfId="14288"/>
    <cellStyle name="Comma 2 4 2 2 3 2 2 4 2" xfId="26543"/>
    <cellStyle name="Comma 2 4 2 2 3 2 2 4 3" xfId="38784"/>
    <cellStyle name="Comma 2 4 2 2 3 2 2 5" xfId="20426"/>
    <cellStyle name="Comma 2 4 2 2 3 2 2 6" xfId="32670"/>
    <cellStyle name="Comma 2 4 2 2 3 2 2 7" xfId="44899"/>
    <cellStyle name="Comma 2 4 2 2 3 2 3" xfId="1771"/>
    <cellStyle name="Comma 2 4 2 2 3 2 3 2" xfId="1772"/>
    <cellStyle name="Comma 2 4 2 2 3 2 3 2 2" xfId="14293"/>
    <cellStyle name="Comma 2 4 2 2 3 2 3 2 2 2" xfId="26548"/>
    <cellStyle name="Comma 2 4 2 2 3 2 3 2 2 3" xfId="38789"/>
    <cellStyle name="Comma 2 4 2 2 3 2 3 2 3" xfId="20431"/>
    <cellStyle name="Comma 2 4 2 2 3 2 3 2 4" xfId="32675"/>
    <cellStyle name="Comma 2 4 2 2 3 2 3 2 5" xfId="44904"/>
    <cellStyle name="Comma 2 4 2 2 3 2 3 3" xfId="14292"/>
    <cellStyle name="Comma 2 4 2 2 3 2 3 3 2" xfId="26547"/>
    <cellStyle name="Comma 2 4 2 2 3 2 3 3 3" xfId="38788"/>
    <cellStyle name="Comma 2 4 2 2 3 2 3 4" xfId="20430"/>
    <cellStyle name="Comma 2 4 2 2 3 2 3 5" xfId="32674"/>
    <cellStyle name="Comma 2 4 2 2 3 2 3 6" xfId="44903"/>
    <cellStyle name="Comma 2 4 2 2 3 2 4" xfId="1773"/>
    <cellStyle name="Comma 2 4 2 2 3 2 4 2" xfId="14294"/>
    <cellStyle name="Comma 2 4 2 2 3 2 4 2 2" xfId="26549"/>
    <cellStyle name="Comma 2 4 2 2 3 2 4 2 3" xfId="38790"/>
    <cellStyle name="Comma 2 4 2 2 3 2 4 3" xfId="20432"/>
    <cellStyle name="Comma 2 4 2 2 3 2 4 4" xfId="32676"/>
    <cellStyle name="Comma 2 4 2 2 3 2 4 5" xfId="44905"/>
    <cellStyle name="Comma 2 4 2 2 3 2 5" xfId="14287"/>
    <cellStyle name="Comma 2 4 2 2 3 2 5 2" xfId="26542"/>
    <cellStyle name="Comma 2 4 2 2 3 2 5 3" xfId="38783"/>
    <cellStyle name="Comma 2 4 2 2 3 2 6" xfId="20425"/>
    <cellStyle name="Comma 2 4 2 2 3 2 7" xfId="32669"/>
    <cellStyle name="Comma 2 4 2 2 3 2 8" xfId="44898"/>
    <cellStyle name="Comma 2 4 2 2 3 3" xfId="1774"/>
    <cellStyle name="Comma 2 4 2 2 3 3 2" xfId="1775"/>
    <cellStyle name="Comma 2 4 2 2 3 3 2 2" xfId="1776"/>
    <cellStyle name="Comma 2 4 2 2 3 3 2 2 2" xfId="14297"/>
    <cellStyle name="Comma 2 4 2 2 3 3 2 2 2 2" xfId="26552"/>
    <cellStyle name="Comma 2 4 2 2 3 3 2 2 2 3" xfId="38793"/>
    <cellStyle name="Comma 2 4 2 2 3 3 2 2 3" xfId="20435"/>
    <cellStyle name="Comma 2 4 2 2 3 3 2 2 4" xfId="32679"/>
    <cellStyle name="Comma 2 4 2 2 3 3 2 2 5" xfId="44908"/>
    <cellStyle name="Comma 2 4 2 2 3 3 2 3" xfId="14296"/>
    <cellStyle name="Comma 2 4 2 2 3 3 2 3 2" xfId="26551"/>
    <cellStyle name="Comma 2 4 2 2 3 3 2 3 3" xfId="38792"/>
    <cellStyle name="Comma 2 4 2 2 3 3 2 4" xfId="20434"/>
    <cellStyle name="Comma 2 4 2 2 3 3 2 5" xfId="32678"/>
    <cellStyle name="Comma 2 4 2 2 3 3 2 6" xfId="44907"/>
    <cellStyle name="Comma 2 4 2 2 3 3 3" xfId="1777"/>
    <cellStyle name="Comma 2 4 2 2 3 3 3 2" xfId="14298"/>
    <cellStyle name="Comma 2 4 2 2 3 3 3 2 2" xfId="26553"/>
    <cellStyle name="Comma 2 4 2 2 3 3 3 2 3" xfId="38794"/>
    <cellStyle name="Comma 2 4 2 2 3 3 3 3" xfId="20436"/>
    <cellStyle name="Comma 2 4 2 2 3 3 3 4" xfId="32680"/>
    <cellStyle name="Comma 2 4 2 2 3 3 3 5" xfId="44909"/>
    <cellStyle name="Comma 2 4 2 2 3 3 4" xfId="14295"/>
    <cellStyle name="Comma 2 4 2 2 3 3 4 2" xfId="26550"/>
    <cellStyle name="Comma 2 4 2 2 3 3 4 3" xfId="38791"/>
    <cellStyle name="Comma 2 4 2 2 3 3 5" xfId="20433"/>
    <cellStyle name="Comma 2 4 2 2 3 3 6" xfId="32677"/>
    <cellStyle name="Comma 2 4 2 2 3 3 7" xfId="44906"/>
    <cellStyle name="Comma 2 4 2 2 3 4" xfId="1778"/>
    <cellStyle name="Comma 2 4 2 2 3 4 2" xfId="1779"/>
    <cellStyle name="Comma 2 4 2 2 3 4 2 2" xfId="14300"/>
    <cellStyle name="Comma 2 4 2 2 3 4 2 2 2" xfId="26555"/>
    <cellStyle name="Comma 2 4 2 2 3 4 2 2 3" xfId="38796"/>
    <cellStyle name="Comma 2 4 2 2 3 4 2 3" xfId="20438"/>
    <cellStyle name="Comma 2 4 2 2 3 4 2 4" xfId="32682"/>
    <cellStyle name="Comma 2 4 2 2 3 4 2 5" xfId="44911"/>
    <cellStyle name="Comma 2 4 2 2 3 4 3" xfId="14299"/>
    <cellStyle name="Comma 2 4 2 2 3 4 3 2" xfId="26554"/>
    <cellStyle name="Comma 2 4 2 2 3 4 3 3" xfId="38795"/>
    <cellStyle name="Comma 2 4 2 2 3 4 4" xfId="20437"/>
    <cellStyle name="Comma 2 4 2 2 3 4 5" xfId="32681"/>
    <cellStyle name="Comma 2 4 2 2 3 4 6" xfId="44910"/>
    <cellStyle name="Comma 2 4 2 2 3 5" xfId="1780"/>
    <cellStyle name="Comma 2 4 2 2 3 5 2" xfId="14301"/>
    <cellStyle name="Comma 2 4 2 2 3 5 2 2" xfId="26556"/>
    <cellStyle name="Comma 2 4 2 2 3 5 2 3" xfId="38797"/>
    <cellStyle name="Comma 2 4 2 2 3 5 3" xfId="20439"/>
    <cellStyle name="Comma 2 4 2 2 3 5 4" xfId="32683"/>
    <cellStyle name="Comma 2 4 2 2 3 5 5" xfId="44912"/>
    <cellStyle name="Comma 2 4 2 2 3 6" xfId="14286"/>
    <cellStyle name="Comma 2 4 2 2 3 6 2" xfId="26541"/>
    <cellStyle name="Comma 2 4 2 2 3 6 3" xfId="38782"/>
    <cellStyle name="Comma 2 4 2 2 3 7" xfId="20424"/>
    <cellStyle name="Comma 2 4 2 2 3 8" xfId="32668"/>
    <cellStyle name="Comma 2 4 2 2 3 9" xfId="44897"/>
    <cellStyle name="Comma 2 4 2 2 4" xfId="1781"/>
    <cellStyle name="Comma 2 4 2 2 4 2" xfId="1782"/>
    <cellStyle name="Comma 2 4 2 2 4 2 2" xfId="1783"/>
    <cellStyle name="Comma 2 4 2 2 4 2 2 2" xfId="1784"/>
    <cellStyle name="Comma 2 4 2 2 4 2 2 2 2" xfId="14305"/>
    <cellStyle name="Comma 2 4 2 2 4 2 2 2 2 2" xfId="26560"/>
    <cellStyle name="Comma 2 4 2 2 4 2 2 2 2 3" xfId="38801"/>
    <cellStyle name="Comma 2 4 2 2 4 2 2 2 3" xfId="20443"/>
    <cellStyle name="Comma 2 4 2 2 4 2 2 2 4" xfId="32687"/>
    <cellStyle name="Comma 2 4 2 2 4 2 2 2 5" xfId="44916"/>
    <cellStyle name="Comma 2 4 2 2 4 2 2 3" xfId="14304"/>
    <cellStyle name="Comma 2 4 2 2 4 2 2 3 2" xfId="26559"/>
    <cellStyle name="Comma 2 4 2 2 4 2 2 3 3" xfId="38800"/>
    <cellStyle name="Comma 2 4 2 2 4 2 2 4" xfId="20442"/>
    <cellStyle name="Comma 2 4 2 2 4 2 2 5" xfId="32686"/>
    <cellStyle name="Comma 2 4 2 2 4 2 2 6" xfId="44915"/>
    <cellStyle name="Comma 2 4 2 2 4 2 3" xfId="1785"/>
    <cellStyle name="Comma 2 4 2 2 4 2 3 2" xfId="14306"/>
    <cellStyle name="Comma 2 4 2 2 4 2 3 2 2" xfId="26561"/>
    <cellStyle name="Comma 2 4 2 2 4 2 3 2 3" xfId="38802"/>
    <cellStyle name="Comma 2 4 2 2 4 2 3 3" xfId="20444"/>
    <cellStyle name="Comma 2 4 2 2 4 2 3 4" xfId="32688"/>
    <cellStyle name="Comma 2 4 2 2 4 2 3 5" xfId="44917"/>
    <cellStyle name="Comma 2 4 2 2 4 2 4" xfId="14303"/>
    <cellStyle name="Comma 2 4 2 2 4 2 4 2" xfId="26558"/>
    <cellStyle name="Comma 2 4 2 2 4 2 4 3" xfId="38799"/>
    <cellStyle name="Comma 2 4 2 2 4 2 5" xfId="20441"/>
    <cellStyle name="Comma 2 4 2 2 4 2 6" xfId="32685"/>
    <cellStyle name="Comma 2 4 2 2 4 2 7" xfId="44914"/>
    <cellStyle name="Comma 2 4 2 2 4 3" xfId="1786"/>
    <cellStyle name="Comma 2 4 2 2 4 3 2" xfId="1787"/>
    <cellStyle name="Comma 2 4 2 2 4 3 2 2" xfId="14308"/>
    <cellStyle name="Comma 2 4 2 2 4 3 2 2 2" xfId="26563"/>
    <cellStyle name="Comma 2 4 2 2 4 3 2 2 3" xfId="38804"/>
    <cellStyle name="Comma 2 4 2 2 4 3 2 3" xfId="20446"/>
    <cellStyle name="Comma 2 4 2 2 4 3 2 4" xfId="32690"/>
    <cellStyle name="Comma 2 4 2 2 4 3 2 5" xfId="44919"/>
    <cellStyle name="Comma 2 4 2 2 4 3 3" xfId="14307"/>
    <cellStyle name="Comma 2 4 2 2 4 3 3 2" xfId="26562"/>
    <cellStyle name="Comma 2 4 2 2 4 3 3 3" xfId="38803"/>
    <cellStyle name="Comma 2 4 2 2 4 3 4" xfId="20445"/>
    <cellStyle name="Comma 2 4 2 2 4 3 5" xfId="32689"/>
    <cellStyle name="Comma 2 4 2 2 4 3 6" xfId="44918"/>
    <cellStyle name="Comma 2 4 2 2 4 4" xfId="1788"/>
    <cellStyle name="Comma 2 4 2 2 4 4 2" xfId="14309"/>
    <cellStyle name="Comma 2 4 2 2 4 4 2 2" xfId="26564"/>
    <cellStyle name="Comma 2 4 2 2 4 4 2 3" xfId="38805"/>
    <cellStyle name="Comma 2 4 2 2 4 4 3" xfId="20447"/>
    <cellStyle name="Comma 2 4 2 2 4 4 4" xfId="32691"/>
    <cellStyle name="Comma 2 4 2 2 4 4 5" xfId="44920"/>
    <cellStyle name="Comma 2 4 2 2 4 5" xfId="14302"/>
    <cellStyle name="Comma 2 4 2 2 4 5 2" xfId="26557"/>
    <cellStyle name="Comma 2 4 2 2 4 5 3" xfId="38798"/>
    <cellStyle name="Comma 2 4 2 2 4 6" xfId="20440"/>
    <cellStyle name="Comma 2 4 2 2 4 7" xfId="32684"/>
    <cellStyle name="Comma 2 4 2 2 4 8" xfId="44913"/>
    <cellStyle name="Comma 2 4 2 2 5" xfId="1789"/>
    <cellStyle name="Comma 2 4 2 2 5 2" xfId="1790"/>
    <cellStyle name="Comma 2 4 2 2 5 2 2" xfId="1791"/>
    <cellStyle name="Comma 2 4 2 2 5 2 2 2" xfId="14312"/>
    <cellStyle name="Comma 2 4 2 2 5 2 2 2 2" xfId="26567"/>
    <cellStyle name="Comma 2 4 2 2 5 2 2 2 3" xfId="38808"/>
    <cellStyle name="Comma 2 4 2 2 5 2 2 3" xfId="20450"/>
    <cellStyle name="Comma 2 4 2 2 5 2 2 4" xfId="32694"/>
    <cellStyle name="Comma 2 4 2 2 5 2 2 5" xfId="44923"/>
    <cellStyle name="Comma 2 4 2 2 5 2 3" xfId="14311"/>
    <cellStyle name="Comma 2 4 2 2 5 2 3 2" xfId="26566"/>
    <cellStyle name="Comma 2 4 2 2 5 2 3 3" xfId="38807"/>
    <cellStyle name="Comma 2 4 2 2 5 2 4" xfId="20449"/>
    <cellStyle name="Comma 2 4 2 2 5 2 5" xfId="32693"/>
    <cellStyle name="Comma 2 4 2 2 5 2 6" xfId="44922"/>
    <cellStyle name="Comma 2 4 2 2 5 3" xfId="1792"/>
    <cellStyle name="Comma 2 4 2 2 5 3 2" xfId="14313"/>
    <cellStyle name="Comma 2 4 2 2 5 3 2 2" xfId="26568"/>
    <cellStyle name="Comma 2 4 2 2 5 3 2 3" xfId="38809"/>
    <cellStyle name="Comma 2 4 2 2 5 3 3" xfId="20451"/>
    <cellStyle name="Comma 2 4 2 2 5 3 4" xfId="32695"/>
    <cellStyle name="Comma 2 4 2 2 5 3 5" xfId="44924"/>
    <cellStyle name="Comma 2 4 2 2 5 4" xfId="14310"/>
    <cellStyle name="Comma 2 4 2 2 5 4 2" xfId="26565"/>
    <cellStyle name="Comma 2 4 2 2 5 4 3" xfId="38806"/>
    <cellStyle name="Comma 2 4 2 2 5 5" xfId="20448"/>
    <cellStyle name="Comma 2 4 2 2 5 6" xfId="32692"/>
    <cellStyle name="Comma 2 4 2 2 5 7" xfId="44921"/>
    <cellStyle name="Comma 2 4 2 2 6" xfId="1793"/>
    <cellStyle name="Comma 2 4 2 2 6 2" xfId="1794"/>
    <cellStyle name="Comma 2 4 2 2 6 2 2" xfId="14315"/>
    <cellStyle name="Comma 2 4 2 2 6 2 2 2" xfId="26570"/>
    <cellStyle name="Comma 2 4 2 2 6 2 2 3" xfId="38811"/>
    <cellStyle name="Comma 2 4 2 2 6 2 3" xfId="20453"/>
    <cellStyle name="Comma 2 4 2 2 6 2 4" xfId="32697"/>
    <cellStyle name="Comma 2 4 2 2 6 2 5" xfId="44926"/>
    <cellStyle name="Comma 2 4 2 2 6 3" xfId="14314"/>
    <cellStyle name="Comma 2 4 2 2 6 3 2" xfId="26569"/>
    <cellStyle name="Comma 2 4 2 2 6 3 3" xfId="38810"/>
    <cellStyle name="Comma 2 4 2 2 6 4" xfId="20452"/>
    <cellStyle name="Comma 2 4 2 2 6 5" xfId="32696"/>
    <cellStyle name="Comma 2 4 2 2 6 6" xfId="44925"/>
    <cellStyle name="Comma 2 4 2 2 7" xfId="1795"/>
    <cellStyle name="Comma 2 4 2 2 7 2" xfId="14316"/>
    <cellStyle name="Comma 2 4 2 2 7 2 2" xfId="26571"/>
    <cellStyle name="Comma 2 4 2 2 7 2 3" xfId="38812"/>
    <cellStyle name="Comma 2 4 2 2 7 3" xfId="20454"/>
    <cellStyle name="Comma 2 4 2 2 7 4" xfId="32698"/>
    <cellStyle name="Comma 2 4 2 2 7 5" xfId="44927"/>
    <cellStyle name="Comma 2 4 2 2 8" xfId="14253"/>
    <cellStyle name="Comma 2 4 2 2 8 2" xfId="26508"/>
    <cellStyle name="Comma 2 4 2 2 8 3" xfId="38749"/>
    <cellStyle name="Comma 2 4 2 2 9" xfId="20391"/>
    <cellStyle name="Comma 2 4 2 3" xfId="1796"/>
    <cellStyle name="Comma 2 4 2 3 10" xfId="44928"/>
    <cellStyle name="Comma 2 4 2 3 2" xfId="1797"/>
    <cellStyle name="Comma 2 4 2 3 2 2" xfId="1798"/>
    <cellStyle name="Comma 2 4 2 3 2 2 2" xfId="1799"/>
    <cellStyle name="Comma 2 4 2 3 2 2 2 2" xfId="1800"/>
    <cellStyle name="Comma 2 4 2 3 2 2 2 2 2" xfId="1801"/>
    <cellStyle name="Comma 2 4 2 3 2 2 2 2 2 2" xfId="14322"/>
    <cellStyle name="Comma 2 4 2 3 2 2 2 2 2 2 2" xfId="26577"/>
    <cellStyle name="Comma 2 4 2 3 2 2 2 2 2 2 3" xfId="38818"/>
    <cellStyle name="Comma 2 4 2 3 2 2 2 2 2 3" xfId="20460"/>
    <cellStyle name="Comma 2 4 2 3 2 2 2 2 2 4" xfId="32704"/>
    <cellStyle name="Comma 2 4 2 3 2 2 2 2 2 5" xfId="44933"/>
    <cellStyle name="Comma 2 4 2 3 2 2 2 2 3" xfId="14321"/>
    <cellStyle name="Comma 2 4 2 3 2 2 2 2 3 2" xfId="26576"/>
    <cellStyle name="Comma 2 4 2 3 2 2 2 2 3 3" xfId="38817"/>
    <cellStyle name="Comma 2 4 2 3 2 2 2 2 4" xfId="20459"/>
    <cellStyle name="Comma 2 4 2 3 2 2 2 2 5" xfId="32703"/>
    <cellStyle name="Comma 2 4 2 3 2 2 2 2 6" xfId="44932"/>
    <cellStyle name="Comma 2 4 2 3 2 2 2 3" xfId="1802"/>
    <cellStyle name="Comma 2 4 2 3 2 2 2 3 2" xfId="14323"/>
    <cellStyle name="Comma 2 4 2 3 2 2 2 3 2 2" xfId="26578"/>
    <cellStyle name="Comma 2 4 2 3 2 2 2 3 2 3" xfId="38819"/>
    <cellStyle name="Comma 2 4 2 3 2 2 2 3 3" xfId="20461"/>
    <cellStyle name="Comma 2 4 2 3 2 2 2 3 4" xfId="32705"/>
    <cellStyle name="Comma 2 4 2 3 2 2 2 3 5" xfId="44934"/>
    <cellStyle name="Comma 2 4 2 3 2 2 2 4" xfId="14320"/>
    <cellStyle name="Comma 2 4 2 3 2 2 2 4 2" xfId="26575"/>
    <cellStyle name="Comma 2 4 2 3 2 2 2 4 3" xfId="38816"/>
    <cellStyle name="Comma 2 4 2 3 2 2 2 5" xfId="20458"/>
    <cellStyle name="Comma 2 4 2 3 2 2 2 6" xfId="32702"/>
    <cellStyle name="Comma 2 4 2 3 2 2 2 7" xfId="44931"/>
    <cellStyle name="Comma 2 4 2 3 2 2 3" xfId="1803"/>
    <cellStyle name="Comma 2 4 2 3 2 2 3 2" xfId="1804"/>
    <cellStyle name="Comma 2 4 2 3 2 2 3 2 2" xfId="14325"/>
    <cellStyle name="Comma 2 4 2 3 2 2 3 2 2 2" xfId="26580"/>
    <cellStyle name="Comma 2 4 2 3 2 2 3 2 2 3" xfId="38821"/>
    <cellStyle name="Comma 2 4 2 3 2 2 3 2 3" xfId="20463"/>
    <cellStyle name="Comma 2 4 2 3 2 2 3 2 4" xfId="32707"/>
    <cellStyle name="Comma 2 4 2 3 2 2 3 2 5" xfId="44936"/>
    <cellStyle name="Comma 2 4 2 3 2 2 3 3" xfId="14324"/>
    <cellStyle name="Comma 2 4 2 3 2 2 3 3 2" xfId="26579"/>
    <cellStyle name="Comma 2 4 2 3 2 2 3 3 3" xfId="38820"/>
    <cellStyle name="Comma 2 4 2 3 2 2 3 4" xfId="20462"/>
    <cellStyle name="Comma 2 4 2 3 2 2 3 5" xfId="32706"/>
    <cellStyle name="Comma 2 4 2 3 2 2 3 6" xfId="44935"/>
    <cellStyle name="Comma 2 4 2 3 2 2 4" xfId="1805"/>
    <cellStyle name="Comma 2 4 2 3 2 2 4 2" xfId="14326"/>
    <cellStyle name="Comma 2 4 2 3 2 2 4 2 2" xfId="26581"/>
    <cellStyle name="Comma 2 4 2 3 2 2 4 2 3" xfId="38822"/>
    <cellStyle name="Comma 2 4 2 3 2 2 4 3" xfId="20464"/>
    <cellStyle name="Comma 2 4 2 3 2 2 4 4" xfId="32708"/>
    <cellStyle name="Comma 2 4 2 3 2 2 4 5" xfId="44937"/>
    <cellStyle name="Comma 2 4 2 3 2 2 5" xfId="14319"/>
    <cellStyle name="Comma 2 4 2 3 2 2 5 2" xfId="26574"/>
    <cellStyle name="Comma 2 4 2 3 2 2 5 3" xfId="38815"/>
    <cellStyle name="Comma 2 4 2 3 2 2 6" xfId="20457"/>
    <cellStyle name="Comma 2 4 2 3 2 2 7" xfId="32701"/>
    <cellStyle name="Comma 2 4 2 3 2 2 8" xfId="44930"/>
    <cellStyle name="Comma 2 4 2 3 2 3" xfId="1806"/>
    <cellStyle name="Comma 2 4 2 3 2 3 2" xfId="1807"/>
    <cellStyle name="Comma 2 4 2 3 2 3 2 2" xfId="1808"/>
    <cellStyle name="Comma 2 4 2 3 2 3 2 2 2" xfId="14329"/>
    <cellStyle name="Comma 2 4 2 3 2 3 2 2 2 2" xfId="26584"/>
    <cellStyle name="Comma 2 4 2 3 2 3 2 2 2 3" xfId="38825"/>
    <cellStyle name="Comma 2 4 2 3 2 3 2 2 3" xfId="20467"/>
    <cellStyle name="Comma 2 4 2 3 2 3 2 2 4" xfId="32711"/>
    <cellStyle name="Comma 2 4 2 3 2 3 2 2 5" xfId="44940"/>
    <cellStyle name="Comma 2 4 2 3 2 3 2 3" xfId="14328"/>
    <cellStyle name="Comma 2 4 2 3 2 3 2 3 2" xfId="26583"/>
    <cellStyle name="Comma 2 4 2 3 2 3 2 3 3" xfId="38824"/>
    <cellStyle name="Comma 2 4 2 3 2 3 2 4" xfId="20466"/>
    <cellStyle name="Comma 2 4 2 3 2 3 2 5" xfId="32710"/>
    <cellStyle name="Comma 2 4 2 3 2 3 2 6" xfId="44939"/>
    <cellStyle name="Comma 2 4 2 3 2 3 3" xfId="1809"/>
    <cellStyle name="Comma 2 4 2 3 2 3 3 2" xfId="14330"/>
    <cellStyle name="Comma 2 4 2 3 2 3 3 2 2" xfId="26585"/>
    <cellStyle name="Comma 2 4 2 3 2 3 3 2 3" xfId="38826"/>
    <cellStyle name="Comma 2 4 2 3 2 3 3 3" xfId="20468"/>
    <cellStyle name="Comma 2 4 2 3 2 3 3 4" xfId="32712"/>
    <cellStyle name="Comma 2 4 2 3 2 3 3 5" xfId="44941"/>
    <cellStyle name="Comma 2 4 2 3 2 3 4" xfId="14327"/>
    <cellStyle name="Comma 2 4 2 3 2 3 4 2" xfId="26582"/>
    <cellStyle name="Comma 2 4 2 3 2 3 4 3" xfId="38823"/>
    <cellStyle name="Comma 2 4 2 3 2 3 5" xfId="20465"/>
    <cellStyle name="Comma 2 4 2 3 2 3 6" xfId="32709"/>
    <cellStyle name="Comma 2 4 2 3 2 3 7" xfId="44938"/>
    <cellStyle name="Comma 2 4 2 3 2 4" xfId="1810"/>
    <cellStyle name="Comma 2 4 2 3 2 4 2" xfId="1811"/>
    <cellStyle name="Comma 2 4 2 3 2 4 2 2" xfId="14332"/>
    <cellStyle name="Comma 2 4 2 3 2 4 2 2 2" xfId="26587"/>
    <cellStyle name="Comma 2 4 2 3 2 4 2 2 3" xfId="38828"/>
    <cellStyle name="Comma 2 4 2 3 2 4 2 3" xfId="20470"/>
    <cellStyle name="Comma 2 4 2 3 2 4 2 4" xfId="32714"/>
    <cellStyle name="Comma 2 4 2 3 2 4 2 5" xfId="44943"/>
    <cellStyle name="Comma 2 4 2 3 2 4 3" xfId="14331"/>
    <cellStyle name="Comma 2 4 2 3 2 4 3 2" xfId="26586"/>
    <cellStyle name="Comma 2 4 2 3 2 4 3 3" xfId="38827"/>
    <cellStyle name="Comma 2 4 2 3 2 4 4" xfId="20469"/>
    <cellStyle name="Comma 2 4 2 3 2 4 5" xfId="32713"/>
    <cellStyle name="Comma 2 4 2 3 2 4 6" xfId="44942"/>
    <cellStyle name="Comma 2 4 2 3 2 5" xfId="1812"/>
    <cellStyle name="Comma 2 4 2 3 2 5 2" xfId="14333"/>
    <cellStyle name="Comma 2 4 2 3 2 5 2 2" xfId="26588"/>
    <cellStyle name="Comma 2 4 2 3 2 5 2 3" xfId="38829"/>
    <cellStyle name="Comma 2 4 2 3 2 5 3" xfId="20471"/>
    <cellStyle name="Comma 2 4 2 3 2 5 4" xfId="32715"/>
    <cellStyle name="Comma 2 4 2 3 2 5 5" xfId="44944"/>
    <cellStyle name="Comma 2 4 2 3 2 6" xfId="14318"/>
    <cellStyle name="Comma 2 4 2 3 2 6 2" xfId="26573"/>
    <cellStyle name="Comma 2 4 2 3 2 6 3" xfId="38814"/>
    <cellStyle name="Comma 2 4 2 3 2 7" xfId="20456"/>
    <cellStyle name="Comma 2 4 2 3 2 8" xfId="32700"/>
    <cellStyle name="Comma 2 4 2 3 2 9" xfId="44929"/>
    <cellStyle name="Comma 2 4 2 3 3" xfId="1813"/>
    <cellStyle name="Comma 2 4 2 3 3 2" xfId="1814"/>
    <cellStyle name="Comma 2 4 2 3 3 2 2" xfId="1815"/>
    <cellStyle name="Comma 2 4 2 3 3 2 2 2" xfId="1816"/>
    <cellStyle name="Comma 2 4 2 3 3 2 2 2 2" xfId="14337"/>
    <cellStyle name="Comma 2 4 2 3 3 2 2 2 2 2" xfId="26592"/>
    <cellStyle name="Comma 2 4 2 3 3 2 2 2 2 3" xfId="38833"/>
    <cellStyle name="Comma 2 4 2 3 3 2 2 2 3" xfId="20475"/>
    <cellStyle name="Comma 2 4 2 3 3 2 2 2 4" xfId="32719"/>
    <cellStyle name="Comma 2 4 2 3 3 2 2 2 5" xfId="44948"/>
    <cellStyle name="Comma 2 4 2 3 3 2 2 3" xfId="14336"/>
    <cellStyle name="Comma 2 4 2 3 3 2 2 3 2" xfId="26591"/>
    <cellStyle name="Comma 2 4 2 3 3 2 2 3 3" xfId="38832"/>
    <cellStyle name="Comma 2 4 2 3 3 2 2 4" xfId="20474"/>
    <cellStyle name="Comma 2 4 2 3 3 2 2 5" xfId="32718"/>
    <cellStyle name="Comma 2 4 2 3 3 2 2 6" xfId="44947"/>
    <cellStyle name="Comma 2 4 2 3 3 2 3" xfId="1817"/>
    <cellStyle name="Comma 2 4 2 3 3 2 3 2" xfId="14338"/>
    <cellStyle name="Comma 2 4 2 3 3 2 3 2 2" xfId="26593"/>
    <cellStyle name="Comma 2 4 2 3 3 2 3 2 3" xfId="38834"/>
    <cellStyle name="Comma 2 4 2 3 3 2 3 3" xfId="20476"/>
    <cellStyle name="Comma 2 4 2 3 3 2 3 4" xfId="32720"/>
    <cellStyle name="Comma 2 4 2 3 3 2 3 5" xfId="44949"/>
    <cellStyle name="Comma 2 4 2 3 3 2 4" xfId="14335"/>
    <cellStyle name="Comma 2 4 2 3 3 2 4 2" xfId="26590"/>
    <cellStyle name="Comma 2 4 2 3 3 2 4 3" xfId="38831"/>
    <cellStyle name="Comma 2 4 2 3 3 2 5" xfId="20473"/>
    <cellStyle name="Comma 2 4 2 3 3 2 6" xfId="32717"/>
    <cellStyle name="Comma 2 4 2 3 3 2 7" xfId="44946"/>
    <cellStyle name="Comma 2 4 2 3 3 3" xfId="1818"/>
    <cellStyle name="Comma 2 4 2 3 3 3 2" xfId="1819"/>
    <cellStyle name="Comma 2 4 2 3 3 3 2 2" xfId="14340"/>
    <cellStyle name="Comma 2 4 2 3 3 3 2 2 2" xfId="26595"/>
    <cellStyle name="Comma 2 4 2 3 3 3 2 2 3" xfId="38836"/>
    <cellStyle name="Comma 2 4 2 3 3 3 2 3" xfId="20478"/>
    <cellStyle name="Comma 2 4 2 3 3 3 2 4" xfId="32722"/>
    <cellStyle name="Comma 2 4 2 3 3 3 2 5" xfId="44951"/>
    <cellStyle name="Comma 2 4 2 3 3 3 3" xfId="14339"/>
    <cellStyle name="Comma 2 4 2 3 3 3 3 2" xfId="26594"/>
    <cellStyle name="Comma 2 4 2 3 3 3 3 3" xfId="38835"/>
    <cellStyle name="Comma 2 4 2 3 3 3 4" xfId="20477"/>
    <cellStyle name="Comma 2 4 2 3 3 3 5" xfId="32721"/>
    <cellStyle name="Comma 2 4 2 3 3 3 6" xfId="44950"/>
    <cellStyle name="Comma 2 4 2 3 3 4" xfId="1820"/>
    <cellStyle name="Comma 2 4 2 3 3 4 2" xfId="14341"/>
    <cellStyle name="Comma 2 4 2 3 3 4 2 2" xfId="26596"/>
    <cellStyle name="Comma 2 4 2 3 3 4 2 3" xfId="38837"/>
    <cellStyle name="Comma 2 4 2 3 3 4 3" xfId="20479"/>
    <cellStyle name="Comma 2 4 2 3 3 4 4" xfId="32723"/>
    <cellStyle name="Comma 2 4 2 3 3 4 5" xfId="44952"/>
    <cellStyle name="Comma 2 4 2 3 3 5" xfId="14334"/>
    <cellStyle name="Comma 2 4 2 3 3 5 2" xfId="26589"/>
    <cellStyle name="Comma 2 4 2 3 3 5 3" xfId="38830"/>
    <cellStyle name="Comma 2 4 2 3 3 6" xfId="20472"/>
    <cellStyle name="Comma 2 4 2 3 3 7" xfId="32716"/>
    <cellStyle name="Comma 2 4 2 3 3 8" xfId="44945"/>
    <cellStyle name="Comma 2 4 2 3 4" xfId="1821"/>
    <cellStyle name="Comma 2 4 2 3 4 2" xfId="1822"/>
    <cellStyle name="Comma 2 4 2 3 4 2 2" xfId="1823"/>
    <cellStyle name="Comma 2 4 2 3 4 2 2 2" xfId="14344"/>
    <cellStyle name="Comma 2 4 2 3 4 2 2 2 2" xfId="26599"/>
    <cellStyle name="Comma 2 4 2 3 4 2 2 2 3" xfId="38840"/>
    <cellStyle name="Comma 2 4 2 3 4 2 2 3" xfId="20482"/>
    <cellStyle name="Comma 2 4 2 3 4 2 2 4" xfId="32726"/>
    <cellStyle name="Comma 2 4 2 3 4 2 2 5" xfId="44955"/>
    <cellStyle name="Comma 2 4 2 3 4 2 3" xfId="14343"/>
    <cellStyle name="Comma 2 4 2 3 4 2 3 2" xfId="26598"/>
    <cellStyle name="Comma 2 4 2 3 4 2 3 3" xfId="38839"/>
    <cellStyle name="Comma 2 4 2 3 4 2 4" xfId="20481"/>
    <cellStyle name="Comma 2 4 2 3 4 2 5" xfId="32725"/>
    <cellStyle name="Comma 2 4 2 3 4 2 6" xfId="44954"/>
    <cellStyle name="Comma 2 4 2 3 4 3" xfId="1824"/>
    <cellStyle name="Comma 2 4 2 3 4 3 2" xfId="14345"/>
    <cellStyle name="Comma 2 4 2 3 4 3 2 2" xfId="26600"/>
    <cellStyle name="Comma 2 4 2 3 4 3 2 3" xfId="38841"/>
    <cellStyle name="Comma 2 4 2 3 4 3 3" xfId="20483"/>
    <cellStyle name="Comma 2 4 2 3 4 3 4" xfId="32727"/>
    <cellStyle name="Comma 2 4 2 3 4 3 5" xfId="44956"/>
    <cellStyle name="Comma 2 4 2 3 4 4" xfId="14342"/>
    <cellStyle name="Comma 2 4 2 3 4 4 2" xfId="26597"/>
    <cellStyle name="Comma 2 4 2 3 4 4 3" xfId="38838"/>
    <cellStyle name="Comma 2 4 2 3 4 5" xfId="20480"/>
    <cellStyle name="Comma 2 4 2 3 4 6" xfId="32724"/>
    <cellStyle name="Comma 2 4 2 3 4 7" xfId="44953"/>
    <cellStyle name="Comma 2 4 2 3 5" xfId="1825"/>
    <cellStyle name="Comma 2 4 2 3 5 2" xfId="1826"/>
    <cellStyle name="Comma 2 4 2 3 5 2 2" xfId="14347"/>
    <cellStyle name="Comma 2 4 2 3 5 2 2 2" xfId="26602"/>
    <cellStyle name="Comma 2 4 2 3 5 2 2 3" xfId="38843"/>
    <cellStyle name="Comma 2 4 2 3 5 2 3" xfId="20485"/>
    <cellStyle name="Comma 2 4 2 3 5 2 4" xfId="32729"/>
    <cellStyle name="Comma 2 4 2 3 5 2 5" xfId="44958"/>
    <cellStyle name="Comma 2 4 2 3 5 3" xfId="14346"/>
    <cellStyle name="Comma 2 4 2 3 5 3 2" xfId="26601"/>
    <cellStyle name="Comma 2 4 2 3 5 3 3" xfId="38842"/>
    <cellStyle name="Comma 2 4 2 3 5 4" xfId="20484"/>
    <cellStyle name="Comma 2 4 2 3 5 5" xfId="32728"/>
    <cellStyle name="Comma 2 4 2 3 5 6" xfId="44957"/>
    <cellStyle name="Comma 2 4 2 3 6" xfId="1827"/>
    <cellStyle name="Comma 2 4 2 3 6 2" xfId="14348"/>
    <cellStyle name="Comma 2 4 2 3 6 2 2" xfId="26603"/>
    <cellStyle name="Comma 2 4 2 3 6 2 3" xfId="38844"/>
    <cellStyle name="Comma 2 4 2 3 6 3" xfId="20486"/>
    <cellStyle name="Comma 2 4 2 3 6 4" xfId="32730"/>
    <cellStyle name="Comma 2 4 2 3 6 5" xfId="44959"/>
    <cellStyle name="Comma 2 4 2 3 7" xfId="14317"/>
    <cellStyle name="Comma 2 4 2 3 7 2" xfId="26572"/>
    <cellStyle name="Comma 2 4 2 3 7 3" xfId="38813"/>
    <cellStyle name="Comma 2 4 2 3 8" xfId="20455"/>
    <cellStyle name="Comma 2 4 2 3 9" xfId="32699"/>
    <cellStyle name="Comma 2 4 2 4" xfId="1828"/>
    <cellStyle name="Comma 2 4 2 4 2" xfId="1829"/>
    <cellStyle name="Comma 2 4 2 4 2 2" xfId="1830"/>
    <cellStyle name="Comma 2 4 2 4 2 2 2" xfId="1831"/>
    <cellStyle name="Comma 2 4 2 4 2 2 2 2" xfId="1832"/>
    <cellStyle name="Comma 2 4 2 4 2 2 2 2 2" xfId="14353"/>
    <cellStyle name="Comma 2 4 2 4 2 2 2 2 2 2" xfId="26608"/>
    <cellStyle name="Comma 2 4 2 4 2 2 2 2 2 3" xfId="38849"/>
    <cellStyle name="Comma 2 4 2 4 2 2 2 2 3" xfId="20491"/>
    <cellStyle name="Comma 2 4 2 4 2 2 2 2 4" xfId="32735"/>
    <cellStyle name="Comma 2 4 2 4 2 2 2 2 5" xfId="44964"/>
    <cellStyle name="Comma 2 4 2 4 2 2 2 3" xfId="14352"/>
    <cellStyle name="Comma 2 4 2 4 2 2 2 3 2" xfId="26607"/>
    <cellStyle name="Comma 2 4 2 4 2 2 2 3 3" xfId="38848"/>
    <cellStyle name="Comma 2 4 2 4 2 2 2 4" xfId="20490"/>
    <cellStyle name="Comma 2 4 2 4 2 2 2 5" xfId="32734"/>
    <cellStyle name="Comma 2 4 2 4 2 2 2 6" xfId="44963"/>
    <cellStyle name="Comma 2 4 2 4 2 2 3" xfId="1833"/>
    <cellStyle name="Comma 2 4 2 4 2 2 3 2" xfId="14354"/>
    <cellStyle name="Comma 2 4 2 4 2 2 3 2 2" xfId="26609"/>
    <cellStyle name="Comma 2 4 2 4 2 2 3 2 3" xfId="38850"/>
    <cellStyle name="Comma 2 4 2 4 2 2 3 3" xfId="20492"/>
    <cellStyle name="Comma 2 4 2 4 2 2 3 4" xfId="32736"/>
    <cellStyle name="Comma 2 4 2 4 2 2 3 5" xfId="44965"/>
    <cellStyle name="Comma 2 4 2 4 2 2 4" xfId="14351"/>
    <cellStyle name="Comma 2 4 2 4 2 2 4 2" xfId="26606"/>
    <cellStyle name="Comma 2 4 2 4 2 2 4 3" xfId="38847"/>
    <cellStyle name="Comma 2 4 2 4 2 2 5" xfId="20489"/>
    <cellStyle name="Comma 2 4 2 4 2 2 6" xfId="32733"/>
    <cellStyle name="Comma 2 4 2 4 2 2 7" xfId="44962"/>
    <cellStyle name="Comma 2 4 2 4 2 3" xfId="1834"/>
    <cellStyle name="Comma 2 4 2 4 2 3 2" xfId="1835"/>
    <cellStyle name="Comma 2 4 2 4 2 3 2 2" xfId="14356"/>
    <cellStyle name="Comma 2 4 2 4 2 3 2 2 2" xfId="26611"/>
    <cellStyle name="Comma 2 4 2 4 2 3 2 2 3" xfId="38852"/>
    <cellStyle name="Comma 2 4 2 4 2 3 2 3" xfId="20494"/>
    <cellStyle name="Comma 2 4 2 4 2 3 2 4" xfId="32738"/>
    <cellStyle name="Comma 2 4 2 4 2 3 2 5" xfId="44967"/>
    <cellStyle name="Comma 2 4 2 4 2 3 3" xfId="14355"/>
    <cellStyle name="Comma 2 4 2 4 2 3 3 2" xfId="26610"/>
    <cellStyle name="Comma 2 4 2 4 2 3 3 3" xfId="38851"/>
    <cellStyle name="Comma 2 4 2 4 2 3 4" xfId="20493"/>
    <cellStyle name="Comma 2 4 2 4 2 3 5" xfId="32737"/>
    <cellStyle name="Comma 2 4 2 4 2 3 6" xfId="44966"/>
    <cellStyle name="Comma 2 4 2 4 2 4" xfId="1836"/>
    <cellStyle name="Comma 2 4 2 4 2 4 2" xfId="14357"/>
    <cellStyle name="Comma 2 4 2 4 2 4 2 2" xfId="26612"/>
    <cellStyle name="Comma 2 4 2 4 2 4 2 3" xfId="38853"/>
    <cellStyle name="Comma 2 4 2 4 2 4 3" xfId="20495"/>
    <cellStyle name="Comma 2 4 2 4 2 4 4" xfId="32739"/>
    <cellStyle name="Comma 2 4 2 4 2 4 5" xfId="44968"/>
    <cellStyle name="Comma 2 4 2 4 2 5" xfId="14350"/>
    <cellStyle name="Comma 2 4 2 4 2 5 2" xfId="26605"/>
    <cellStyle name="Comma 2 4 2 4 2 5 3" xfId="38846"/>
    <cellStyle name="Comma 2 4 2 4 2 6" xfId="20488"/>
    <cellStyle name="Comma 2 4 2 4 2 7" xfId="32732"/>
    <cellStyle name="Comma 2 4 2 4 2 8" xfId="44961"/>
    <cellStyle name="Comma 2 4 2 4 3" xfId="1837"/>
    <cellStyle name="Comma 2 4 2 4 3 2" xfId="1838"/>
    <cellStyle name="Comma 2 4 2 4 3 2 2" xfId="1839"/>
    <cellStyle name="Comma 2 4 2 4 3 2 2 2" xfId="14360"/>
    <cellStyle name="Comma 2 4 2 4 3 2 2 2 2" xfId="26615"/>
    <cellStyle name="Comma 2 4 2 4 3 2 2 2 3" xfId="38856"/>
    <cellStyle name="Comma 2 4 2 4 3 2 2 3" xfId="20498"/>
    <cellStyle name="Comma 2 4 2 4 3 2 2 4" xfId="32742"/>
    <cellStyle name="Comma 2 4 2 4 3 2 2 5" xfId="44971"/>
    <cellStyle name="Comma 2 4 2 4 3 2 3" xfId="14359"/>
    <cellStyle name="Comma 2 4 2 4 3 2 3 2" xfId="26614"/>
    <cellStyle name="Comma 2 4 2 4 3 2 3 3" xfId="38855"/>
    <cellStyle name="Comma 2 4 2 4 3 2 4" xfId="20497"/>
    <cellStyle name="Comma 2 4 2 4 3 2 5" xfId="32741"/>
    <cellStyle name="Comma 2 4 2 4 3 2 6" xfId="44970"/>
    <cellStyle name="Comma 2 4 2 4 3 3" xfId="1840"/>
    <cellStyle name="Comma 2 4 2 4 3 3 2" xfId="14361"/>
    <cellStyle name="Comma 2 4 2 4 3 3 2 2" xfId="26616"/>
    <cellStyle name="Comma 2 4 2 4 3 3 2 3" xfId="38857"/>
    <cellStyle name="Comma 2 4 2 4 3 3 3" xfId="20499"/>
    <cellStyle name="Comma 2 4 2 4 3 3 4" xfId="32743"/>
    <cellStyle name="Comma 2 4 2 4 3 3 5" xfId="44972"/>
    <cellStyle name="Comma 2 4 2 4 3 4" xfId="14358"/>
    <cellStyle name="Comma 2 4 2 4 3 4 2" xfId="26613"/>
    <cellStyle name="Comma 2 4 2 4 3 4 3" xfId="38854"/>
    <cellStyle name="Comma 2 4 2 4 3 5" xfId="20496"/>
    <cellStyle name="Comma 2 4 2 4 3 6" xfId="32740"/>
    <cellStyle name="Comma 2 4 2 4 3 7" xfId="44969"/>
    <cellStyle name="Comma 2 4 2 4 4" xfId="1841"/>
    <cellStyle name="Comma 2 4 2 4 4 2" xfId="1842"/>
    <cellStyle name="Comma 2 4 2 4 4 2 2" xfId="14363"/>
    <cellStyle name="Comma 2 4 2 4 4 2 2 2" xfId="26618"/>
    <cellStyle name="Comma 2 4 2 4 4 2 2 3" xfId="38859"/>
    <cellStyle name="Comma 2 4 2 4 4 2 3" xfId="20501"/>
    <cellStyle name="Comma 2 4 2 4 4 2 4" xfId="32745"/>
    <cellStyle name="Comma 2 4 2 4 4 2 5" xfId="44974"/>
    <cellStyle name="Comma 2 4 2 4 4 3" xfId="14362"/>
    <cellStyle name="Comma 2 4 2 4 4 3 2" xfId="26617"/>
    <cellStyle name="Comma 2 4 2 4 4 3 3" xfId="38858"/>
    <cellStyle name="Comma 2 4 2 4 4 4" xfId="20500"/>
    <cellStyle name="Comma 2 4 2 4 4 5" xfId="32744"/>
    <cellStyle name="Comma 2 4 2 4 4 6" xfId="44973"/>
    <cellStyle name="Comma 2 4 2 4 5" xfId="1843"/>
    <cellStyle name="Comma 2 4 2 4 5 2" xfId="14364"/>
    <cellStyle name="Comma 2 4 2 4 5 2 2" xfId="26619"/>
    <cellStyle name="Comma 2 4 2 4 5 2 3" xfId="38860"/>
    <cellStyle name="Comma 2 4 2 4 5 3" xfId="20502"/>
    <cellStyle name="Comma 2 4 2 4 5 4" xfId="32746"/>
    <cellStyle name="Comma 2 4 2 4 5 5" xfId="44975"/>
    <cellStyle name="Comma 2 4 2 4 6" xfId="14349"/>
    <cellStyle name="Comma 2 4 2 4 6 2" xfId="26604"/>
    <cellStyle name="Comma 2 4 2 4 6 3" xfId="38845"/>
    <cellStyle name="Comma 2 4 2 4 7" xfId="20487"/>
    <cellStyle name="Comma 2 4 2 4 8" xfId="32731"/>
    <cellStyle name="Comma 2 4 2 4 9" xfId="44960"/>
    <cellStyle name="Comma 2 4 2 5" xfId="1844"/>
    <cellStyle name="Comma 2 4 2 5 2" xfId="1845"/>
    <cellStyle name="Comma 2 4 2 5 2 2" xfId="1846"/>
    <cellStyle name="Comma 2 4 2 5 2 2 2" xfId="1847"/>
    <cellStyle name="Comma 2 4 2 5 2 2 2 2" xfId="14368"/>
    <cellStyle name="Comma 2 4 2 5 2 2 2 2 2" xfId="26623"/>
    <cellStyle name="Comma 2 4 2 5 2 2 2 2 3" xfId="38864"/>
    <cellStyle name="Comma 2 4 2 5 2 2 2 3" xfId="20506"/>
    <cellStyle name="Comma 2 4 2 5 2 2 2 4" xfId="32750"/>
    <cellStyle name="Comma 2 4 2 5 2 2 2 5" xfId="44979"/>
    <cellStyle name="Comma 2 4 2 5 2 2 3" xfId="14367"/>
    <cellStyle name="Comma 2 4 2 5 2 2 3 2" xfId="26622"/>
    <cellStyle name="Comma 2 4 2 5 2 2 3 3" xfId="38863"/>
    <cellStyle name="Comma 2 4 2 5 2 2 4" xfId="20505"/>
    <cellStyle name="Comma 2 4 2 5 2 2 5" xfId="32749"/>
    <cellStyle name="Comma 2 4 2 5 2 2 6" xfId="44978"/>
    <cellStyle name="Comma 2 4 2 5 2 3" xfId="1848"/>
    <cellStyle name="Comma 2 4 2 5 2 3 2" xfId="14369"/>
    <cellStyle name="Comma 2 4 2 5 2 3 2 2" xfId="26624"/>
    <cellStyle name="Comma 2 4 2 5 2 3 2 3" xfId="38865"/>
    <cellStyle name="Comma 2 4 2 5 2 3 3" xfId="20507"/>
    <cellStyle name="Comma 2 4 2 5 2 3 4" xfId="32751"/>
    <cellStyle name="Comma 2 4 2 5 2 3 5" xfId="44980"/>
    <cellStyle name="Comma 2 4 2 5 2 4" xfId="14366"/>
    <cellStyle name="Comma 2 4 2 5 2 4 2" xfId="26621"/>
    <cellStyle name="Comma 2 4 2 5 2 4 3" xfId="38862"/>
    <cellStyle name="Comma 2 4 2 5 2 5" xfId="20504"/>
    <cellStyle name="Comma 2 4 2 5 2 6" xfId="32748"/>
    <cellStyle name="Comma 2 4 2 5 2 7" xfId="44977"/>
    <cellStyle name="Comma 2 4 2 5 3" xfId="1849"/>
    <cellStyle name="Comma 2 4 2 5 3 2" xfId="1850"/>
    <cellStyle name="Comma 2 4 2 5 3 2 2" xfId="14371"/>
    <cellStyle name="Comma 2 4 2 5 3 2 2 2" xfId="26626"/>
    <cellStyle name="Comma 2 4 2 5 3 2 2 3" xfId="38867"/>
    <cellStyle name="Comma 2 4 2 5 3 2 3" xfId="20509"/>
    <cellStyle name="Comma 2 4 2 5 3 2 4" xfId="32753"/>
    <cellStyle name="Comma 2 4 2 5 3 2 5" xfId="44982"/>
    <cellStyle name="Comma 2 4 2 5 3 3" xfId="14370"/>
    <cellStyle name="Comma 2 4 2 5 3 3 2" xfId="26625"/>
    <cellStyle name="Comma 2 4 2 5 3 3 3" xfId="38866"/>
    <cellStyle name="Comma 2 4 2 5 3 4" xfId="20508"/>
    <cellStyle name="Comma 2 4 2 5 3 5" xfId="32752"/>
    <cellStyle name="Comma 2 4 2 5 3 6" xfId="44981"/>
    <cellStyle name="Comma 2 4 2 5 4" xfId="1851"/>
    <cellStyle name="Comma 2 4 2 5 4 2" xfId="14372"/>
    <cellStyle name="Comma 2 4 2 5 4 2 2" xfId="26627"/>
    <cellStyle name="Comma 2 4 2 5 4 2 3" xfId="38868"/>
    <cellStyle name="Comma 2 4 2 5 4 3" xfId="20510"/>
    <cellStyle name="Comma 2 4 2 5 4 4" xfId="32754"/>
    <cellStyle name="Comma 2 4 2 5 4 5" xfId="44983"/>
    <cellStyle name="Comma 2 4 2 5 5" xfId="14365"/>
    <cellStyle name="Comma 2 4 2 5 5 2" xfId="26620"/>
    <cellStyle name="Comma 2 4 2 5 5 3" xfId="38861"/>
    <cellStyle name="Comma 2 4 2 5 6" xfId="20503"/>
    <cellStyle name="Comma 2 4 2 5 7" xfId="32747"/>
    <cellStyle name="Comma 2 4 2 5 8" xfId="44976"/>
    <cellStyle name="Comma 2 4 2 6" xfId="1852"/>
    <cellStyle name="Comma 2 4 2 6 2" xfId="1853"/>
    <cellStyle name="Comma 2 4 2 6 2 2" xfId="1854"/>
    <cellStyle name="Comma 2 4 2 6 2 2 2" xfId="14375"/>
    <cellStyle name="Comma 2 4 2 6 2 2 2 2" xfId="26630"/>
    <cellStyle name="Comma 2 4 2 6 2 2 2 3" xfId="38871"/>
    <cellStyle name="Comma 2 4 2 6 2 2 3" xfId="20513"/>
    <cellStyle name="Comma 2 4 2 6 2 2 4" xfId="32757"/>
    <cellStyle name="Comma 2 4 2 6 2 2 5" xfId="44986"/>
    <cellStyle name="Comma 2 4 2 6 2 3" xfId="14374"/>
    <cellStyle name="Comma 2 4 2 6 2 3 2" xfId="26629"/>
    <cellStyle name="Comma 2 4 2 6 2 3 3" xfId="38870"/>
    <cellStyle name="Comma 2 4 2 6 2 4" xfId="20512"/>
    <cellStyle name="Comma 2 4 2 6 2 5" xfId="32756"/>
    <cellStyle name="Comma 2 4 2 6 2 6" xfId="44985"/>
    <cellStyle name="Comma 2 4 2 6 3" xfId="1855"/>
    <cellStyle name="Comma 2 4 2 6 3 2" xfId="14376"/>
    <cellStyle name="Comma 2 4 2 6 3 2 2" xfId="26631"/>
    <cellStyle name="Comma 2 4 2 6 3 2 3" xfId="38872"/>
    <cellStyle name="Comma 2 4 2 6 3 3" xfId="20514"/>
    <cellStyle name="Comma 2 4 2 6 3 4" xfId="32758"/>
    <cellStyle name="Comma 2 4 2 6 3 5" xfId="44987"/>
    <cellStyle name="Comma 2 4 2 6 4" xfId="14373"/>
    <cellStyle name="Comma 2 4 2 6 4 2" xfId="26628"/>
    <cellStyle name="Comma 2 4 2 6 4 3" xfId="38869"/>
    <cellStyle name="Comma 2 4 2 6 5" xfId="20511"/>
    <cellStyle name="Comma 2 4 2 6 6" xfId="32755"/>
    <cellStyle name="Comma 2 4 2 6 7" xfId="44984"/>
    <cellStyle name="Comma 2 4 2 7" xfId="1856"/>
    <cellStyle name="Comma 2 4 2 7 2" xfId="1857"/>
    <cellStyle name="Comma 2 4 2 7 2 2" xfId="14378"/>
    <cellStyle name="Comma 2 4 2 7 2 2 2" xfId="26633"/>
    <cellStyle name="Comma 2 4 2 7 2 2 3" xfId="38874"/>
    <cellStyle name="Comma 2 4 2 7 2 3" xfId="20516"/>
    <cellStyle name="Comma 2 4 2 7 2 4" xfId="32760"/>
    <cellStyle name="Comma 2 4 2 7 2 5" xfId="44989"/>
    <cellStyle name="Comma 2 4 2 7 3" xfId="14377"/>
    <cellStyle name="Comma 2 4 2 7 3 2" xfId="26632"/>
    <cellStyle name="Comma 2 4 2 7 3 3" xfId="38873"/>
    <cellStyle name="Comma 2 4 2 7 4" xfId="20515"/>
    <cellStyle name="Comma 2 4 2 7 5" xfId="32759"/>
    <cellStyle name="Comma 2 4 2 7 6" xfId="44988"/>
    <cellStyle name="Comma 2 4 2 8" xfId="1858"/>
    <cellStyle name="Comma 2 4 2 8 2" xfId="14379"/>
    <cellStyle name="Comma 2 4 2 8 2 2" xfId="26634"/>
    <cellStyle name="Comma 2 4 2 8 2 3" xfId="38875"/>
    <cellStyle name="Comma 2 4 2 8 3" xfId="20517"/>
    <cellStyle name="Comma 2 4 2 8 4" xfId="32761"/>
    <cellStyle name="Comma 2 4 2 8 5" xfId="44990"/>
    <cellStyle name="Comma 2 4 2 9" xfId="14252"/>
    <cellStyle name="Comma 2 4 2 9 2" xfId="26507"/>
    <cellStyle name="Comma 2 4 2 9 3" xfId="38748"/>
    <cellStyle name="Comma 2 4 3" xfId="1859"/>
    <cellStyle name="Comma 2 4 3 10" xfId="32762"/>
    <cellStyle name="Comma 2 4 3 11" xfId="44991"/>
    <cellStyle name="Comma 2 4 3 2" xfId="1860"/>
    <cellStyle name="Comma 2 4 3 2 10" xfId="44992"/>
    <cellStyle name="Comma 2 4 3 2 2" xfId="1861"/>
    <cellStyle name="Comma 2 4 3 2 2 2" xfId="1862"/>
    <cellStyle name="Comma 2 4 3 2 2 2 2" xfId="1863"/>
    <cellStyle name="Comma 2 4 3 2 2 2 2 2" xfId="1864"/>
    <cellStyle name="Comma 2 4 3 2 2 2 2 2 2" xfId="1865"/>
    <cellStyle name="Comma 2 4 3 2 2 2 2 2 2 2" xfId="14386"/>
    <cellStyle name="Comma 2 4 3 2 2 2 2 2 2 2 2" xfId="26641"/>
    <cellStyle name="Comma 2 4 3 2 2 2 2 2 2 2 3" xfId="38882"/>
    <cellStyle name="Comma 2 4 3 2 2 2 2 2 2 3" xfId="20524"/>
    <cellStyle name="Comma 2 4 3 2 2 2 2 2 2 4" xfId="32768"/>
    <cellStyle name="Comma 2 4 3 2 2 2 2 2 2 5" xfId="44997"/>
    <cellStyle name="Comma 2 4 3 2 2 2 2 2 3" xfId="14385"/>
    <cellStyle name="Comma 2 4 3 2 2 2 2 2 3 2" xfId="26640"/>
    <cellStyle name="Comma 2 4 3 2 2 2 2 2 3 3" xfId="38881"/>
    <cellStyle name="Comma 2 4 3 2 2 2 2 2 4" xfId="20523"/>
    <cellStyle name="Comma 2 4 3 2 2 2 2 2 5" xfId="32767"/>
    <cellStyle name="Comma 2 4 3 2 2 2 2 2 6" xfId="44996"/>
    <cellStyle name="Comma 2 4 3 2 2 2 2 3" xfId="1866"/>
    <cellStyle name="Comma 2 4 3 2 2 2 2 3 2" xfId="14387"/>
    <cellStyle name="Comma 2 4 3 2 2 2 2 3 2 2" xfId="26642"/>
    <cellStyle name="Comma 2 4 3 2 2 2 2 3 2 3" xfId="38883"/>
    <cellStyle name="Comma 2 4 3 2 2 2 2 3 3" xfId="20525"/>
    <cellStyle name="Comma 2 4 3 2 2 2 2 3 4" xfId="32769"/>
    <cellStyle name="Comma 2 4 3 2 2 2 2 3 5" xfId="44998"/>
    <cellStyle name="Comma 2 4 3 2 2 2 2 4" xfId="14384"/>
    <cellStyle name="Comma 2 4 3 2 2 2 2 4 2" xfId="26639"/>
    <cellStyle name="Comma 2 4 3 2 2 2 2 4 3" xfId="38880"/>
    <cellStyle name="Comma 2 4 3 2 2 2 2 5" xfId="20522"/>
    <cellStyle name="Comma 2 4 3 2 2 2 2 6" xfId="32766"/>
    <cellStyle name="Comma 2 4 3 2 2 2 2 7" xfId="44995"/>
    <cellStyle name="Comma 2 4 3 2 2 2 3" xfId="1867"/>
    <cellStyle name="Comma 2 4 3 2 2 2 3 2" xfId="1868"/>
    <cellStyle name="Comma 2 4 3 2 2 2 3 2 2" xfId="14389"/>
    <cellStyle name="Comma 2 4 3 2 2 2 3 2 2 2" xfId="26644"/>
    <cellStyle name="Comma 2 4 3 2 2 2 3 2 2 3" xfId="38885"/>
    <cellStyle name="Comma 2 4 3 2 2 2 3 2 3" xfId="20527"/>
    <cellStyle name="Comma 2 4 3 2 2 2 3 2 4" xfId="32771"/>
    <cellStyle name="Comma 2 4 3 2 2 2 3 2 5" xfId="45000"/>
    <cellStyle name="Comma 2 4 3 2 2 2 3 3" xfId="14388"/>
    <cellStyle name="Comma 2 4 3 2 2 2 3 3 2" xfId="26643"/>
    <cellStyle name="Comma 2 4 3 2 2 2 3 3 3" xfId="38884"/>
    <cellStyle name="Comma 2 4 3 2 2 2 3 4" xfId="20526"/>
    <cellStyle name="Comma 2 4 3 2 2 2 3 5" xfId="32770"/>
    <cellStyle name="Comma 2 4 3 2 2 2 3 6" xfId="44999"/>
    <cellStyle name="Comma 2 4 3 2 2 2 4" xfId="1869"/>
    <cellStyle name="Comma 2 4 3 2 2 2 4 2" xfId="14390"/>
    <cellStyle name="Comma 2 4 3 2 2 2 4 2 2" xfId="26645"/>
    <cellStyle name="Comma 2 4 3 2 2 2 4 2 3" xfId="38886"/>
    <cellStyle name="Comma 2 4 3 2 2 2 4 3" xfId="20528"/>
    <cellStyle name="Comma 2 4 3 2 2 2 4 4" xfId="32772"/>
    <cellStyle name="Comma 2 4 3 2 2 2 4 5" xfId="45001"/>
    <cellStyle name="Comma 2 4 3 2 2 2 5" xfId="14383"/>
    <cellStyle name="Comma 2 4 3 2 2 2 5 2" xfId="26638"/>
    <cellStyle name="Comma 2 4 3 2 2 2 5 3" xfId="38879"/>
    <cellStyle name="Comma 2 4 3 2 2 2 6" xfId="20521"/>
    <cellStyle name="Comma 2 4 3 2 2 2 7" xfId="32765"/>
    <cellStyle name="Comma 2 4 3 2 2 2 8" xfId="44994"/>
    <cellStyle name="Comma 2 4 3 2 2 3" xfId="1870"/>
    <cellStyle name="Comma 2 4 3 2 2 3 2" xfId="1871"/>
    <cellStyle name="Comma 2 4 3 2 2 3 2 2" xfId="1872"/>
    <cellStyle name="Comma 2 4 3 2 2 3 2 2 2" xfId="14393"/>
    <cellStyle name="Comma 2 4 3 2 2 3 2 2 2 2" xfId="26648"/>
    <cellStyle name="Comma 2 4 3 2 2 3 2 2 2 3" xfId="38889"/>
    <cellStyle name="Comma 2 4 3 2 2 3 2 2 3" xfId="20531"/>
    <cellStyle name="Comma 2 4 3 2 2 3 2 2 4" xfId="32775"/>
    <cellStyle name="Comma 2 4 3 2 2 3 2 2 5" xfId="45004"/>
    <cellStyle name="Comma 2 4 3 2 2 3 2 3" xfId="14392"/>
    <cellStyle name="Comma 2 4 3 2 2 3 2 3 2" xfId="26647"/>
    <cellStyle name="Comma 2 4 3 2 2 3 2 3 3" xfId="38888"/>
    <cellStyle name="Comma 2 4 3 2 2 3 2 4" xfId="20530"/>
    <cellStyle name="Comma 2 4 3 2 2 3 2 5" xfId="32774"/>
    <cellStyle name="Comma 2 4 3 2 2 3 2 6" xfId="45003"/>
    <cellStyle name="Comma 2 4 3 2 2 3 3" xfId="1873"/>
    <cellStyle name="Comma 2 4 3 2 2 3 3 2" xfId="14394"/>
    <cellStyle name="Comma 2 4 3 2 2 3 3 2 2" xfId="26649"/>
    <cellStyle name="Comma 2 4 3 2 2 3 3 2 3" xfId="38890"/>
    <cellStyle name="Comma 2 4 3 2 2 3 3 3" xfId="20532"/>
    <cellStyle name="Comma 2 4 3 2 2 3 3 4" xfId="32776"/>
    <cellStyle name="Comma 2 4 3 2 2 3 3 5" xfId="45005"/>
    <cellStyle name="Comma 2 4 3 2 2 3 4" xfId="14391"/>
    <cellStyle name="Comma 2 4 3 2 2 3 4 2" xfId="26646"/>
    <cellStyle name="Comma 2 4 3 2 2 3 4 3" xfId="38887"/>
    <cellStyle name="Comma 2 4 3 2 2 3 5" xfId="20529"/>
    <cellStyle name="Comma 2 4 3 2 2 3 6" xfId="32773"/>
    <cellStyle name="Comma 2 4 3 2 2 3 7" xfId="45002"/>
    <cellStyle name="Comma 2 4 3 2 2 4" xfId="1874"/>
    <cellStyle name="Comma 2 4 3 2 2 4 2" xfId="1875"/>
    <cellStyle name="Comma 2 4 3 2 2 4 2 2" xfId="14396"/>
    <cellStyle name="Comma 2 4 3 2 2 4 2 2 2" xfId="26651"/>
    <cellStyle name="Comma 2 4 3 2 2 4 2 2 3" xfId="38892"/>
    <cellStyle name="Comma 2 4 3 2 2 4 2 3" xfId="20534"/>
    <cellStyle name="Comma 2 4 3 2 2 4 2 4" xfId="32778"/>
    <cellStyle name="Comma 2 4 3 2 2 4 2 5" xfId="45007"/>
    <cellStyle name="Comma 2 4 3 2 2 4 3" xfId="14395"/>
    <cellStyle name="Comma 2 4 3 2 2 4 3 2" xfId="26650"/>
    <cellStyle name="Comma 2 4 3 2 2 4 3 3" xfId="38891"/>
    <cellStyle name="Comma 2 4 3 2 2 4 4" xfId="20533"/>
    <cellStyle name="Comma 2 4 3 2 2 4 5" xfId="32777"/>
    <cellStyle name="Comma 2 4 3 2 2 4 6" xfId="45006"/>
    <cellStyle name="Comma 2 4 3 2 2 5" xfId="1876"/>
    <cellStyle name="Comma 2 4 3 2 2 5 2" xfId="14397"/>
    <cellStyle name="Comma 2 4 3 2 2 5 2 2" xfId="26652"/>
    <cellStyle name="Comma 2 4 3 2 2 5 2 3" xfId="38893"/>
    <cellStyle name="Comma 2 4 3 2 2 5 3" xfId="20535"/>
    <cellStyle name="Comma 2 4 3 2 2 5 4" xfId="32779"/>
    <cellStyle name="Comma 2 4 3 2 2 5 5" xfId="45008"/>
    <cellStyle name="Comma 2 4 3 2 2 6" xfId="14382"/>
    <cellStyle name="Comma 2 4 3 2 2 6 2" xfId="26637"/>
    <cellStyle name="Comma 2 4 3 2 2 6 3" xfId="38878"/>
    <cellStyle name="Comma 2 4 3 2 2 7" xfId="20520"/>
    <cellStyle name="Comma 2 4 3 2 2 8" xfId="32764"/>
    <cellStyle name="Comma 2 4 3 2 2 9" xfId="44993"/>
    <cellStyle name="Comma 2 4 3 2 3" xfId="1877"/>
    <cellStyle name="Comma 2 4 3 2 3 2" xfId="1878"/>
    <cellStyle name="Comma 2 4 3 2 3 2 2" xfId="1879"/>
    <cellStyle name="Comma 2 4 3 2 3 2 2 2" xfId="1880"/>
    <cellStyle name="Comma 2 4 3 2 3 2 2 2 2" xfId="14401"/>
    <cellStyle name="Comma 2 4 3 2 3 2 2 2 2 2" xfId="26656"/>
    <cellStyle name="Comma 2 4 3 2 3 2 2 2 2 3" xfId="38897"/>
    <cellStyle name="Comma 2 4 3 2 3 2 2 2 3" xfId="20539"/>
    <cellStyle name="Comma 2 4 3 2 3 2 2 2 4" xfId="32783"/>
    <cellStyle name="Comma 2 4 3 2 3 2 2 2 5" xfId="45012"/>
    <cellStyle name="Comma 2 4 3 2 3 2 2 3" xfId="14400"/>
    <cellStyle name="Comma 2 4 3 2 3 2 2 3 2" xfId="26655"/>
    <cellStyle name="Comma 2 4 3 2 3 2 2 3 3" xfId="38896"/>
    <cellStyle name="Comma 2 4 3 2 3 2 2 4" xfId="20538"/>
    <cellStyle name="Comma 2 4 3 2 3 2 2 5" xfId="32782"/>
    <cellStyle name="Comma 2 4 3 2 3 2 2 6" xfId="45011"/>
    <cellStyle name="Comma 2 4 3 2 3 2 3" xfId="1881"/>
    <cellStyle name="Comma 2 4 3 2 3 2 3 2" xfId="14402"/>
    <cellStyle name="Comma 2 4 3 2 3 2 3 2 2" xfId="26657"/>
    <cellStyle name="Comma 2 4 3 2 3 2 3 2 3" xfId="38898"/>
    <cellStyle name="Comma 2 4 3 2 3 2 3 3" xfId="20540"/>
    <cellStyle name="Comma 2 4 3 2 3 2 3 4" xfId="32784"/>
    <cellStyle name="Comma 2 4 3 2 3 2 3 5" xfId="45013"/>
    <cellStyle name="Comma 2 4 3 2 3 2 4" xfId="14399"/>
    <cellStyle name="Comma 2 4 3 2 3 2 4 2" xfId="26654"/>
    <cellStyle name="Comma 2 4 3 2 3 2 4 3" xfId="38895"/>
    <cellStyle name="Comma 2 4 3 2 3 2 5" xfId="20537"/>
    <cellStyle name="Comma 2 4 3 2 3 2 6" xfId="32781"/>
    <cellStyle name="Comma 2 4 3 2 3 2 7" xfId="45010"/>
    <cellStyle name="Comma 2 4 3 2 3 3" xfId="1882"/>
    <cellStyle name="Comma 2 4 3 2 3 3 2" xfId="1883"/>
    <cellStyle name="Comma 2 4 3 2 3 3 2 2" xfId="14404"/>
    <cellStyle name="Comma 2 4 3 2 3 3 2 2 2" xfId="26659"/>
    <cellStyle name="Comma 2 4 3 2 3 3 2 2 3" xfId="38900"/>
    <cellStyle name="Comma 2 4 3 2 3 3 2 3" xfId="20542"/>
    <cellStyle name="Comma 2 4 3 2 3 3 2 4" xfId="32786"/>
    <cellStyle name="Comma 2 4 3 2 3 3 2 5" xfId="45015"/>
    <cellStyle name="Comma 2 4 3 2 3 3 3" xfId="14403"/>
    <cellStyle name="Comma 2 4 3 2 3 3 3 2" xfId="26658"/>
    <cellStyle name="Comma 2 4 3 2 3 3 3 3" xfId="38899"/>
    <cellStyle name="Comma 2 4 3 2 3 3 4" xfId="20541"/>
    <cellStyle name="Comma 2 4 3 2 3 3 5" xfId="32785"/>
    <cellStyle name="Comma 2 4 3 2 3 3 6" xfId="45014"/>
    <cellStyle name="Comma 2 4 3 2 3 4" xfId="1884"/>
    <cellStyle name="Comma 2 4 3 2 3 4 2" xfId="14405"/>
    <cellStyle name="Comma 2 4 3 2 3 4 2 2" xfId="26660"/>
    <cellStyle name="Comma 2 4 3 2 3 4 2 3" xfId="38901"/>
    <cellStyle name="Comma 2 4 3 2 3 4 3" xfId="20543"/>
    <cellStyle name="Comma 2 4 3 2 3 4 4" xfId="32787"/>
    <cellStyle name="Comma 2 4 3 2 3 4 5" xfId="45016"/>
    <cellStyle name="Comma 2 4 3 2 3 5" xfId="14398"/>
    <cellStyle name="Comma 2 4 3 2 3 5 2" xfId="26653"/>
    <cellStyle name="Comma 2 4 3 2 3 5 3" xfId="38894"/>
    <cellStyle name="Comma 2 4 3 2 3 6" xfId="20536"/>
    <cellStyle name="Comma 2 4 3 2 3 7" xfId="32780"/>
    <cellStyle name="Comma 2 4 3 2 3 8" xfId="45009"/>
    <cellStyle name="Comma 2 4 3 2 4" xfId="1885"/>
    <cellStyle name="Comma 2 4 3 2 4 2" xfId="1886"/>
    <cellStyle name="Comma 2 4 3 2 4 2 2" xfId="1887"/>
    <cellStyle name="Comma 2 4 3 2 4 2 2 2" xfId="14408"/>
    <cellStyle name="Comma 2 4 3 2 4 2 2 2 2" xfId="26663"/>
    <cellStyle name="Comma 2 4 3 2 4 2 2 2 3" xfId="38904"/>
    <cellStyle name="Comma 2 4 3 2 4 2 2 3" xfId="20546"/>
    <cellStyle name="Comma 2 4 3 2 4 2 2 4" xfId="32790"/>
    <cellStyle name="Comma 2 4 3 2 4 2 2 5" xfId="45019"/>
    <cellStyle name="Comma 2 4 3 2 4 2 3" xfId="14407"/>
    <cellStyle name="Comma 2 4 3 2 4 2 3 2" xfId="26662"/>
    <cellStyle name="Comma 2 4 3 2 4 2 3 3" xfId="38903"/>
    <cellStyle name="Comma 2 4 3 2 4 2 4" xfId="20545"/>
    <cellStyle name="Comma 2 4 3 2 4 2 5" xfId="32789"/>
    <cellStyle name="Comma 2 4 3 2 4 2 6" xfId="45018"/>
    <cellStyle name="Comma 2 4 3 2 4 3" xfId="1888"/>
    <cellStyle name="Comma 2 4 3 2 4 3 2" xfId="14409"/>
    <cellStyle name="Comma 2 4 3 2 4 3 2 2" xfId="26664"/>
    <cellStyle name="Comma 2 4 3 2 4 3 2 3" xfId="38905"/>
    <cellStyle name="Comma 2 4 3 2 4 3 3" xfId="20547"/>
    <cellStyle name="Comma 2 4 3 2 4 3 4" xfId="32791"/>
    <cellStyle name="Comma 2 4 3 2 4 3 5" xfId="45020"/>
    <cellStyle name="Comma 2 4 3 2 4 4" xfId="14406"/>
    <cellStyle name="Comma 2 4 3 2 4 4 2" xfId="26661"/>
    <cellStyle name="Comma 2 4 3 2 4 4 3" xfId="38902"/>
    <cellStyle name="Comma 2 4 3 2 4 5" xfId="20544"/>
    <cellStyle name="Comma 2 4 3 2 4 6" xfId="32788"/>
    <cellStyle name="Comma 2 4 3 2 4 7" xfId="45017"/>
    <cellStyle name="Comma 2 4 3 2 5" xfId="1889"/>
    <cellStyle name="Comma 2 4 3 2 5 2" xfId="1890"/>
    <cellStyle name="Comma 2 4 3 2 5 2 2" xfId="14411"/>
    <cellStyle name="Comma 2 4 3 2 5 2 2 2" xfId="26666"/>
    <cellStyle name="Comma 2 4 3 2 5 2 2 3" xfId="38907"/>
    <cellStyle name="Comma 2 4 3 2 5 2 3" xfId="20549"/>
    <cellStyle name="Comma 2 4 3 2 5 2 4" xfId="32793"/>
    <cellStyle name="Comma 2 4 3 2 5 2 5" xfId="45022"/>
    <cellStyle name="Comma 2 4 3 2 5 3" xfId="14410"/>
    <cellStyle name="Comma 2 4 3 2 5 3 2" xfId="26665"/>
    <cellStyle name="Comma 2 4 3 2 5 3 3" xfId="38906"/>
    <cellStyle name="Comma 2 4 3 2 5 4" xfId="20548"/>
    <cellStyle name="Comma 2 4 3 2 5 5" xfId="32792"/>
    <cellStyle name="Comma 2 4 3 2 5 6" xfId="45021"/>
    <cellStyle name="Comma 2 4 3 2 6" xfId="1891"/>
    <cellStyle name="Comma 2 4 3 2 6 2" xfId="14412"/>
    <cellStyle name="Comma 2 4 3 2 6 2 2" xfId="26667"/>
    <cellStyle name="Comma 2 4 3 2 6 2 3" xfId="38908"/>
    <cellStyle name="Comma 2 4 3 2 6 3" xfId="20550"/>
    <cellStyle name="Comma 2 4 3 2 6 4" xfId="32794"/>
    <cellStyle name="Comma 2 4 3 2 6 5" xfId="45023"/>
    <cellStyle name="Comma 2 4 3 2 7" xfId="14381"/>
    <cellStyle name="Comma 2 4 3 2 7 2" xfId="26636"/>
    <cellStyle name="Comma 2 4 3 2 7 3" xfId="38877"/>
    <cellStyle name="Comma 2 4 3 2 8" xfId="20519"/>
    <cellStyle name="Comma 2 4 3 2 9" xfId="32763"/>
    <cellStyle name="Comma 2 4 3 3" xfId="1892"/>
    <cellStyle name="Comma 2 4 3 3 2" xfId="1893"/>
    <cellStyle name="Comma 2 4 3 3 2 2" xfId="1894"/>
    <cellStyle name="Comma 2 4 3 3 2 2 2" xfId="1895"/>
    <cellStyle name="Comma 2 4 3 3 2 2 2 2" xfId="1896"/>
    <cellStyle name="Comma 2 4 3 3 2 2 2 2 2" xfId="14417"/>
    <cellStyle name="Comma 2 4 3 3 2 2 2 2 2 2" xfId="26672"/>
    <cellStyle name="Comma 2 4 3 3 2 2 2 2 2 3" xfId="38913"/>
    <cellStyle name="Comma 2 4 3 3 2 2 2 2 3" xfId="20555"/>
    <cellStyle name="Comma 2 4 3 3 2 2 2 2 4" xfId="32799"/>
    <cellStyle name="Comma 2 4 3 3 2 2 2 2 5" xfId="45028"/>
    <cellStyle name="Comma 2 4 3 3 2 2 2 3" xfId="14416"/>
    <cellStyle name="Comma 2 4 3 3 2 2 2 3 2" xfId="26671"/>
    <cellStyle name="Comma 2 4 3 3 2 2 2 3 3" xfId="38912"/>
    <cellStyle name="Comma 2 4 3 3 2 2 2 4" xfId="20554"/>
    <cellStyle name="Comma 2 4 3 3 2 2 2 5" xfId="32798"/>
    <cellStyle name="Comma 2 4 3 3 2 2 2 6" xfId="45027"/>
    <cellStyle name="Comma 2 4 3 3 2 2 3" xfId="1897"/>
    <cellStyle name="Comma 2 4 3 3 2 2 3 2" xfId="14418"/>
    <cellStyle name="Comma 2 4 3 3 2 2 3 2 2" xfId="26673"/>
    <cellStyle name="Comma 2 4 3 3 2 2 3 2 3" xfId="38914"/>
    <cellStyle name="Comma 2 4 3 3 2 2 3 3" xfId="20556"/>
    <cellStyle name="Comma 2 4 3 3 2 2 3 4" xfId="32800"/>
    <cellStyle name="Comma 2 4 3 3 2 2 3 5" xfId="45029"/>
    <cellStyle name="Comma 2 4 3 3 2 2 4" xfId="14415"/>
    <cellStyle name="Comma 2 4 3 3 2 2 4 2" xfId="26670"/>
    <cellStyle name="Comma 2 4 3 3 2 2 4 3" xfId="38911"/>
    <cellStyle name="Comma 2 4 3 3 2 2 5" xfId="20553"/>
    <cellStyle name="Comma 2 4 3 3 2 2 6" xfId="32797"/>
    <cellStyle name="Comma 2 4 3 3 2 2 7" xfId="45026"/>
    <cellStyle name="Comma 2 4 3 3 2 3" xfId="1898"/>
    <cellStyle name="Comma 2 4 3 3 2 3 2" xfId="1899"/>
    <cellStyle name="Comma 2 4 3 3 2 3 2 2" xfId="14420"/>
    <cellStyle name="Comma 2 4 3 3 2 3 2 2 2" xfId="26675"/>
    <cellStyle name="Comma 2 4 3 3 2 3 2 2 3" xfId="38916"/>
    <cellStyle name="Comma 2 4 3 3 2 3 2 3" xfId="20558"/>
    <cellStyle name="Comma 2 4 3 3 2 3 2 4" xfId="32802"/>
    <cellStyle name="Comma 2 4 3 3 2 3 2 5" xfId="45031"/>
    <cellStyle name="Comma 2 4 3 3 2 3 3" xfId="14419"/>
    <cellStyle name="Comma 2 4 3 3 2 3 3 2" xfId="26674"/>
    <cellStyle name="Comma 2 4 3 3 2 3 3 3" xfId="38915"/>
    <cellStyle name="Comma 2 4 3 3 2 3 4" xfId="20557"/>
    <cellStyle name="Comma 2 4 3 3 2 3 5" xfId="32801"/>
    <cellStyle name="Comma 2 4 3 3 2 3 6" xfId="45030"/>
    <cellStyle name="Comma 2 4 3 3 2 4" xfId="1900"/>
    <cellStyle name="Comma 2 4 3 3 2 4 2" xfId="14421"/>
    <cellStyle name="Comma 2 4 3 3 2 4 2 2" xfId="26676"/>
    <cellStyle name="Comma 2 4 3 3 2 4 2 3" xfId="38917"/>
    <cellStyle name="Comma 2 4 3 3 2 4 3" xfId="20559"/>
    <cellStyle name="Comma 2 4 3 3 2 4 4" xfId="32803"/>
    <cellStyle name="Comma 2 4 3 3 2 4 5" xfId="45032"/>
    <cellStyle name="Comma 2 4 3 3 2 5" xfId="14414"/>
    <cellStyle name="Comma 2 4 3 3 2 5 2" xfId="26669"/>
    <cellStyle name="Comma 2 4 3 3 2 5 3" xfId="38910"/>
    <cellStyle name="Comma 2 4 3 3 2 6" xfId="20552"/>
    <cellStyle name="Comma 2 4 3 3 2 7" xfId="32796"/>
    <cellStyle name="Comma 2 4 3 3 2 8" xfId="45025"/>
    <cellStyle name="Comma 2 4 3 3 3" xfId="1901"/>
    <cellStyle name="Comma 2 4 3 3 3 2" xfId="1902"/>
    <cellStyle name="Comma 2 4 3 3 3 2 2" xfId="1903"/>
    <cellStyle name="Comma 2 4 3 3 3 2 2 2" xfId="14424"/>
    <cellStyle name="Comma 2 4 3 3 3 2 2 2 2" xfId="26679"/>
    <cellStyle name="Comma 2 4 3 3 3 2 2 2 3" xfId="38920"/>
    <cellStyle name="Comma 2 4 3 3 3 2 2 3" xfId="20562"/>
    <cellStyle name="Comma 2 4 3 3 3 2 2 4" xfId="32806"/>
    <cellStyle name="Comma 2 4 3 3 3 2 2 5" xfId="45035"/>
    <cellStyle name="Comma 2 4 3 3 3 2 3" xfId="14423"/>
    <cellStyle name="Comma 2 4 3 3 3 2 3 2" xfId="26678"/>
    <cellStyle name="Comma 2 4 3 3 3 2 3 3" xfId="38919"/>
    <cellStyle name="Comma 2 4 3 3 3 2 4" xfId="20561"/>
    <cellStyle name="Comma 2 4 3 3 3 2 5" xfId="32805"/>
    <cellStyle name="Comma 2 4 3 3 3 2 6" xfId="45034"/>
    <cellStyle name="Comma 2 4 3 3 3 3" xfId="1904"/>
    <cellStyle name="Comma 2 4 3 3 3 3 2" xfId="14425"/>
    <cellStyle name="Comma 2 4 3 3 3 3 2 2" xfId="26680"/>
    <cellStyle name="Comma 2 4 3 3 3 3 2 3" xfId="38921"/>
    <cellStyle name="Comma 2 4 3 3 3 3 3" xfId="20563"/>
    <cellStyle name="Comma 2 4 3 3 3 3 4" xfId="32807"/>
    <cellStyle name="Comma 2 4 3 3 3 3 5" xfId="45036"/>
    <cellStyle name="Comma 2 4 3 3 3 4" xfId="14422"/>
    <cellStyle name="Comma 2 4 3 3 3 4 2" xfId="26677"/>
    <cellStyle name="Comma 2 4 3 3 3 4 3" xfId="38918"/>
    <cellStyle name="Comma 2 4 3 3 3 5" xfId="20560"/>
    <cellStyle name="Comma 2 4 3 3 3 6" xfId="32804"/>
    <cellStyle name="Comma 2 4 3 3 3 7" xfId="45033"/>
    <cellStyle name="Comma 2 4 3 3 4" xfId="1905"/>
    <cellStyle name="Comma 2 4 3 3 4 2" xfId="1906"/>
    <cellStyle name="Comma 2 4 3 3 4 2 2" xfId="14427"/>
    <cellStyle name="Comma 2 4 3 3 4 2 2 2" xfId="26682"/>
    <cellStyle name="Comma 2 4 3 3 4 2 2 3" xfId="38923"/>
    <cellStyle name="Comma 2 4 3 3 4 2 3" xfId="20565"/>
    <cellStyle name="Comma 2 4 3 3 4 2 4" xfId="32809"/>
    <cellStyle name="Comma 2 4 3 3 4 2 5" xfId="45038"/>
    <cellStyle name="Comma 2 4 3 3 4 3" xfId="14426"/>
    <cellStyle name="Comma 2 4 3 3 4 3 2" xfId="26681"/>
    <cellStyle name="Comma 2 4 3 3 4 3 3" xfId="38922"/>
    <cellStyle name="Comma 2 4 3 3 4 4" xfId="20564"/>
    <cellStyle name="Comma 2 4 3 3 4 5" xfId="32808"/>
    <cellStyle name="Comma 2 4 3 3 4 6" xfId="45037"/>
    <cellStyle name="Comma 2 4 3 3 5" xfId="1907"/>
    <cellStyle name="Comma 2 4 3 3 5 2" xfId="14428"/>
    <cellStyle name="Comma 2 4 3 3 5 2 2" xfId="26683"/>
    <cellStyle name="Comma 2 4 3 3 5 2 3" xfId="38924"/>
    <cellStyle name="Comma 2 4 3 3 5 3" xfId="20566"/>
    <cellStyle name="Comma 2 4 3 3 5 4" xfId="32810"/>
    <cellStyle name="Comma 2 4 3 3 5 5" xfId="45039"/>
    <cellStyle name="Comma 2 4 3 3 6" xfId="14413"/>
    <cellStyle name="Comma 2 4 3 3 6 2" xfId="26668"/>
    <cellStyle name="Comma 2 4 3 3 6 3" xfId="38909"/>
    <cellStyle name="Comma 2 4 3 3 7" xfId="20551"/>
    <cellStyle name="Comma 2 4 3 3 8" xfId="32795"/>
    <cellStyle name="Comma 2 4 3 3 9" xfId="45024"/>
    <cellStyle name="Comma 2 4 3 4" xfId="1908"/>
    <cellStyle name="Comma 2 4 3 4 2" xfId="1909"/>
    <cellStyle name="Comma 2 4 3 4 2 2" xfId="1910"/>
    <cellStyle name="Comma 2 4 3 4 2 2 2" xfId="1911"/>
    <cellStyle name="Comma 2 4 3 4 2 2 2 2" xfId="14432"/>
    <cellStyle name="Comma 2 4 3 4 2 2 2 2 2" xfId="26687"/>
    <cellStyle name="Comma 2 4 3 4 2 2 2 2 3" xfId="38928"/>
    <cellStyle name="Comma 2 4 3 4 2 2 2 3" xfId="20570"/>
    <cellStyle name="Comma 2 4 3 4 2 2 2 4" xfId="32814"/>
    <cellStyle name="Comma 2 4 3 4 2 2 2 5" xfId="45043"/>
    <cellStyle name="Comma 2 4 3 4 2 2 3" xfId="14431"/>
    <cellStyle name="Comma 2 4 3 4 2 2 3 2" xfId="26686"/>
    <cellStyle name="Comma 2 4 3 4 2 2 3 3" xfId="38927"/>
    <cellStyle name="Comma 2 4 3 4 2 2 4" xfId="20569"/>
    <cellStyle name="Comma 2 4 3 4 2 2 5" xfId="32813"/>
    <cellStyle name="Comma 2 4 3 4 2 2 6" xfId="45042"/>
    <cellStyle name="Comma 2 4 3 4 2 3" xfId="1912"/>
    <cellStyle name="Comma 2 4 3 4 2 3 2" xfId="14433"/>
    <cellStyle name="Comma 2 4 3 4 2 3 2 2" xfId="26688"/>
    <cellStyle name="Comma 2 4 3 4 2 3 2 3" xfId="38929"/>
    <cellStyle name="Comma 2 4 3 4 2 3 3" xfId="20571"/>
    <cellStyle name="Comma 2 4 3 4 2 3 4" xfId="32815"/>
    <cellStyle name="Comma 2 4 3 4 2 3 5" xfId="45044"/>
    <cellStyle name="Comma 2 4 3 4 2 4" xfId="14430"/>
    <cellStyle name="Comma 2 4 3 4 2 4 2" xfId="26685"/>
    <cellStyle name="Comma 2 4 3 4 2 4 3" xfId="38926"/>
    <cellStyle name="Comma 2 4 3 4 2 5" xfId="20568"/>
    <cellStyle name="Comma 2 4 3 4 2 6" xfId="32812"/>
    <cellStyle name="Comma 2 4 3 4 2 7" xfId="45041"/>
    <cellStyle name="Comma 2 4 3 4 3" xfId="1913"/>
    <cellStyle name="Comma 2 4 3 4 3 2" xfId="1914"/>
    <cellStyle name="Comma 2 4 3 4 3 2 2" xfId="14435"/>
    <cellStyle name="Comma 2 4 3 4 3 2 2 2" xfId="26690"/>
    <cellStyle name="Comma 2 4 3 4 3 2 2 3" xfId="38931"/>
    <cellStyle name="Comma 2 4 3 4 3 2 3" xfId="20573"/>
    <cellStyle name="Comma 2 4 3 4 3 2 4" xfId="32817"/>
    <cellStyle name="Comma 2 4 3 4 3 2 5" xfId="45046"/>
    <cellStyle name="Comma 2 4 3 4 3 3" xfId="14434"/>
    <cellStyle name="Comma 2 4 3 4 3 3 2" xfId="26689"/>
    <cellStyle name="Comma 2 4 3 4 3 3 3" xfId="38930"/>
    <cellStyle name="Comma 2 4 3 4 3 4" xfId="20572"/>
    <cellStyle name="Comma 2 4 3 4 3 5" xfId="32816"/>
    <cellStyle name="Comma 2 4 3 4 3 6" xfId="45045"/>
    <cellStyle name="Comma 2 4 3 4 4" xfId="1915"/>
    <cellStyle name="Comma 2 4 3 4 4 2" xfId="14436"/>
    <cellStyle name="Comma 2 4 3 4 4 2 2" xfId="26691"/>
    <cellStyle name="Comma 2 4 3 4 4 2 3" xfId="38932"/>
    <cellStyle name="Comma 2 4 3 4 4 3" xfId="20574"/>
    <cellStyle name="Comma 2 4 3 4 4 4" xfId="32818"/>
    <cellStyle name="Comma 2 4 3 4 4 5" xfId="45047"/>
    <cellStyle name="Comma 2 4 3 4 5" xfId="14429"/>
    <cellStyle name="Comma 2 4 3 4 5 2" xfId="26684"/>
    <cellStyle name="Comma 2 4 3 4 5 3" xfId="38925"/>
    <cellStyle name="Comma 2 4 3 4 6" xfId="20567"/>
    <cellStyle name="Comma 2 4 3 4 7" xfId="32811"/>
    <cellStyle name="Comma 2 4 3 4 8" xfId="45040"/>
    <cellStyle name="Comma 2 4 3 5" xfId="1916"/>
    <cellStyle name="Comma 2 4 3 5 2" xfId="1917"/>
    <cellStyle name="Comma 2 4 3 5 2 2" xfId="1918"/>
    <cellStyle name="Comma 2 4 3 5 2 2 2" xfId="14439"/>
    <cellStyle name="Comma 2 4 3 5 2 2 2 2" xfId="26694"/>
    <cellStyle name="Comma 2 4 3 5 2 2 2 3" xfId="38935"/>
    <cellStyle name="Comma 2 4 3 5 2 2 3" xfId="20577"/>
    <cellStyle name="Comma 2 4 3 5 2 2 4" xfId="32821"/>
    <cellStyle name="Comma 2 4 3 5 2 2 5" xfId="45050"/>
    <cellStyle name="Comma 2 4 3 5 2 3" xfId="14438"/>
    <cellStyle name="Comma 2 4 3 5 2 3 2" xfId="26693"/>
    <cellStyle name="Comma 2 4 3 5 2 3 3" xfId="38934"/>
    <cellStyle name="Comma 2 4 3 5 2 4" xfId="20576"/>
    <cellStyle name="Comma 2 4 3 5 2 5" xfId="32820"/>
    <cellStyle name="Comma 2 4 3 5 2 6" xfId="45049"/>
    <cellStyle name="Comma 2 4 3 5 3" xfId="1919"/>
    <cellStyle name="Comma 2 4 3 5 3 2" xfId="14440"/>
    <cellStyle name="Comma 2 4 3 5 3 2 2" xfId="26695"/>
    <cellStyle name="Comma 2 4 3 5 3 2 3" xfId="38936"/>
    <cellStyle name="Comma 2 4 3 5 3 3" xfId="20578"/>
    <cellStyle name="Comma 2 4 3 5 3 4" xfId="32822"/>
    <cellStyle name="Comma 2 4 3 5 3 5" xfId="45051"/>
    <cellStyle name="Comma 2 4 3 5 4" xfId="14437"/>
    <cellStyle name="Comma 2 4 3 5 4 2" xfId="26692"/>
    <cellStyle name="Comma 2 4 3 5 4 3" xfId="38933"/>
    <cellStyle name="Comma 2 4 3 5 5" xfId="20575"/>
    <cellStyle name="Comma 2 4 3 5 6" xfId="32819"/>
    <cellStyle name="Comma 2 4 3 5 7" xfId="45048"/>
    <cellStyle name="Comma 2 4 3 6" xfId="1920"/>
    <cellStyle name="Comma 2 4 3 6 2" xfId="1921"/>
    <cellStyle name="Comma 2 4 3 6 2 2" xfId="14442"/>
    <cellStyle name="Comma 2 4 3 6 2 2 2" xfId="26697"/>
    <cellStyle name="Comma 2 4 3 6 2 2 3" xfId="38938"/>
    <cellStyle name="Comma 2 4 3 6 2 3" xfId="20580"/>
    <cellStyle name="Comma 2 4 3 6 2 4" xfId="32824"/>
    <cellStyle name="Comma 2 4 3 6 2 5" xfId="45053"/>
    <cellStyle name="Comma 2 4 3 6 3" xfId="14441"/>
    <cellStyle name="Comma 2 4 3 6 3 2" xfId="26696"/>
    <cellStyle name="Comma 2 4 3 6 3 3" xfId="38937"/>
    <cellStyle name="Comma 2 4 3 6 4" xfId="20579"/>
    <cellStyle name="Comma 2 4 3 6 5" xfId="32823"/>
    <cellStyle name="Comma 2 4 3 6 6" xfId="45052"/>
    <cellStyle name="Comma 2 4 3 7" xfId="1922"/>
    <cellStyle name="Comma 2 4 3 7 2" xfId="14443"/>
    <cellStyle name="Comma 2 4 3 7 2 2" xfId="26698"/>
    <cellStyle name="Comma 2 4 3 7 2 3" xfId="38939"/>
    <cellStyle name="Comma 2 4 3 7 3" xfId="20581"/>
    <cellStyle name="Comma 2 4 3 7 4" xfId="32825"/>
    <cellStyle name="Comma 2 4 3 7 5" xfId="45054"/>
    <cellStyle name="Comma 2 4 3 8" xfId="14380"/>
    <cellStyle name="Comma 2 4 3 8 2" xfId="26635"/>
    <cellStyle name="Comma 2 4 3 8 3" xfId="38876"/>
    <cellStyle name="Comma 2 4 3 9" xfId="20518"/>
    <cellStyle name="Comma 2 4 4" xfId="1923"/>
    <cellStyle name="Comma 2 4 4 10" xfId="45055"/>
    <cellStyle name="Comma 2 4 4 2" xfId="1924"/>
    <cellStyle name="Comma 2 4 4 2 2" xfId="1925"/>
    <cellStyle name="Comma 2 4 4 2 2 2" xfId="1926"/>
    <cellStyle name="Comma 2 4 4 2 2 2 2" xfId="1927"/>
    <cellStyle name="Comma 2 4 4 2 2 2 2 2" xfId="1928"/>
    <cellStyle name="Comma 2 4 4 2 2 2 2 2 2" xfId="14449"/>
    <cellStyle name="Comma 2 4 4 2 2 2 2 2 2 2" xfId="26704"/>
    <cellStyle name="Comma 2 4 4 2 2 2 2 2 2 3" xfId="38945"/>
    <cellStyle name="Comma 2 4 4 2 2 2 2 2 3" xfId="20587"/>
    <cellStyle name="Comma 2 4 4 2 2 2 2 2 4" xfId="32831"/>
    <cellStyle name="Comma 2 4 4 2 2 2 2 2 5" xfId="45060"/>
    <cellStyle name="Comma 2 4 4 2 2 2 2 3" xfId="14448"/>
    <cellStyle name="Comma 2 4 4 2 2 2 2 3 2" xfId="26703"/>
    <cellStyle name="Comma 2 4 4 2 2 2 2 3 3" xfId="38944"/>
    <cellStyle name="Comma 2 4 4 2 2 2 2 4" xfId="20586"/>
    <cellStyle name="Comma 2 4 4 2 2 2 2 5" xfId="32830"/>
    <cellStyle name="Comma 2 4 4 2 2 2 2 6" xfId="45059"/>
    <cellStyle name="Comma 2 4 4 2 2 2 3" xfId="1929"/>
    <cellStyle name="Comma 2 4 4 2 2 2 3 2" xfId="14450"/>
    <cellStyle name="Comma 2 4 4 2 2 2 3 2 2" xfId="26705"/>
    <cellStyle name="Comma 2 4 4 2 2 2 3 2 3" xfId="38946"/>
    <cellStyle name="Comma 2 4 4 2 2 2 3 3" xfId="20588"/>
    <cellStyle name="Comma 2 4 4 2 2 2 3 4" xfId="32832"/>
    <cellStyle name="Comma 2 4 4 2 2 2 3 5" xfId="45061"/>
    <cellStyle name="Comma 2 4 4 2 2 2 4" xfId="14447"/>
    <cellStyle name="Comma 2 4 4 2 2 2 4 2" xfId="26702"/>
    <cellStyle name="Comma 2 4 4 2 2 2 4 3" xfId="38943"/>
    <cellStyle name="Comma 2 4 4 2 2 2 5" xfId="20585"/>
    <cellStyle name="Comma 2 4 4 2 2 2 6" xfId="32829"/>
    <cellStyle name="Comma 2 4 4 2 2 2 7" xfId="45058"/>
    <cellStyle name="Comma 2 4 4 2 2 3" xfId="1930"/>
    <cellStyle name="Comma 2 4 4 2 2 3 2" xfId="1931"/>
    <cellStyle name="Comma 2 4 4 2 2 3 2 2" xfId="14452"/>
    <cellStyle name="Comma 2 4 4 2 2 3 2 2 2" xfId="26707"/>
    <cellStyle name="Comma 2 4 4 2 2 3 2 2 3" xfId="38948"/>
    <cellStyle name="Comma 2 4 4 2 2 3 2 3" xfId="20590"/>
    <cellStyle name="Comma 2 4 4 2 2 3 2 4" xfId="32834"/>
    <cellStyle name="Comma 2 4 4 2 2 3 2 5" xfId="45063"/>
    <cellStyle name="Comma 2 4 4 2 2 3 3" xfId="14451"/>
    <cellStyle name="Comma 2 4 4 2 2 3 3 2" xfId="26706"/>
    <cellStyle name="Comma 2 4 4 2 2 3 3 3" xfId="38947"/>
    <cellStyle name="Comma 2 4 4 2 2 3 4" xfId="20589"/>
    <cellStyle name="Comma 2 4 4 2 2 3 5" xfId="32833"/>
    <cellStyle name="Comma 2 4 4 2 2 3 6" xfId="45062"/>
    <cellStyle name="Comma 2 4 4 2 2 4" xfId="1932"/>
    <cellStyle name="Comma 2 4 4 2 2 4 2" xfId="14453"/>
    <cellStyle name="Comma 2 4 4 2 2 4 2 2" xfId="26708"/>
    <cellStyle name="Comma 2 4 4 2 2 4 2 3" xfId="38949"/>
    <cellStyle name="Comma 2 4 4 2 2 4 3" xfId="20591"/>
    <cellStyle name="Comma 2 4 4 2 2 4 4" xfId="32835"/>
    <cellStyle name="Comma 2 4 4 2 2 4 5" xfId="45064"/>
    <cellStyle name="Comma 2 4 4 2 2 5" xfId="14446"/>
    <cellStyle name="Comma 2 4 4 2 2 5 2" xfId="26701"/>
    <cellStyle name="Comma 2 4 4 2 2 5 3" xfId="38942"/>
    <cellStyle name="Comma 2 4 4 2 2 6" xfId="20584"/>
    <cellStyle name="Comma 2 4 4 2 2 7" xfId="32828"/>
    <cellStyle name="Comma 2 4 4 2 2 8" xfId="45057"/>
    <cellStyle name="Comma 2 4 4 2 3" xfId="1933"/>
    <cellStyle name="Comma 2 4 4 2 3 2" xfId="1934"/>
    <cellStyle name="Comma 2 4 4 2 3 2 2" xfId="1935"/>
    <cellStyle name="Comma 2 4 4 2 3 2 2 2" xfId="14456"/>
    <cellStyle name="Comma 2 4 4 2 3 2 2 2 2" xfId="26711"/>
    <cellStyle name="Comma 2 4 4 2 3 2 2 2 3" xfId="38952"/>
    <cellStyle name="Comma 2 4 4 2 3 2 2 3" xfId="20594"/>
    <cellStyle name="Comma 2 4 4 2 3 2 2 4" xfId="32838"/>
    <cellStyle name="Comma 2 4 4 2 3 2 2 5" xfId="45067"/>
    <cellStyle name="Comma 2 4 4 2 3 2 3" xfId="14455"/>
    <cellStyle name="Comma 2 4 4 2 3 2 3 2" xfId="26710"/>
    <cellStyle name="Comma 2 4 4 2 3 2 3 3" xfId="38951"/>
    <cellStyle name="Comma 2 4 4 2 3 2 4" xfId="20593"/>
    <cellStyle name="Comma 2 4 4 2 3 2 5" xfId="32837"/>
    <cellStyle name="Comma 2 4 4 2 3 2 6" xfId="45066"/>
    <cellStyle name="Comma 2 4 4 2 3 3" xfId="1936"/>
    <cellStyle name="Comma 2 4 4 2 3 3 2" xfId="14457"/>
    <cellStyle name="Comma 2 4 4 2 3 3 2 2" xfId="26712"/>
    <cellStyle name="Comma 2 4 4 2 3 3 2 3" xfId="38953"/>
    <cellStyle name="Comma 2 4 4 2 3 3 3" xfId="20595"/>
    <cellStyle name="Comma 2 4 4 2 3 3 4" xfId="32839"/>
    <cellStyle name="Comma 2 4 4 2 3 3 5" xfId="45068"/>
    <cellStyle name="Comma 2 4 4 2 3 4" xfId="14454"/>
    <cellStyle name="Comma 2 4 4 2 3 4 2" xfId="26709"/>
    <cellStyle name="Comma 2 4 4 2 3 4 3" xfId="38950"/>
    <cellStyle name="Comma 2 4 4 2 3 5" xfId="20592"/>
    <cellStyle name="Comma 2 4 4 2 3 6" xfId="32836"/>
    <cellStyle name="Comma 2 4 4 2 3 7" xfId="45065"/>
    <cellStyle name="Comma 2 4 4 2 4" xfId="1937"/>
    <cellStyle name="Comma 2 4 4 2 4 2" xfId="1938"/>
    <cellStyle name="Comma 2 4 4 2 4 2 2" xfId="14459"/>
    <cellStyle name="Comma 2 4 4 2 4 2 2 2" xfId="26714"/>
    <cellStyle name="Comma 2 4 4 2 4 2 2 3" xfId="38955"/>
    <cellStyle name="Comma 2 4 4 2 4 2 3" xfId="20597"/>
    <cellStyle name="Comma 2 4 4 2 4 2 4" xfId="32841"/>
    <cellStyle name="Comma 2 4 4 2 4 2 5" xfId="45070"/>
    <cellStyle name="Comma 2 4 4 2 4 3" xfId="14458"/>
    <cellStyle name="Comma 2 4 4 2 4 3 2" xfId="26713"/>
    <cellStyle name="Comma 2 4 4 2 4 3 3" xfId="38954"/>
    <cellStyle name="Comma 2 4 4 2 4 4" xfId="20596"/>
    <cellStyle name="Comma 2 4 4 2 4 5" xfId="32840"/>
    <cellStyle name="Comma 2 4 4 2 4 6" xfId="45069"/>
    <cellStyle name="Comma 2 4 4 2 5" xfId="1939"/>
    <cellStyle name="Comma 2 4 4 2 5 2" xfId="14460"/>
    <cellStyle name="Comma 2 4 4 2 5 2 2" xfId="26715"/>
    <cellStyle name="Comma 2 4 4 2 5 2 3" xfId="38956"/>
    <cellStyle name="Comma 2 4 4 2 5 3" xfId="20598"/>
    <cellStyle name="Comma 2 4 4 2 5 4" xfId="32842"/>
    <cellStyle name="Comma 2 4 4 2 5 5" xfId="45071"/>
    <cellStyle name="Comma 2 4 4 2 6" xfId="14445"/>
    <cellStyle name="Comma 2 4 4 2 6 2" xfId="26700"/>
    <cellStyle name="Comma 2 4 4 2 6 3" xfId="38941"/>
    <cellStyle name="Comma 2 4 4 2 7" xfId="20583"/>
    <cellStyle name="Comma 2 4 4 2 8" xfId="32827"/>
    <cellStyle name="Comma 2 4 4 2 9" xfId="45056"/>
    <cellStyle name="Comma 2 4 4 3" xfId="1940"/>
    <cellStyle name="Comma 2 4 4 3 2" xfId="1941"/>
    <cellStyle name="Comma 2 4 4 3 2 2" xfId="1942"/>
    <cellStyle name="Comma 2 4 4 3 2 2 2" xfId="1943"/>
    <cellStyle name="Comma 2 4 4 3 2 2 2 2" xfId="14464"/>
    <cellStyle name="Comma 2 4 4 3 2 2 2 2 2" xfId="26719"/>
    <cellStyle name="Comma 2 4 4 3 2 2 2 2 3" xfId="38960"/>
    <cellStyle name="Comma 2 4 4 3 2 2 2 3" xfId="20602"/>
    <cellStyle name="Comma 2 4 4 3 2 2 2 4" xfId="32846"/>
    <cellStyle name="Comma 2 4 4 3 2 2 2 5" xfId="45075"/>
    <cellStyle name="Comma 2 4 4 3 2 2 3" xfId="14463"/>
    <cellStyle name="Comma 2 4 4 3 2 2 3 2" xfId="26718"/>
    <cellStyle name="Comma 2 4 4 3 2 2 3 3" xfId="38959"/>
    <cellStyle name="Comma 2 4 4 3 2 2 4" xfId="20601"/>
    <cellStyle name="Comma 2 4 4 3 2 2 5" xfId="32845"/>
    <cellStyle name="Comma 2 4 4 3 2 2 6" xfId="45074"/>
    <cellStyle name="Comma 2 4 4 3 2 3" xfId="1944"/>
    <cellStyle name="Comma 2 4 4 3 2 3 2" xfId="14465"/>
    <cellStyle name="Comma 2 4 4 3 2 3 2 2" xfId="26720"/>
    <cellStyle name="Comma 2 4 4 3 2 3 2 3" xfId="38961"/>
    <cellStyle name="Comma 2 4 4 3 2 3 3" xfId="20603"/>
    <cellStyle name="Comma 2 4 4 3 2 3 4" xfId="32847"/>
    <cellStyle name="Comma 2 4 4 3 2 3 5" xfId="45076"/>
    <cellStyle name="Comma 2 4 4 3 2 4" xfId="14462"/>
    <cellStyle name="Comma 2 4 4 3 2 4 2" xfId="26717"/>
    <cellStyle name="Comma 2 4 4 3 2 4 3" xfId="38958"/>
    <cellStyle name="Comma 2 4 4 3 2 5" xfId="20600"/>
    <cellStyle name="Comma 2 4 4 3 2 6" xfId="32844"/>
    <cellStyle name="Comma 2 4 4 3 2 7" xfId="45073"/>
    <cellStyle name="Comma 2 4 4 3 3" xfId="1945"/>
    <cellStyle name="Comma 2 4 4 3 3 2" xfId="1946"/>
    <cellStyle name="Comma 2 4 4 3 3 2 2" xfId="14467"/>
    <cellStyle name="Comma 2 4 4 3 3 2 2 2" xfId="26722"/>
    <cellStyle name="Comma 2 4 4 3 3 2 2 3" xfId="38963"/>
    <cellStyle name="Comma 2 4 4 3 3 2 3" xfId="20605"/>
    <cellStyle name="Comma 2 4 4 3 3 2 4" xfId="32849"/>
    <cellStyle name="Comma 2 4 4 3 3 2 5" xfId="45078"/>
    <cellStyle name="Comma 2 4 4 3 3 3" xfId="14466"/>
    <cellStyle name="Comma 2 4 4 3 3 3 2" xfId="26721"/>
    <cellStyle name="Comma 2 4 4 3 3 3 3" xfId="38962"/>
    <cellStyle name="Comma 2 4 4 3 3 4" xfId="20604"/>
    <cellStyle name="Comma 2 4 4 3 3 5" xfId="32848"/>
    <cellStyle name="Comma 2 4 4 3 3 6" xfId="45077"/>
    <cellStyle name="Comma 2 4 4 3 4" xfId="1947"/>
    <cellStyle name="Comma 2 4 4 3 4 2" xfId="14468"/>
    <cellStyle name="Comma 2 4 4 3 4 2 2" xfId="26723"/>
    <cellStyle name="Comma 2 4 4 3 4 2 3" xfId="38964"/>
    <cellStyle name="Comma 2 4 4 3 4 3" xfId="20606"/>
    <cellStyle name="Comma 2 4 4 3 4 4" xfId="32850"/>
    <cellStyle name="Comma 2 4 4 3 4 5" xfId="45079"/>
    <cellStyle name="Comma 2 4 4 3 5" xfId="14461"/>
    <cellStyle name="Comma 2 4 4 3 5 2" xfId="26716"/>
    <cellStyle name="Comma 2 4 4 3 5 3" xfId="38957"/>
    <cellStyle name="Comma 2 4 4 3 6" xfId="20599"/>
    <cellStyle name="Comma 2 4 4 3 7" xfId="32843"/>
    <cellStyle name="Comma 2 4 4 3 8" xfId="45072"/>
    <cellStyle name="Comma 2 4 4 4" xfId="1948"/>
    <cellStyle name="Comma 2 4 4 4 2" xfId="1949"/>
    <cellStyle name="Comma 2 4 4 4 2 2" xfId="1950"/>
    <cellStyle name="Comma 2 4 4 4 2 2 2" xfId="14471"/>
    <cellStyle name="Comma 2 4 4 4 2 2 2 2" xfId="26726"/>
    <cellStyle name="Comma 2 4 4 4 2 2 2 3" xfId="38967"/>
    <cellStyle name="Comma 2 4 4 4 2 2 3" xfId="20609"/>
    <cellStyle name="Comma 2 4 4 4 2 2 4" xfId="32853"/>
    <cellStyle name="Comma 2 4 4 4 2 2 5" xfId="45082"/>
    <cellStyle name="Comma 2 4 4 4 2 3" xfId="14470"/>
    <cellStyle name="Comma 2 4 4 4 2 3 2" xfId="26725"/>
    <cellStyle name="Comma 2 4 4 4 2 3 3" xfId="38966"/>
    <cellStyle name="Comma 2 4 4 4 2 4" xfId="20608"/>
    <cellStyle name="Comma 2 4 4 4 2 5" xfId="32852"/>
    <cellStyle name="Comma 2 4 4 4 2 6" xfId="45081"/>
    <cellStyle name="Comma 2 4 4 4 3" xfId="1951"/>
    <cellStyle name="Comma 2 4 4 4 3 2" xfId="14472"/>
    <cellStyle name="Comma 2 4 4 4 3 2 2" xfId="26727"/>
    <cellStyle name="Comma 2 4 4 4 3 2 3" xfId="38968"/>
    <cellStyle name="Comma 2 4 4 4 3 3" xfId="20610"/>
    <cellStyle name="Comma 2 4 4 4 3 4" xfId="32854"/>
    <cellStyle name="Comma 2 4 4 4 3 5" xfId="45083"/>
    <cellStyle name="Comma 2 4 4 4 4" xfId="14469"/>
    <cellStyle name="Comma 2 4 4 4 4 2" xfId="26724"/>
    <cellStyle name="Comma 2 4 4 4 4 3" xfId="38965"/>
    <cellStyle name="Comma 2 4 4 4 5" xfId="20607"/>
    <cellStyle name="Comma 2 4 4 4 6" xfId="32851"/>
    <cellStyle name="Comma 2 4 4 4 7" xfId="45080"/>
    <cellStyle name="Comma 2 4 4 5" xfId="1952"/>
    <cellStyle name="Comma 2 4 4 5 2" xfId="1953"/>
    <cellStyle name="Comma 2 4 4 5 2 2" xfId="14474"/>
    <cellStyle name="Comma 2 4 4 5 2 2 2" xfId="26729"/>
    <cellStyle name="Comma 2 4 4 5 2 2 3" xfId="38970"/>
    <cellStyle name="Comma 2 4 4 5 2 3" xfId="20612"/>
    <cellStyle name="Comma 2 4 4 5 2 4" xfId="32856"/>
    <cellStyle name="Comma 2 4 4 5 2 5" xfId="45085"/>
    <cellStyle name="Comma 2 4 4 5 3" xfId="14473"/>
    <cellStyle name="Comma 2 4 4 5 3 2" xfId="26728"/>
    <cellStyle name="Comma 2 4 4 5 3 3" xfId="38969"/>
    <cellStyle name="Comma 2 4 4 5 4" xfId="20611"/>
    <cellStyle name="Comma 2 4 4 5 5" xfId="32855"/>
    <cellStyle name="Comma 2 4 4 5 6" xfId="45084"/>
    <cellStyle name="Comma 2 4 4 6" xfId="1954"/>
    <cellStyle name="Comma 2 4 4 6 2" xfId="14475"/>
    <cellStyle name="Comma 2 4 4 6 2 2" xfId="26730"/>
    <cellStyle name="Comma 2 4 4 6 2 3" xfId="38971"/>
    <cellStyle name="Comma 2 4 4 6 3" xfId="20613"/>
    <cellStyle name="Comma 2 4 4 6 4" xfId="32857"/>
    <cellStyle name="Comma 2 4 4 6 5" xfId="45086"/>
    <cellStyle name="Comma 2 4 4 7" xfId="14444"/>
    <cellStyle name="Comma 2 4 4 7 2" xfId="26699"/>
    <cellStyle name="Comma 2 4 4 7 3" xfId="38940"/>
    <cellStyle name="Comma 2 4 4 8" xfId="20582"/>
    <cellStyle name="Comma 2 4 4 9" xfId="32826"/>
    <cellStyle name="Comma 2 4 5" xfId="1955"/>
    <cellStyle name="Comma 2 4 5 2" xfId="1956"/>
    <cellStyle name="Comma 2 4 5 2 2" xfId="1957"/>
    <cellStyle name="Comma 2 4 5 2 2 2" xfId="1958"/>
    <cellStyle name="Comma 2 4 5 2 2 2 2" xfId="1959"/>
    <cellStyle name="Comma 2 4 5 2 2 2 2 2" xfId="14480"/>
    <cellStyle name="Comma 2 4 5 2 2 2 2 2 2" xfId="26735"/>
    <cellStyle name="Comma 2 4 5 2 2 2 2 2 3" xfId="38976"/>
    <cellStyle name="Comma 2 4 5 2 2 2 2 3" xfId="20618"/>
    <cellStyle name="Comma 2 4 5 2 2 2 2 4" xfId="32862"/>
    <cellStyle name="Comma 2 4 5 2 2 2 2 5" xfId="45091"/>
    <cellStyle name="Comma 2 4 5 2 2 2 3" xfId="14479"/>
    <cellStyle name="Comma 2 4 5 2 2 2 3 2" xfId="26734"/>
    <cellStyle name="Comma 2 4 5 2 2 2 3 3" xfId="38975"/>
    <cellStyle name="Comma 2 4 5 2 2 2 4" xfId="20617"/>
    <cellStyle name="Comma 2 4 5 2 2 2 5" xfId="32861"/>
    <cellStyle name="Comma 2 4 5 2 2 2 6" xfId="45090"/>
    <cellStyle name="Comma 2 4 5 2 2 3" xfId="1960"/>
    <cellStyle name="Comma 2 4 5 2 2 3 2" xfId="14481"/>
    <cellStyle name="Comma 2 4 5 2 2 3 2 2" xfId="26736"/>
    <cellStyle name="Comma 2 4 5 2 2 3 2 3" xfId="38977"/>
    <cellStyle name="Comma 2 4 5 2 2 3 3" xfId="20619"/>
    <cellStyle name="Comma 2 4 5 2 2 3 4" xfId="32863"/>
    <cellStyle name="Comma 2 4 5 2 2 3 5" xfId="45092"/>
    <cellStyle name="Comma 2 4 5 2 2 4" xfId="14478"/>
    <cellStyle name="Comma 2 4 5 2 2 4 2" xfId="26733"/>
    <cellStyle name="Comma 2 4 5 2 2 4 3" xfId="38974"/>
    <cellStyle name="Comma 2 4 5 2 2 5" xfId="20616"/>
    <cellStyle name="Comma 2 4 5 2 2 6" xfId="32860"/>
    <cellStyle name="Comma 2 4 5 2 2 7" xfId="45089"/>
    <cellStyle name="Comma 2 4 5 2 3" xfId="1961"/>
    <cellStyle name="Comma 2 4 5 2 3 2" xfId="1962"/>
    <cellStyle name="Comma 2 4 5 2 3 2 2" xfId="14483"/>
    <cellStyle name="Comma 2 4 5 2 3 2 2 2" xfId="26738"/>
    <cellStyle name="Comma 2 4 5 2 3 2 2 3" xfId="38979"/>
    <cellStyle name="Comma 2 4 5 2 3 2 3" xfId="20621"/>
    <cellStyle name="Comma 2 4 5 2 3 2 4" xfId="32865"/>
    <cellStyle name="Comma 2 4 5 2 3 2 5" xfId="45094"/>
    <cellStyle name="Comma 2 4 5 2 3 3" xfId="14482"/>
    <cellStyle name="Comma 2 4 5 2 3 3 2" xfId="26737"/>
    <cellStyle name="Comma 2 4 5 2 3 3 3" xfId="38978"/>
    <cellStyle name="Comma 2 4 5 2 3 4" xfId="20620"/>
    <cellStyle name="Comma 2 4 5 2 3 5" xfId="32864"/>
    <cellStyle name="Comma 2 4 5 2 3 6" xfId="45093"/>
    <cellStyle name="Comma 2 4 5 2 4" xfId="1963"/>
    <cellStyle name="Comma 2 4 5 2 4 2" xfId="14484"/>
    <cellStyle name="Comma 2 4 5 2 4 2 2" xfId="26739"/>
    <cellStyle name="Comma 2 4 5 2 4 2 3" xfId="38980"/>
    <cellStyle name="Comma 2 4 5 2 4 3" xfId="20622"/>
    <cellStyle name="Comma 2 4 5 2 4 4" xfId="32866"/>
    <cellStyle name="Comma 2 4 5 2 4 5" xfId="45095"/>
    <cellStyle name="Comma 2 4 5 2 5" xfId="14477"/>
    <cellStyle name="Comma 2 4 5 2 5 2" xfId="26732"/>
    <cellStyle name="Comma 2 4 5 2 5 3" xfId="38973"/>
    <cellStyle name="Comma 2 4 5 2 6" xfId="20615"/>
    <cellStyle name="Comma 2 4 5 2 7" xfId="32859"/>
    <cellStyle name="Comma 2 4 5 2 8" xfId="45088"/>
    <cellStyle name="Comma 2 4 5 3" xfId="1964"/>
    <cellStyle name="Comma 2 4 5 3 2" xfId="1965"/>
    <cellStyle name="Comma 2 4 5 3 2 2" xfId="1966"/>
    <cellStyle name="Comma 2 4 5 3 2 2 2" xfId="14487"/>
    <cellStyle name="Comma 2 4 5 3 2 2 2 2" xfId="26742"/>
    <cellStyle name="Comma 2 4 5 3 2 2 2 3" xfId="38983"/>
    <cellStyle name="Comma 2 4 5 3 2 2 3" xfId="20625"/>
    <cellStyle name="Comma 2 4 5 3 2 2 4" xfId="32869"/>
    <cellStyle name="Comma 2 4 5 3 2 2 5" xfId="45098"/>
    <cellStyle name="Comma 2 4 5 3 2 3" xfId="14486"/>
    <cellStyle name="Comma 2 4 5 3 2 3 2" xfId="26741"/>
    <cellStyle name="Comma 2 4 5 3 2 3 3" xfId="38982"/>
    <cellStyle name="Comma 2 4 5 3 2 4" xfId="20624"/>
    <cellStyle name="Comma 2 4 5 3 2 5" xfId="32868"/>
    <cellStyle name="Comma 2 4 5 3 2 6" xfId="45097"/>
    <cellStyle name="Comma 2 4 5 3 3" xfId="1967"/>
    <cellStyle name="Comma 2 4 5 3 3 2" xfId="14488"/>
    <cellStyle name="Comma 2 4 5 3 3 2 2" xfId="26743"/>
    <cellStyle name="Comma 2 4 5 3 3 2 3" xfId="38984"/>
    <cellStyle name="Comma 2 4 5 3 3 3" xfId="20626"/>
    <cellStyle name="Comma 2 4 5 3 3 4" xfId="32870"/>
    <cellStyle name="Comma 2 4 5 3 3 5" xfId="45099"/>
    <cellStyle name="Comma 2 4 5 3 4" xfId="14485"/>
    <cellStyle name="Comma 2 4 5 3 4 2" xfId="26740"/>
    <cellStyle name="Comma 2 4 5 3 4 3" xfId="38981"/>
    <cellStyle name="Comma 2 4 5 3 5" xfId="20623"/>
    <cellStyle name="Comma 2 4 5 3 6" xfId="32867"/>
    <cellStyle name="Comma 2 4 5 3 7" xfId="45096"/>
    <cellStyle name="Comma 2 4 5 4" xfId="1968"/>
    <cellStyle name="Comma 2 4 5 4 2" xfId="1969"/>
    <cellStyle name="Comma 2 4 5 4 2 2" xfId="14490"/>
    <cellStyle name="Comma 2 4 5 4 2 2 2" xfId="26745"/>
    <cellStyle name="Comma 2 4 5 4 2 2 3" xfId="38986"/>
    <cellStyle name="Comma 2 4 5 4 2 3" xfId="20628"/>
    <cellStyle name="Comma 2 4 5 4 2 4" xfId="32872"/>
    <cellStyle name="Comma 2 4 5 4 2 5" xfId="45101"/>
    <cellStyle name="Comma 2 4 5 4 3" xfId="14489"/>
    <cellStyle name="Comma 2 4 5 4 3 2" xfId="26744"/>
    <cellStyle name="Comma 2 4 5 4 3 3" xfId="38985"/>
    <cellStyle name="Comma 2 4 5 4 4" xfId="20627"/>
    <cellStyle name="Comma 2 4 5 4 5" xfId="32871"/>
    <cellStyle name="Comma 2 4 5 4 6" xfId="45100"/>
    <cellStyle name="Comma 2 4 5 5" xfId="1970"/>
    <cellStyle name="Comma 2 4 5 5 2" xfId="14491"/>
    <cellStyle name="Comma 2 4 5 5 2 2" xfId="26746"/>
    <cellStyle name="Comma 2 4 5 5 2 3" xfId="38987"/>
    <cellStyle name="Comma 2 4 5 5 3" xfId="20629"/>
    <cellStyle name="Comma 2 4 5 5 4" xfId="32873"/>
    <cellStyle name="Comma 2 4 5 5 5" xfId="45102"/>
    <cellStyle name="Comma 2 4 5 6" xfId="14476"/>
    <cellStyle name="Comma 2 4 5 6 2" xfId="26731"/>
    <cellStyle name="Comma 2 4 5 6 3" xfId="38972"/>
    <cellStyle name="Comma 2 4 5 7" xfId="20614"/>
    <cellStyle name="Comma 2 4 5 8" xfId="32858"/>
    <cellStyle name="Comma 2 4 5 9" xfId="45087"/>
    <cellStyle name="Comma 2 4 6" xfId="1971"/>
    <cellStyle name="Comma 2 4 6 2" xfId="1972"/>
    <cellStyle name="Comma 2 4 6 2 2" xfId="1973"/>
    <cellStyle name="Comma 2 4 6 2 2 2" xfId="1974"/>
    <cellStyle name="Comma 2 4 6 2 2 2 2" xfId="14495"/>
    <cellStyle name="Comma 2 4 6 2 2 2 2 2" xfId="26750"/>
    <cellStyle name="Comma 2 4 6 2 2 2 2 3" xfId="38991"/>
    <cellStyle name="Comma 2 4 6 2 2 2 3" xfId="20633"/>
    <cellStyle name="Comma 2 4 6 2 2 2 4" xfId="32877"/>
    <cellStyle name="Comma 2 4 6 2 2 2 5" xfId="45106"/>
    <cellStyle name="Comma 2 4 6 2 2 3" xfId="14494"/>
    <cellStyle name="Comma 2 4 6 2 2 3 2" xfId="26749"/>
    <cellStyle name="Comma 2 4 6 2 2 3 3" xfId="38990"/>
    <cellStyle name="Comma 2 4 6 2 2 4" xfId="20632"/>
    <cellStyle name="Comma 2 4 6 2 2 5" xfId="32876"/>
    <cellStyle name="Comma 2 4 6 2 2 6" xfId="45105"/>
    <cellStyle name="Comma 2 4 6 2 3" xfId="1975"/>
    <cellStyle name="Comma 2 4 6 2 3 2" xfId="14496"/>
    <cellStyle name="Comma 2 4 6 2 3 2 2" xfId="26751"/>
    <cellStyle name="Comma 2 4 6 2 3 2 3" xfId="38992"/>
    <cellStyle name="Comma 2 4 6 2 3 3" xfId="20634"/>
    <cellStyle name="Comma 2 4 6 2 3 4" xfId="32878"/>
    <cellStyle name="Comma 2 4 6 2 3 5" xfId="45107"/>
    <cellStyle name="Comma 2 4 6 2 4" xfId="14493"/>
    <cellStyle name="Comma 2 4 6 2 4 2" xfId="26748"/>
    <cellStyle name="Comma 2 4 6 2 4 3" xfId="38989"/>
    <cellStyle name="Comma 2 4 6 2 5" xfId="20631"/>
    <cellStyle name="Comma 2 4 6 2 6" xfId="32875"/>
    <cellStyle name="Comma 2 4 6 2 7" xfId="45104"/>
    <cellStyle name="Comma 2 4 6 3" xfId="1976"/>
    <cellStyle name="Comma 2 4 6 3 2" xfId="1977"/>
    <cellStyle name="Comma 2 4 6 3 2 2" xfId="14498"/>
    <cellStyle name="Comma 2 4 6 3 2 2 2" xfId="26753"/>
    <cellStyle name="Comma 2 4 6 3 2 2 3" xfId="38994"/>
    <cellStyle name="Comma 2 4 6 3 2 3" xfId="20636"/>
    <cellStyle name="Comma 2 4 6 3 2 4" xfId="32880"/>
    <cellStyle name="Comma 2 4 6 3 2 5" xfId="45109"/>
    <cellStyle name="Comma 2 4 6 3 3" xfId="14497"/>
    <cellStyle name="Comma 2 4 6 3 3 2" xfId="26752"/>
    <cellStyle name="Comma 2 4 6 3 3 3" xfId="38993"/>
    <cellStyle name="Comma 2 4 6 3 4" xfId="20635"/>
    <cellStyle name="Comma 2 4 6 3 5" xfId="32879"/>
    <cellStyle name="Comma 2 4 6 3 6" xfId="45108"/>
    <cellStyle name="Comma 2 4 6 4" xfId="1978"/>
    <cellStyle name="Comma 2 4 6 4 2" xfId="14499"/>
    <cellStyle name="Comma 2 4 6 4 2 2" xfId="26754"/>
    <cellStyle name="Comma 2 4 6 4 2 3" xfId="38995"/>
    <cellStyle name="Comma 2 4 6 4 3" xfId="20637"/>
    <cellStyle name="Comma 2 4 6 4 4" xfId="32881"/>
    <cellStyle name="Comma 2 4 6 4 5" xfId="45110"/>
    <cellStyle name="Comma 2 4 6 5" xfId="14492"/>
    <cellStyle name="Comma 2 4 6 5 2" xfId="26747"/>
    <cellStyle name="Comma 2 4 6 5 3" xfId="38988"/>
    <cellStyle name="Comma 2 4 6 6" xfId="20630"/>
    <cellStyle name="Comma 2 4 6 7" xfId="32874"/>
    <cellStyle name="Comma 2 4 6 8" xfId="45103"/>
    <cellStyle name="Comma 2 4 7" xfId="1979"/>
    <cellStyle name="Comma 2 4 7 2" xfId="1980"/>
    <cellStyle name="Comma 2 4 7 2 2" xfId="1981"/>
    <cellStyle name="Comma 2 4 7 2 2 2" xfId="14502"/>
    <cellStyle name="Comma 2 4 7 2 2 2 2" xfId="26757"/>
    <cellStyle name="Comma 2 4 7 2 2 2 3" xfId="38998"/>
    <cellStyle name="Comma 2 4 7 2 2 3" xfId="20640"/>
    <cellStyle name="Comma 2 4 7 2 2 4" xfId="32884"/>
    <cellStyle name="Comma 2 4 7 2 2 5" xfId="45113"/>
    <cellStyle name="Comma 2 4 7 2 3" xfId="14501"/>
    <cellStyle name="Comma 2 4 7 2 3 2" xfId="26756"/>
    <cellStyle name="Comma 2 4 7 2 3 3" xfId="38997"/>
    <cellStyle name="Comma 2 4 7 2 4" xfId="20639"/>
    <cellStyle name="Comma 2 4 7 2 5" xfId="32883"/>
    <cellStyle name="Comma 2 4 7 2 6" xfId="45112"/>
    <cellStyle name="Comma 2 4 7 3" xfId="1982"/>
    <cellStyle name="Comma 2 4 7 3 2" xfId="14503"/>
    <cellStyle name="Comma 2 4 7 3 2 2" xfId="26758"/>
    <cellStyle name="Comma 2 4 7 3 2 3" xfId="38999"/>
    <cellStyle name="Comma 2 4 7 3 3" xfId="20641"/>
    <cellStyle name="Comma 2 4 7 3 4" xfId="32885"/>
    <cellStyle name="Comma 2 4 7 3 5" xfId="45114"/>
    <cellStyle name="Comma 2 4 7 4" xfId="14500"/>
    <cellStyle name="Comma 2 4 7 4 2" xfId="26755"/>
    <cellStyle name="Comma 2 4 7 4 3" xfId="38996"/>
    <cellStyle name="Comma 2 4 7 5" xfId="20638"/>
    <cellStyle name="Comma 2 4 7 6" xfId="32882"/>
    <cellStyle name="Comma 2 4 7 7" xfId="45111"/>
    <cellStyle name="Comma 2 4 8" xfId="1983"/>
    <cellStyle name="Comma 2 4 8 2" xfId="1984"/>
    <cellStyle name="Comma 2 4 8 2 2" xfId="14505"/>
    <cellStyle name="Comma 2 4 8 2 2 2" xfId="26760"/>
    <cellStyle name="Comma 2 4 8 2 2 3" xfId="39001"/>
    <cellStyle name="Comma 2 4 8 2 3" xfId="20643"/>
    <cellStyle name="Comma 2 4 8 2 4" xfId="32887"/>
    <cellStyle name="Comma 2 4 8 2 5" xfId="45116"/>
    <cellStyle name="Comma 2 4 8 3" xfId="14504"/>
    <cellStyle name="Comma 2 4 8 3 2" xfId="26759"/>
    <cellStyle name="Comma 2 4 8 3 3" xfId="39000"/>
    <cellStyle name="Comma 2 4 8 4" xfId="20642"/>
    <cellStyle name="Comma 2 4 8 5" xfId="32886"/>
    <cellStyle name="Comma 2 4 8 6" xfId="45115"/>
    <cellStyle name="Comma 2 4 9" xfId="1985"/>
    <cellStyle name="Comma 2 4 9 2" xfId="14506"/>
    <cellStyle name="Comma 2 4 9 2 2" xfId="26761"/>
    <cellStyle name="Comma 2 4 9 2 3" xfId="39002"/>
    <cellStyle name="Comma 2 4 9 3" xfId="20644"/>
    <cellStyle name="Comma 2 4 9 4" xfId="32888"/>
    <cellStyle name="Comma 2 4 9 5" xfId="45117"/>
    <cellStyle name="Comma 2 5" xfId="1986"/>
    <cellStyle name="Comma 2 5 10" xfId="20645"/>
    <cellStyle name="Comma 2 5 11" xfId="32889"/>
    <cellStyle name="Comma 2 5 12" xfId="45118"/>
    <cellStyle name="Comma 2 5 2" xfId="1987"/>
    <cellStyle name="Comma 2 5 2 10" xfId="32890"/>
    <cellStyle name="Comma 2 5 2 11" xfId="45119"/>
    <cellStyle name="Comma 2 5 2 2" xfId="1988"/>
    <cellStyle name="Comma 2 5 2 2 10" xfId="45120"/>
    <cellStyle name="Comma 2 5 2 2 2" xfId="1989"/>
    <cellStyle name="Comma 2 5 2 2 2 2" xfId="1990"/>
    <cellStyle name="Comma 2 5 2 2 2 2 2" xfId="1991"/>
    <cellStyle name="Comma 2 5 2 2 2 2 2 2" xfId="1992"/>
    <cellStyle name="Comma 2 5 2 2 2 2 2 2 2" xfId="1993"/>
    <cellStyle name="Comma 2 5 2 2 2 2 2 2 2 2" xfId="14514"/>
    <cellStyle name="Comma 2 5 2 2 2 2 2 2 2 2 2" xfId="26769"/>
    <cellStyle name="Comma 2 5 2 2 2 2 2 2 2 2 3" xfId="39010"/>
    <cellStyle name="Comma 2 5 2 2 2 2 2 2 2 3" xfId="20652"/>
    <cellStyle name="Comma 2 5 2 2 2 2 2 2 2 4" xfId="32896"/>
    <cellStyle name="Comma 2 5 2 2 2 2 2 2 2 5" xfId="45125"/>
    <cellStyle name="Comma 2 5 2 2 2 2 2 2 3" xfId="14513"/>
    <cellStyle name="Comma 2 5 2 2 2 2 2 2 3 2" xfId="26768"/>
    <cellStyle name="Comma 2 5 2 2 2 2 2 2 3 3" xfId="39009"/>
    <cellStyle name="Comma 2 5 2 2 2 2 2 2 4" xfId="20651"/>
    <cellStyle name="Comma 2 5 2 2 2 2 2 2 5" xfId="32895"/>
    <cellStyle name="Comma 2 5 2 2 2 2 2 2 6" xfId="45124"/>
    <cellStyle name="Comma 2 5 2 2 2 2 2 3" xfId="1994"/>
    <cellStyle name="Comma 2 5 2 2 2 2 2 3 2" xfId="14515"/>
    <cellStyle name="Comma 2 5 2 2 2 2 2 3 2 2" xfId="26770"/>
    <cellStyle name="Comma 2 5 2 2 2 2 2 3 2 3" xfId="39011"/>
    <cellStyle name="Comma 2 5 2 2 2 2 2 3 3" xfId="20653"/>
    <cellStyle name="Comma 2 5 2 2 2 2 2 3 4" xfId="32897"/>
    <cellStyle name="Comma 2 5 2 2 2 2 2 3 5" xfId="45126"/>
    <cellStyle name="Comma 2 5 2 2 2 2 2 4" xfId="14512"/>
    <cellStyle name="Comma 2 5 2 2 2 2 2 4 2" xfId="26767"/>
    <cellStyle name="Comma 2 5 2 2 2 2 2 4 3" xfId="39008"/>
    <cellStyle name="Comma 2 5 2 2 2 2 2 5" xfId="20650"/>
    <cellStyle name="Comma 2 5 2 2 2 2 2 6" xfId="32894"/>
    <cellStyle name="Comma 2 5 2 2 2 2 2 7" xfId="45123"/>
    <cellStyle name="Comma 2 5 2 2 2 2 3" xfId="1995"/>
    <cellStyle name="Comma 2 5 2 2 2 2 3 2" xfId="1996"/>
    <cellStyle name="Comma 2 5 2 2 2 2 3 2 2" xfId="14517"/>
    <cellStyle name="Comma 2 5 2 2 2 2 3 2 2 2" xfId="26772"/>
    <cellStyle name="Comma 2 5 2 2 2 2 3 2 2 3" xfId="39013"/>
    <cellStyle name="Comma 2 5 2 2 2 2 3 2 3" xfId="20655"/>
    <cellStyle name="Comma 2 5 2 2 2 2 3 2 4" xfId="32899"/>
    <cellStyle name="Comma 2 5 2 2 2 2 3 2 5" xfId="45128"/>
    <cellStyle name="Comma 2 5 2 2 2 2 3 3" xfId="14516"/>
    <cellStyle name="Comma 2 5 2 2 2 2 3 3 2" xfId="26771"/>
    <cellStyle name="Comma 2 5 2 2 2 2 3 3 3" xfId="39012"/>
    <cellStyle name="Comma 2 5 2 2 2 2 3 4" xfId="20654"/>
    <cellStyle name="Comma 2 5 2 2 2 2 3 5" xfId="32898"/>
    <cellStyle name="Comma 2 5 2 2 2 2 3 6" xfId="45127"/>
    <cellStyle name="Comma 2 5 2 2 2 2 4" xfId="1997"/>
    <cellStyle name="Comma 2 5 2 2 2 2 4 2" xfId="14518"/>
    <cellStyle name="Comma 2 5 2 2 2 2 4 2 2" xfId="26773"/>
    <cellStyle name="Comma 2 5 2 2 2 2 4 2 3" xfId="39014"/>
    <cellStyle name="Comma 2 5 2 2 2 2 4 3" xfId="20656"/>
    <cellStyle name="Comma 2 5 2 2 2 2 4 4" xfId="32900"/>
    <cellStyle name="Comma 2 5 2 2 2 2 4 5" xfId="45129"/>
    <cellStyle name="Comma 2 5 2 2 2 2 5" xfId="14511"/>
    <cellStyle name="Comma 2 5 2 2 2 2 5 2" xfId="26766"/>
    <cellStyle name="Comma 2 5 2 2 2 2 5 3" xfId="39007"/>
    <cellStyle name="Comma 2 5 2 2 2 2 6" xfId="20649"/>
    <cellStyle name="Comma 2 5 2 2 2 2 7" xfId="32893"/>
    <cellStyle name="Comma 2 5 2 2 2 2 8" xfId="45122"/>
    <cellStyle name="Comma 2 5 2 2 2 3" xfId="1998"/>
    <cellStyle name="Comma 2 5 2 2 2 3 2" xfId="1999"/>
    <cellStyle name="Comma 2 5 2 2 2 3 2 2" xfId="2000"/>
    <cellStyle name="Comma 2 5 2 2 2 3 2 2 2" xfId="14521"/>
    <cellStyle name="Comma 2 5 2 2 2 3 2 2 2 2" xfId="26776"/>
    <cellStyle name="Comma 2 5 2 2 2 3 2 2 2 3" xfId="39017"/>
    <cellStyle name="Comma 2 5 2 2 2 3 2 2 3" xfId="20659"/>
    <cellStyle name="Comma 2 5 2 2 2 3 2 2 4" xfId="32903"/>
    <cellStyle name="Comma 2 5 2 2 2 3 2 2 5" xfId="45132"/>
    <cellStyle name="Comma 2 5 2 2 2 3 2 3" xfId="14520"/>
    <cellStyle name="Comma 2 5 2 2 2 3 2 3 2" xfId="26775"/>
    <cellStyle name="Comma 2 5 2 2 2 3 2 3 3" xfId="39016"/>
    <cellStyle name="Comma 2 5 2 2 2 3 2 4" xfId="20658"/>
    <cellStyle name="Comma 2 5 2 2 2 3 2 5" xfId="32902"/>
    <cellStyle name="Comma 2 5 2 2 2 3 2 6" xfId="45131"/>
    <cellStyle name="Comma 2 5 2 2 2 3 3" xfId="2001"/>
    <cellStyle name="Comma 2 5 2 2 2 3 3 2" xfId="14522"/>
    <cellStyle name="Comma 2 5 2 2 2 3 3 2 2" xfId="26777"/>
    <cellStyle name="Comma 2 5 2 2 2 3 3 2 3" xfId="39018"/>
    <cellStyle name="Comma 2 5 2 2 2 3 3 3" xfId="20660"/>
    <cellStyle name="Comma 2 5 2 2 2 3 3 4" xfId="32904"/>
    <cellStyle name="Comma 2 5 2 2 2 3 3 5" xfId="45133"/>
    <cellStyle name="Comma 2 5 2 2 2 3 4" xfId="14519"/>
    <cellStyle name="Comma 2 5 2 2 2 3 4 2" xfId="26774"/>
    <cellStyle name="Comma 2 5 2 2 2 3 4 3" xfId="39015"/>
    <cellStyle name="Comma 2 5 2 2 2 3 5" xfId="20657"/>
    <cellStyle name="Comma 2 5 2 2 2 3 6" xfId="32901"/>
    <cellStyle name="Comma 2 5 2 2 2 3 7" xfId="45130"/>
    <cellStyle name="Comma 2 5 2 2 2 4" xfId="2002"/>
    <cellStyle name="Comma 2 5 2 2 2 4 2" xfId="2003"/>
    <cellStyle name="Comma 2 5 2 2 2 4 2 2" xfId="14524"/>
    <cellStyle name="Comma 2 5 2 2 2 4 2 2 2" xfId="26779"/>
    <cellStyle name="Comma 2 5 2 2 2 4 2 2 3" xfId="39020"/>
    <cellStyle name="Comma 2 5 2 2 2 4 2 3" xfId="20662"/>
    <cellStyle name="Comma 2 5 2 2 2 4 2 4" xfId="32906"/>
    <cellStyle name="Comma 2 5 2 2 2 4 2 5" xfId="45135"/>
    <cellStyle name="Comma 2 5 2 2 2 4 3" xfId="14523"/>
    <cellStyle name="Comma 2 5 2 2 2 4 3 2" xfId="26778"/>
    <cellStyle name="Comma 2 5 2 2 2 4 3 3" xfId="39019"/>
    <cellStyle name="Comma 2 5 2 2 2 4 4" xfId="20661"/>
    <cellStyle name="Comma 2 5 2 2 2 4 5" xfId="32905"/>
    <cellStyle name="Comma 2 5 2 2 2 4 6" xfId="45134"/>
    <cellStyle name="Comma 2 5 2 2 2 5" xfId="2004"/>
    <cellStyle name="Comma 2 5 2 2 2 5 2" xfId="14525"/>
    <cellStyle name="Comma 2 5 2 2 2 5 2 2" xfId="26780"/>
    <cellStyle name="Comma 2 5 2 2 2 5 2 3" xfId="39021"/>
    <cellStyle name="Comma 2 5 2 2 2 5 3" xfId="20663"/>
    <cellStyle name="Comma 2 5 2 2 2 5 4" xfId="32907"/>
    <cellStyle name="Comma 2 5 2 2 2 5 5" xfId="45136"/>
    <cellStyle name="Comma 2 5 2 2 2 6" xfId="14510"/>
    <cellStyle name="Comma 2 5 2 2 2 6 2" xfId="26765"/>
    <cellStyle name="Comma 2 5 2 2 2 6 3" xfId="39006"/>
    <cellStyle name="Comma 2 5 2 2 2 7" xfId="20648"/>
    <cellStyle name="Comma 2 5 2 2 2 8" xfId="32892"/>
    <cellStyle name="Comma 2 5 2 2 2 9" xfId="45121"/>
    <cellStyle name="Comma 2 5 2 2 3" xfId="2005"/>
    <cellStyle name="Comma 2 5 2 2 3 2" xfId="2006"/>
    <cellStyle name="Comma 2 5 2 2 3 2 2" xfId="2007"/>
    <cellStyle name="Comma 2 5 2 2 3 2 2 2" xfId="2008"/>
    <cellStyle name="Comma 2 5 2 2 3 2 2 2 2" xfId="14529"/>
    <cellStyle name="Comma 2 5 2 2 3 2 2 2 2 2" xfId="26784"/>
    <cellStyle name="Comma 2 5 2 2 3 2 2 2 2 3" xfId="39025"/>
    <cellStyle name="Comma 2 5 2 2 3 2 2 2 3" xfId="20667"/>
    <cellStyle name="Comma 2 5 2 2 3 2 2 2 4" xfId="32911"/>
    <cellStyle name="Comma 2 5 2 2 3 2 2 2 5" xfId="45140"/>
    <cellStyle name="Comma 2 5 2 2 3 2 2 3" xfId="14528"/>
    <cellStyle name="Comma 2 5 2 2 3 2 2 3 2" xfId="26783"/>
    <cellStyle name="Comma 2 5 2 2 3 2 2 3 3" xfId="39024"/>
    <cellStyle name="Comma 2 5 2 2 3 2 2 4" xfId="20666"/>
    <cellStyle name="Comma 2 5 2 2 3 2 2 5" xfId="32910"/>
    <cellStyle name="Comma 2 5 2 2 3 2 2 6" xfId="45139"/>
    <cellStyle name="Comma 2 5 2 2 3 2 3" xfId="2009"/>
    <cellStyle name="Comma 2 5 2 2 3 2 3 2" xfId="14530"/>
    <cellStyle name="Comma 2 5 2 2 3 2 3 2 2" xfId="26785"/>
    <cellStyle name="Comma 2 5 2 2 3 2 3 2 3" xfId="39026"/>
    <cellStyle name="Comma 2 5 2 2 3 2 3 3" xfId="20668"/>
    <cellStyle name="Comma 2 5 2 2 3 2 3 4" xfId="32912"/>
    <cellStyle name="Comma 2 5 2 2 3 2 3 5" xfId="45141"/>
    <cellStyle name="Comma 2 5 2 2 3 2 4" xfId="14527"/>
    <cellStyle name="Comma 2 5 2 2 3 2 4 2" xfId="26782"/>
    <cellStyle name="Comma 2 5 2 2 3 2 4 3" xfId="39023"/>
    <cellStyle name="Comma 2 5 2 2 3 2 5" xfId="20665"/>
    <cellStyle name="Comma 2 5 2 2 3 2 6" xfId="32909"/>
    <cellStyle name="Comma 2 5 2 2 3 2 7" xfId="45138"/>
    <cellStyle name="Comma 2 5 2 2 3 3" xfId="2010"/>
    <cellStyle name="Comma 2 5 2 2 3 3 2" xfId="2011"/>
    <cellStyle name="Comma 2 5 2 2 3 3 2 2" xfId="14532"/>
    <cellStyle name="Comma 2 5 2 2 3 3 2 2 2" xfId="26787"/>
    <cellStyle name="Comma 2 5 2 2 3 3 2 2 3" xfId="39028"/>
    <cellStyle name="Comma 2 5 2 2 3 3 2 3" xfId="20670"/>
    <cellStyle name="Comma 2 5 2 2 3 3 2 4" xfId="32914"/>
    <cellStyle name="Comma 2 5 2 2 3 3 2 5" xfId="45143"/>
    <cellStyle name="Comma 2 5 2 2 3 3 3" xfId="14531"/>
    <cellStyle name="Comma 2 5 2 2 3 3 3 2" xfId="26786"/>
    <cellStyle name="Comma 2 5 2 2 3 3 3 3" xfId="39027"/>
    <cellStyle name="Comma 2 5 2 2 3 3 4" xfId="20669"/>
    <cellStyle name="Comma 2 5 2 2 3 3 5" xfId="32913"/>
    <cellStyle name="Comma 2 5 2 2 3 3 6" xfId="45142"/>
    <cellStyle name="Comma 2 5 2 2 3 4" xfId="2012"/>
    <cellStyle name="Comma 2 5 2 2 3 4 2" xfId="14533"/>
    <cellStyle name="Comma 2 5 2 2 3 4 2 2" xfId="26788"/>
    <cellStyle name="Comma 2 5 2 2 3 4 2 3" xfId="39029"/>
    <cellStyle name="Comma 2 5 2 2 3 4 3" xfId="20671"/>
    <cellStyle name="Comma 2 5 2 2 3 4 4" xfId="32915"/>
    <cellStyle name="Comma 2 5 2 2 3 4 5" xfId="45144"/>
    <cellStyle name="Comma 2 5 2 2 3 5" xfId="14526"/>
    <cellStyle name="Comma 2 5 2 2 3 5 2" xfId="26781"/>
    <cellStyle name="Comma 2 5 2 2 3 5 3" xfId="39022"/>
    <cellStyle name="Comma 2 5 2 2 3 6" xfId="20664"/>
    <cellStyle name="Comma 2 5 2 2 3 7" xfId="32908"/>
    <cellStyle name="Comma 2 5 2 2 3 8" xfId="45137"/>
    <cellStyle name="Comma 2 5 2 2 4" xfId="2013"/>
    <cellStyle name="Comma 2 5 2 2 4 2" xfId="2014"/>
    <cellStyle name="Comma 2 5 2 2 4 2 2" xfId="2015"/>
    <cellStyle name="Comma 2 5 2 2 4 2 2 2" xfId="14536"/>
    <cellStyle name="Comma 2 5 2 2 4 2 2 2 2" xfId="26791"/>
    <cellStyle name="Comma 2 5 2 2 4 2 2 2 3" xfId="39032"/>
    <cellStyle name="Comma 2 5 2 2 4 2 2 3" xfId="20674"/>
    <cellStyle name="Comma 2 5 2 2 4 2 2 4" xfId="32918"/>
    <cellStyle name="Comma 2 5 2 2 4 2 2 5" xfId="45147"/>
    <cellStyle name="Comma 2 5 2 2 4 2 3" xfId="14535"/>
    <cellStyle name="Comma 2 5 2 2 4 2 3 2" xfId="26790"/>
    <cellStyle name="Comma 2 5 2 2 4 2 3 3" xfId="39031"/>
    <cellStyle name="Comma 2 5 2 2 4 2 4" xfId="20673"/>
    <cellStyle name="Comma 2 5 2 2 4 2 5" xfId="32917"/>
    <cellStyle name="Comma 2 5 2 2 4 2 6" xfId="45146"/>
    <cellStyle name="Comma 2 5 2 2 4 3" xfId="2016"/>
    <cellStyle name="Comma 2 5 2 2 4 3 2" xfId="14537"/>
    <cellStyle name="Comma 2 5 2 2 4 3 2 2" xfId="26792"/>
    <cellStyle name="Comma 2 5 2 2 4 3 2 3" xfId="39033"/>
    <cellStyle name="Comma 2 5 2 2 4 3 3" xfId="20675"/>
    <cellStyle name="Comma 2 5 2 2 4 3 4" xfId="32919"/>
    <cellStyle name="Comma 2 5 2 2 4 3 5" xfId="45148"/>
    <cellStyle name="Comma 2 5 2 2 4 4" xfId="14534"/>
    <cellStyle name="Comma 2 5 2 2 4 4 2" xfId="26789"/>
    <cellStyle name="Comma 2 5 2 2 4 4 3" xfId="39030"/>
    <cellStyle name="Comma 2 5 2 2 4 5" xfId="20672"/>
    <cellStyle name="Comma 2 5 2 2 4 6" xfId="32916"/>
    <cellStyle name="Comma 2 5 2 2 4 7" xfId="45145"/>
    <cellStyle name="Comma 2 5 2 2 5" xfId="2017"/>
    <cellStyle name="Comma 2 5 2 2 5 2" xfId="2018"/>
    <cellStyle name="Comma 2 5 2 2 5 2 2" xfId="14539"/>
    <cellStyle name="Comma 2 5 2 2 5 2 2 2" xfId="26794"/>
    <cellStyle name="Comma 2 5 2 2 5 2 2 3" xfId="39035"/>
    <cellStyle name="Comma 2 5 2 2 5 2 3" xfId="20677"/>
    <cellStyle name="Comma 2 5 2 2 5 2 4" xfId="32921"/>
    <cellStyle name="Comma 2 5 2 2 5 2 5" xfId="45150"/>
    <cellStyle name="Comma 2 5 2 2 5 3" xfId="14538"/>
    <cellStyle name="Comma 2 5 2 2 5 3 2" xfId="26793"/>
    <cellStyle name="Comma 2 5 2 2 5 3 3" xfId="39034"/>
    <cellStyle name="Comma 2 5 2 2 5 4" xfId="20676"/>
    <cellStyle name="Comma 2 5 2 2 5 5" xfId="32920"/>
    <cellStyle name="Comma 2 5 2 2 5 6" xfId="45149"/>
    <cellStyle name="Comma 2 5 2 2 6" xfId="2019"/>
    <cellStyle name="Comma 2 5 2 2 6 2" xfId="14540"/>
    <cellStyle name="Comma 2 5 2 2 6 2 2" xfId="26795"/>
    <cellStyle name="Comma 2 5 2 2 6 2 3" xfId="39036"/>
    <cellStyle name="Comma 2 5 2 2 6 3" xfId="20678"/>
    <cellStyle name="Comma 2 5 2 2 6 4" xfId="32922"/>
    <cellStyle name="Comma 2 5 2 2 6 5" xfId="45151"/>
    <cellStyle name="Comma 2 5 2 2 7" xfId="14509"/>
    <cellStyle name="Comma 2 5 2 2 7 2" xfId="26764"/>
    <cellStyle name="Comma 2 5 2 2 7 3" xfId="39005"/>
    <cellStyle name="Comma 2 5 2 2 8" xfId="20647"/>
    <cellStyle name="Comma 2 5 2 2 9" xfId="32891"/>
    <cellStyle name="Comma 2 5 2 3" xfId="2020"/>
    <cellStyle name="Comma 2 5 2 3 2" xfId="2021"/>
    <cellStyle name="Comma 2 5 2 3 2 2" xfId="2022"/>
    <cellStyle name="Comma 2 5 2 3 2 2 2" xfId="2023"/>
    <cellStyle name="Comma 2 5 2 3 2 2 2 2" xfId="2024"/>
    <cellStyle name="Comma 2 5 2 3 2 2 2 2 2" xfId="14545"/>
    <cellStyle name="Comma 2 5 2 3 2 2 2 2 2 2" xfId="26800"/>
    <cellStyle name="Comma 2 5 2 3 2 2 2 2 2 3" xfId="39041"/>
    <cellStyle name="Comma 2 5 2 3 2 2 2 2 3" xfId="20683"/>
    <cellStyle name="Comma 2 5 2 3 2 2 2 2 4" xfId="32927"/>
    <cellStyle name="Comma 2 5 2 3 2 2 2 2 5" xfId="45156"/>
    <cellStyle name="Comma 2 5 2 3 2 2 2 3" xfId="14544"/>
    <cellStyle name="Comma 2 5 2 3 2 2 2 3 2" xfId="26799"/>
    <cellStyle name="Comma 2 5 2 3 2 2 2 3 3" xfId="39040"/>
    <cellStyle name="Comma 2 5 2 3 2 2 2 4" xfId="20682"/>
    <cellStyle name="Comma 2 5 2 3 2 2 2 5" xfId="32926"/>
    <cellStyle name="Comma 2 5 2 3 2 2 2 6" xfId="45155"/>
    <cellStyle name="Comma 2 5 2 3 2 2 3" xfId="2025"/>
    <cellStyle name="Comma 2 5 2 3 2 2 3 2" xfId="14546"/>
    <cellStyle name="Comma 2 5 2 3 2 2 3 2 2" xfId="26801"/>
    <cellStyle name="Comma 2 5 2 3 2 2 3 2 3" xfId="39042"/>
    <cellStyle name="Comma 2 5 2 3 2 2 3 3" xfId="20684"/>
    <cellStyle name="Comma 2 5 2 3 2 2 3 4" xfId="32928"/>
    <cellStyle name="Comma 2 5 2 3 2 2 3 5" xfId="45157"/>
    <cellStyle name="Comma 2 5 2 3 2 2 4" xfId="14543"/>
    <cellStyle name="Comma 2 5 2 3 2 2 4 2" xfId="26798"/>
    <cellStyle name="Comma 2 5 2 3 2 2 4 3" xfId="39039"/>
    <cellStyle name="Comma 2 5 2 3 2 2 5" xfId="20681"/>
    <cellStyle name="Comma 2 5 2 3 2 2 6" xfId="32925"/>
    <cellStyle name="Comma 2 5 2 3 2 2 7" xfId="45154"/>
    <cellStyle name="Comma 2 5 2 3 2 3" xfId="2026"/>
    <cellStyle name="Comma 2 5 2 3 2 3 2" xfId="2027"/>
    <cellStyle name="Comma 2 5 2 3 2 3 2 2" xfId="14548"/>
    <cellStyle name="Comma 2 5 2 3 2 3 2 2 2" xfId="26803"/>
    <cellStyle name="Comma 2 5 2 3 2 3 2 2 3" xfId="39044"/>
    <cellStyle name="Comma 2 5 2 3 2 3 2 3" xfId="20686"/>
    <cellStyle name="Comma 2 5 2 3 2 3 2 4" xfId="32930"/>
    <cellStyle name="Comma 2 5 2 3 2 3 2 5" xfId="45159"/>
    <cellStyle name="Comma 2 5 2 3 2 3 3" xfId="14547"/>
    <cellStyle name="Comma 2 5 2 3 2 3 3 2" xfId="26802"/>
    <cellStyle name="Comma 2 5 2 3 2 3 3 3" xfId="39043"/>
    <cellStyle name="Comma 2 5 2 3 2 3 4" xfId="20685"/>
    <cellStyle name="Comma 2 5 2 3 2 3 5" xfId="32929"/>
    <cellStyle name="Comma 2 5 2 3 2 3 6" xfId="45158"/>
    <cellStyle name="Comma 2 5 2 3 2 4" xfId="2028"/>
    <cellStyle name="Comma 2 5 2 3 2 4 2" xfId="14549"/>
    <cellStyle name="Comma 2 5 2 3 2 4 2 2" xfId="26804"/>
    <cellStyle name="Comma 2 5 2 3 2 4 2 3" xfId="39045"/>
    <cellStyle name="Comma 2 5 2 3 2 4 3" xfId="20687"/>
    <cellStyle name="Comma 2 5 2 3 2 4 4" xfId="32931"/>
    <cellStyle name="Comma 2 5 2 3 2 4 5" xfId="45160"/>
    <cellStyle name="Comma 2 5 2 3 2 5" xfId="14542"/>
    <cellStyle name="Comma 2 5 2 3 2 5 2" xfId="26797"/>
    <cellStyle name="Comma 2 5 2 3 2 5 3" xfId="39038"/>
    <cellStyle name="Comma 2 5 2 3 2 6" xfId="20680"/>
    <cellStyle name="Comma 2 5 2 3 2 7" xfId="32924"/>
    <cellStyle name="Comma 2 5 2 3 2 8" xfId="45153"/>
    <cellStyle name="Comma 2 5 2 3 3" xfId="2029"/>
    <cellStyle name="Comma 2 5 2 3 3 2" xfId="2030"/>
    <cellStyle name="Comma 2 5 2 3 3 2 2" xfId="2031"/>
    <cellStyle name="Comma 2 5 2 3 3 2 2 2" xfId="14552"/>
    <cellStyle name="Comma 2 5 2 3 3 2 2 2 2" xfId="26807"/>
    <cellStyle name="Comma 2 5 2 3 3 2 2 2 3" xfId="39048"/>
    <cellStyle name="Comma 2 5 2 3 3 2 2 3" xfId="20690"/>
    <cellStyle name="Comma 2 5 2 3 3 2 2 4" xfId="32934"/>
    <cellStyle name="Comma 2 5 2 3 3 2 2 5" xfId="45163"/>
    <cellStyle name="Comma 2 5 2 3 3 2 3" xfId="14551"/>
    <cellStyle name="Comma 2 5 2 3 3 2 3 2" xfId="26806"/>
    <cellStyle name="Comma 2 5 2 3 3 2 3 3" xfId="39047"/>
    <cellStyle name="Comma 2 5 2 3 3 2 4" xfId="20689"/>
    <cellStyle name="Comma 2 5 2 3 3 2 5" xfId="32933"/>
    <cellStyle name="Comma 2 5 2 3 3 2 6" xfId="45162"/>
    <cellStyle name="Comma 2 5 2 3 3 3" xfId="2032"/>
    <cellStyle name="Comma 2 5 2 3 3 3 2" xfId="14553"/>
    <cellStyle name="Comma 2 5 2 3 3 3 2 2" xfId="26808"/>
    <cellStyle name="Comma 2 5 2 3 3 3 2 3" xfId="39049"/>
    <cellStyle name="Comma 2 5 2 3 3 3 3" xfId="20691"/>
    <cellStyle name="Comma 2 5 2 3 3 3 4" xfId="32935"/>
    <cellStyle name="Comma 2 5 2 3 3 3 5" xfId="45164"/>
    <cellStyle name="Comma 2 5 2 3 3 4" xfId="14550"/>
    <cellStyle name="Comma 2 5 2 3 3 4 2" xfId="26805"/>
    <cellStyle name="Comma 2 5 2 3 3 4 3" xfId="39046"/>
    <cellStyle name="Comma 2 5 2 3 3 5" xfId="20688"/>
    <cellStyle name="Comma 2 5 2 3 3 6" xfId="32932"/>
    <cellStyle name="Comma 2 5 2 3 3 7" xfId="45161"/>
    <cellStyle name="Comma 2 5 2 3 4" xfId="2033"/>
    <cellStyle name="Comma 2 5 2 3 4 2" xfId="2034"/>
    <cellStyle name="Comma 2 5 2 3 4 2 2" xfId="14555"/>
    <cellStyle name="Comma 2 5 2 3 4 2 2 2" xfId="26810"/>
    <cellStyle name="Comma 2 5 2 3 4 2 2 3" xfId="39051"/>
    <cellStyle name="Comma 2 5 2 3 4 2 3" xfId="20693"/>
    <cellStyle name="Comma 2 5 2 3 4 2 4" xfId="32937"/>
    <cellStyle name="Comma 2 5 2 3 4 2 5" xfId="45166"/>
    <cellStyle name="Comma 2 5 2 3 4 3" xfId="14554"/>
    <cellStyle name="Comma 2 5 2 3 4 3 2" xfId="26809"/>
    <cellStyle name="Comma 2 5 2 3 4 3 3" xfId="39050"/>
    <cellStyle name="Comma 2 5 2 3 4 4" xfId="20692"/>
    <cellStyle name="Comma 2 5 2 3 4 5" xfId="32936"/>
    <cellStyle name="Comma 2 5 2 3 4 6" xfId="45165"/>
    <cellStyle name="Comma 2 5 2 3 5" xfId="2035"/>
    <cellStyle name="Comma 2 5 2 3 5 2" xfId="14556"/>
    <cellStyle name="Comma 2 5 2 3 5 2 2" xfId="26811"/>
    <cellStyle name="Comma 2 5 2 3 5 2 3" xfId="39052"/>
    <cellStyle name="Comma 2 5 2 3 5 3" xfId="20694"/>
    <cellStyle name="Comma 2 5 2 3 5 4" xfId="32938"/>
    <cellStyle name="Comma 2 5 2 3 5 5" xfId="45167"/>
    <cellStyle name="Comma 2 5 2 3 6" xfId="14541"/>
    <cellStyle name="Comma 2 5 2 3 6 2" xfId="26796"/>
    <cellStyle name="Comma 2 5 2 3 6 3" xfId="39037"/>
    <cellStyle name="Comma 2 5 2 3 7" xfId="20679"/>
    <cellStyle name="Comma 2 5 2 3 8" xfId="32923"/>
    <cellStyle name="Comma 2 5 2 3 9" xfId="45152"/>
    <cellStyle name="Comma 2 5 2 4" xfId="2036"/>
    <cellStyle name="Comma 2 5 2 4 2" xfId="2037"/>
    <cellStyle name="Comma 2 5 2 4 2 2" xfId="2038"/>
    <cellStyle name="Comma 2 5 2 4 2 2 2" xfId="2039"/>
    <cellStyle name="Comma 2 5 2 4 2 2 2 2" xfId="14560"/>
    <cellStyle name="Comma 2 5 2 4 2 2 2 2 2" xfId="26815"/>
    <cellStyle name="Comma 2 5 2 4 2 2 2 2 3" xfId="39056"/>
    <cellStyle name="Comma 2 5 2 4 2 2 2 3" xfId="20698"/>
    <cellStyle name="Comma 2 5 2 4 2 2 2 4" xfId="32942"/>
    <cellStyle name="Comma 2 5 2 4 2 2 2 5" xfId="45171"/>
    <cellStyle name="Comma 2 5 2 4 2 2 3" xfId="14559"/>
    <cellStyle name="Comma 2 5 2 4 2 2 3 2" xfId="26814"/>
    <cellStyle name="Comma 2 5 2 4 2 2 3 3" xfId="39055"/>
    <cellStyle name="Comma 2 5 2 4 2 2 4" xfId="20697"/>
    <cellStyle name="Comma 2 5 2 4 2 2 5" xfId="32941"/>
    <cellStyle name="Comma 2 5 2 4 2 2 6" xfId="45170"/>
    <cellStyle name="Comma 2 5 2 4 2 3" xfId="2040"/>
    <cellStyle name="Comma 2 5 2 4 2 3 2" xfId="14561"/>
    <cellStyle name="Comma 2 5 2 4 2 3 2 2" xfId="26816"/>
    <cellStyle name="Comma 2 5 2 4 2 3 2 3" xfId="39057"/>
    <cellStyle name="Comma 2 5 2 4 2 3 3" xfId="20699"/>
    <cellStyle name="Comma 2 5 2 4 2 3 4" xfId="32943"/>
    <cellStyle name="Comma 2 5 2 4 2 3 5" xfId="45172"/>
    <cellStyle name="Comma 2 5 2 4 2 4" xfId="14558"/>
    <cellStyle name="Comma 2 5 2 4 2 4 2" xfId="26813"/>
    <cellStyle name="Comma 2 5 2 4 2 4 3" xfId="39054"/>
    <cellStyle name="Comma 2 5 2 4 2 5" xfId="20696"/>
    <cellStyle name="Comma 2 5 2 4 2 6" xfId="32940"/>
    <cellStyle name="Comma 2 5 2 4 2 7" xfId="45169"/>
    <cellStyle name="Comma 2 5 2 4 3" xfId="2041"/>
    <cellStyle name="Comma 2 5 2 4 3 2" xfId="2042"/>
    <cellStyle name="Comma 2 5 2 4 3 2 2" xfId="14563"/>
    <cellStyle name="Comma 2 5 2 4 3 2 2 2" xfId="26818"/>
    <cellStyle name="Comma 2 5 2 4 3 2 2 3" xfId="39059"/>
    <cellStyle name="Comma 2 5 2 4 3 2 3" xfId="20701"/>
    <cellStyle name="Comma 2 5 2 4 3 2 4" xfId="32945"/>
    <cellStyle name="Comma 2 5 2 4 3 2 5" xfId="45174"/>
    <cellStyle name="Comma 2 5 2 4 3 3" xfId="14562"/>
    <cellStyle name="Comma 2 5 2 4 3 3 2" xfId="26817"/>
    <cellStyle name="Comma 2 5 2 4 3 3 3" xfId="39058"/>
    <cellStyle name="Comma 2 5 2 4 3 4" xfId="20700"/>
    <cellStyle name="Comma 2 5 2 4 3 5" xfId="32944"/>
    <cellStyle name="Comma 2 5 2 4 3 6" xfId="45173"/>
    <cellStyle name="Comma 2 5 2 4 4" xfId="2043"/>
    <cellStyle name="Comma 2 5 2 4 4 2" xfId="14564"/>
    <cellStyle name="Comma 2 5 2 4 4 2 2" xfId="26819"/>
    <cellStyle name="Comma 2 5 2 4 4 2 3" xfId="39060"/>
    <cellStyle name="Comma 2 5 2 4 4 3" xfId="20702"/>
    <cellStyle name="Comma 2 5 2 4 4 4" xfId="32946"/>
    <cellStyle name="Comma 2 5 2 4 4 5" xfId="45175"/>
    <cellStyle name="Comma 2 5 2 4 5" xfId="14557"/>
    <cellStyle name="Comma 2 5 2 4 5 2" xfId="26812"/>
    <cellStyle name="Comma 2 5 2 4 5 3" xfId="39053"/>
    <cellStyle name="Comma 2 5 2 4 6" xfId="20695"/>
    <cellStyle name="Comma 2 5 2 4 7" xfId="32939"/>
    <cellStyle name="Comma 2 5 2 4 8" xfId="45168"/>
    <cellStyle name="Comma 2 5 2 5" xfId="2044"/>
    <cellStyle name="Comma 2 5 2 5 2" xfId="2045"/>
    <cellStyle name="Comma 2 5 2 5 2 2" xfId="2046"/>
    <cellStyle name="Comma 2 5 2 5 2 2 2" xfId="14567"/>
    <cellStyle name="Comma 2 5 2 5 2 2 2 2" xfId="26822"/>
    <cellStyle name="Comma 2 5 2 5 2 2 2 3" xfId="39063"/>
    <cellStyle name="Comma 2 5 2 5 2 2 3" xfId="20705"/>
    <cellStyle name="Comma 2 5 2 5 2 2 4" xfId="32949"/>
    <cellStyle name="Comma 2 5 2 5 2 2 5" xfId="45178"/>
    <cellStyle name="Comma 2 5 2 5 2 3" xfId="14566"/>
    <cellStyle name="Comma 2 5 2 5 2 3 2" xfId="26821"/>
    <cellStyle name="Comma 2 5 2 5 2 3 3" xfId="39062"/>
    <cellStyle name="Comma 2 5 2 5 2 4" xfId="20704"/>
    <cellStyle name="Comma 2 5 2 5 2 5" xfId="32948"/>
    <cellStyle name="Comma 2 5 2 5 2 6" xfId="45177"/>
    <cellStyle name="Comma 2 5 2 5 3" xfId="2047"/>
    <cellStyle name="Comma 2 5 2 5 3 2" xfId="14568"/>
    <cellStyle name="Comma 2 5 2 5 3 2 2" xfId="26823"/>
    <cellStyle name="Comma 2 5 2 5 3 2 3" xfId="39064"/>
    <cellStyle name="Comma 2 5 2 5 3 3" xfId="20706"/>
    <cellStyle name="Comma 2 5 2 5 3 4" xfId="32950"/>
    <cellStyle name="Comma 2 5 2 5 3 5" xfId="45179"/>
    <cellStyle name="Comma 2 5 2 5 4" xfId="14565"/>
    <cellStyle name="Comma 2 5 2 5 4 2" xfId="26820"/>
    <cellStyle name="Comma 2 5 2 5 4 3" xfId="39061"/>
    <cellStyle name="Comma 2 5 2 5 5" xfId="20703"/>
    <cellStyle name="Comma 2 5 2 5 6" xfId="32947"/>
    <cellStyle name="Comma 2 5 2 5 7" xfId="45176"/>
    <cellStyle name="Comma 2 5 2 6" xfId="2048"/>
    <cellStyle name="Comma 2 5 2 6 2" xfId="2049"/>
    <cellStyle name="Comma 2 5 2 6 2 2" xfId="14570"/>
    <cellStyle name="Comma 2 5 2 6 2 2 2" xfId="26825"/>
    <cellStyle name="Comma 2 5 2 6 2 2 3" xfId="39066"/>
    <cellStyle name="Comma 2 5 2 6 2 3" xfId="20708"/>
    <cellStyle name="Comma 2 5 2 6 2 4" xfId="32952"/>
    <cellStyle name="Comma 2 5 2 6 2 5" xfId="45181"/>
    <cellStyle name="Comma 2 5 2 6 3" xfId="14569"/>
    <cellStyle name="Comma 2 5 2 6 3 2" xfId="26824"/>
    <cellStyle name="Comma 2 5 2 6 3 3" xfId="39065"/>
    <cellStyle name="Comma 2 5 2 6 4" xfId="20707"/>
    <cellStyle name="Comma 2 5 2 6 5" xfId="32951"/>
    <cellStyle name="Comma 2 5 2 6 6" xfId="45180"/>
    <cellStyle name="Comma 2 5 2 7" xfId="2050"/>
    <cellStyle name="Comma 2 5 2 7 2" xfId="14571"/>
    <cellStyle name="Comma 2 5 2 7 2 2" xfId="26826"/>
    <cellStyle name="Comma 2 5 2 7 2 3" xfId="39067"/>
    <cellStyle name="Comma 2 5 2 7 3" xfId="20709"/>
    <cellStyle name="Comma 2 5 2 7 4" xfId="32953"/>
    <cellStyle name="Comma 2 5 2 7 5" xfId="45182"/>
    <cellStyle name="Comma 2 5 2 8" xfId="14508"/>
    <cellStyle name="Comma 2 5 2 8 2" xfId="26763"/>
    <cellStyle name="Comma 2 5 2 8 3" xfId="39004"/>
    <cellStyle name="Comma 2 5 2 9" xfId="20646"/>
    <cellStyle name="Comma 2 5 3" xfId="2051"/>
    <cellStyle name="Comma 2 5 3 10" xfId="45183"/>
    <cellStyle name="Comma 2 5 3 2" xfId="2052"/>
    <cellStyle name="Comma 2 5 3 2 2" xfId="2053"/>
    <cellStyle name="Comma 2 5 3 2 2 2" xfId="2054"/>
    <cellStyle name="Comma 2 5 3 2 2 2 2" xfId="2055"/>
    <cellStyle name="Comma 2 5 3 2 2 2 2 2" xfId="2056"/>
    <cellStyle name="Comma 2 5 3 2 2 2 2 2 2" xfId="14577"/>
    <cellStyle name="Comma 2 5 3 2 2 2 2 2 2 2" xfId="26832"/>
    <cellStyle name="Comma 2 5 3 2 2 2 2 2 2 3" xfId="39073"/>
    <cellStyle name="Comma 2 5 3 2 2 2 2 2 3" xfId="20715"/>
    <cellStyle name="Comma 2 5 3 2 2 2 2 2 4" xfId="32959"/>
    <cellStyle name="Comma 2 5 3 2 2 2 2 2 5" xfId="45188"/>
    <cellStyle name="Comma 2 5 3 2 2 2 2 3" xfId="14576"/>
    <cellStyle name="Comma 2 5 3 2 2 2 2 3 2" xfId="26831"/>
    <cellStyle name="Comma 2 5 3 2 2 2 2 3 3" xfId="39072"/>
    <cellStyle name="Comma 2 5 3 2 2 2 2 4" xfId="20714"/>
    <cellStyle name="Comma 2 5 3 2 2 2 2 5" xfId="32958"/>
    <cellStyle name="Comma 2 5 3 2 2 2 2 6" xfId="45187"/>
    <cellStyle name="Comma 2 5 3 2 2 2 3" xfId="2057"/>
    <cellStyle name="Comma 2 5 3 2 2 2 3 2" xfId="14578"/>
    <cellStyle name="Comma 2 5 3 2 2 2 3 2 2" xfId="26833"/>
    <cellStyle name="Comma 2 5 3 2 2 2 3 2 3" xfId="39074"/>
    <cellStyle name="Comma 2 5 3 2 2 2 3 3" xfId="20716"/>
    <cellStyle name="Comma 2 5 3 2 2 2 3 4" xfId="32960"/>
    <cellStyle name="Comma 2 5 3 2 2 2 3 5" xfId="45189"/>
    <cellStyle name="Comma 2 5 3 2 2 2 4" xfId="14575"/>
    <cellStyle name="Comma 2 5 3 2 2 2 4 2" xfId="26830"/>
    <cellStyle name="Comma 2 5 3 2 2 2 4 3" xfId="39071"/>
    <cellStyle name="Comma 2 5 3 2 2 2 5" xfId="20713"/>
    <cellStyle name="Comma 2 5 3 2 2 2 6" xfId="32957"/>
    <cellStyle name="Comma 2 5 3 2 2 2 7" xfId="45186"/>
    <cellStyle name="Comma 2 5 3 2 2 3" xfId="2058"/>
    <cellStyle name="Comma 2 5 3 2 2 3 2" xfId="2059"/>
    <cellStyle name="Comma 2 5 3 2 2 3 2 2" xfId="14580"/>
    <cellStyle name="Comma 2 5 3 2 2 3 2 2 2" xfId="26835"/>
    <cellStyle name="Comma 2 5 3 2 2 3 2 2 3" xfId="39076"/>
    <cellStyle name="Comma 2 5 3 2 2 3 2 3" xfId="20718"/>
    <cellStyle name="Comma 2 5 3 2 2 3 2 4" xfId="32962"/>
    <cellStyle name="Comma 2 5 3 2 2 3 2 5" xfId="45191"/>
    <cellStyle name="Comma 2 5 3 2 2 3 3" xfId="14579"/>
    <cellStyle name="Comma 2 5 3 2 2 3 3 2" xfId="26834"/>
    <cellStyle name="Comma 2 5 3 2 2 3 3 3" xfId="39075"/>
    <cellStyle name="Comma 2 5 3 2 2 3 4" xfId="20717"/>
    <cellStyle name="Comma 2 5 3 2 2 3 5" xfId="32961"/>
    <cellStyle name="Comma 2 5 3 2 2 3 6" xfId="45190"/>
    <cellStyle name="Comma 2 5 3 2 2 4" xfId="2060"/>
    <cellStyle name="Comma 2 5 3 2 2 4 2" xfId="14581"/>
    <cellStyle name="Comma 2 5 3 2 2 4 2 2" xfId="26836"/>
    <cellStyle name="Comma 2 5 3 2 2 4 2 3" xfId="39077"/>
    <cellStyle name="Comma 2 5 3 2 2 4 3" xfId="20719"/>
    <cellStyle name="Comma 2 5 3 2 2 4 4" xfId="32963"/>
    <cellStyle name="Comma 2 5 3 2 2 4 5" xfId="45192"/>
    <cellStyle name="Comma 2 5 3 2 2 5" xfId="14574"/>
    <cellStyle name="Comma 2 5 3 2 2 5 2" xfId="26829"/>
    <cellStyle name="Comma 2 5 3 2 2 5 3" xfId="39070"/>
    <cellStyle name="Comma 2 5 3 2 2 6" xfId="20712"/>
    <cellStyle name="Comma 2 5 3 2 2 7" xfId="32956"/>
    <cellStyle name="Comma 2 5 3 2 2 8" xfId="45185"/>
    <cellStyle name="Comma 2 5 3 2 3" xfId="2061"/>
    <cellStyle name="Comma 2 5 3 2 3 2" xfId="2062"/>
    <cellStyle name="Comma 2 5 3 2 3 2 2" xfId="2063"/>
    <cellStyle name="Comma 2 5 3 2 3 2 2 2" xfId="14584"/>
    <cellStyle name="Comma 2 5 3 2 3 2 2 2 2" xfId="26839"/>
    <cellStyle name="Comma 2 5 3 2 3 2 2 2 3" xfId="39080"/>
    <cellStyle name="Comma 2 5 3 2 3 2 2 3" xfId="20722"/>
    <cellStyle name="Comma 2 5 3 2 3 2 2 4" xfId="32966"/>
    <cellStyle name="Comma 2 5 3 2 3 2 2 5" xfId="45195"/>
    <cellStyle name="Comma 2 5 3 2 3 2 3" xfId="14583"/>
    <cellStyle name="Comma 2 5 3 2 3 2 3 2" xfId="26838"/>
    <cellStyle name="Comma 2 5 3 2 3 2 3 3" xfId="39079"/>
    <cellStyle name="Comma 2 5 3 2 3 2 4" xfId="20721"/>
    <cellStyle name="Comma 2 5 3 2 3 2 5" xfId="32965"/>
    <cellStyle name="Comma 2 5 3 2 3 2 6" xfId="45194"/>
    <cellStyle name="Comma 2 5 3 2 3 3" xfId="2064"/>
    <cellStyle name="Comma 2 5 3 2 3 3 2" xfId="14585"/>
    <cellStyle name="Comma 2 5 3 2 3 3 2 2" xfId="26840"/>
    <cellStyle name="Comma 2 5 3 2 3 3 2 3" xfId="39081"/>
    <cellStyle name="Comma 2 5 3 2 3 3 3" xfId="20723"/>
    <cellStyle name="Comma 2 5 3 2 3 3 4" xfId="32967"/>
    <cellStyle name="Comma 2 5 3 2 3 3 5" xfId="45196"/>
    <cellStyle name="Comma 2 5 3 2 3 4" xfId="14582"/>
    <cellStyle name="Comma 2 5 3 2 3 4 2" xfId="26837"/>
    <cellStyle name="Comma 2 5 3 2 3 4 3" xfId="39078"/>
    <cellStyle name="Comma 2 5 3 2 3 5" xfId="20720"/>
    <cellStyle name="Comma 2 5 3 2 3 6" xfId="32964"/>
    <cellStyle name="Comma 2 5 3 2 3 7" xfId="45193"/>
    <cellStyle name="Comma 2 5 3 2 4" xfId="2065"/>
    <cellStyle name="Comma 2 5 3 2 4 2" xfId="2066"/>
    <cellStyle name="Comma 2 5 3 2 4 2 2" xfId="14587"/>
    <cellStyle name="Comma 2 5 3 2 4 2 2 2" xfId="26842"/>
    <cellStyle name="Comma 2 5 3 2 4 2 2 3" xfId="39083"/>
    <cellStyle name="Comma 2 5 3 2 4 2 3" xfId="20725"/>
    <cellStyle name="Comma 2 5 3 2 4 2 4" xfId="32969"/>
    <cellStyle name="Comma 2 5 3 2 4 2 5" xfId="45198"/>
    <cellStyle name="Comma 2 5 3 2 4 3" xfId="14586"/>
    <cellStyle name="Comma 2 5 3 2 4 3 2" xfId="26841"/>
    <cellStyle name="Comma 2 5 3 2 4 3 3" xfId="39082"/>
    <cellStyle name="Comma 2 5 3 2 4 4" xfId="20724"/>
    <cellStyle name="Comma 2 5 3 2 4 5" xfId="32968"/>
    <cellStyle name="Comma 2 5 3 2 4 6" xfId="45197"/>
    <cellStyle name="Comma 2 5 3 2 5" xfId="2067"/>
    <cellStyle name="Comma 2 5 3 2 5 2" xfId="14588"/>
    <cellStyle name="Comma 2 5 3 2 5 2 2" xfId="26843"/>
    <cellStyle name="Comma 2 5 3 2 5 2 3" xfId="39084"/>
    <cellStyle name="Comma 2 5 3 2 5 3" xfId="20726"/>
    <cellStyle name="Comma 2 5 3 2 5 4" xfId="32970"/>
    <cellStyle name="Comma 2 5 3 2 5 5" xfId="45199"/>
    <cellStyle name="Comma 2 5 3 2 6" xfId="14573"/>
    <cellStyle name="Comma 2 5 3 2 6 2" xfId="26828"/>
    <cellStyle name="Comma 2 5 3 2 6 3" xfId="39069"/>
    <cellStyle name="Comma 2 5 3 2 7" xfId="20711"/>
    <cellStyle name="Comma 2 5 3 2 8" xfId="32955"/>
    <cellStyle name="Comma 2 5 3 2 9" xfId="45184"/>
    <cellStyle name="Comma 2 5 3 3" xfId="2068"/>
    <cellStyle name="Comma 2 5 3 3 2" xfId="2069"/>
    <cellStyle name="Comma 2 5 3 3 2 2" xfId="2070"/>
    <cellStyle name="Comma 2 5 3 3 2 2 2" xfId="2071"/>
    <cellStyle name="Comma 2 5 3 3 2 2 2 2" xfId="14592"/>
    <cellStyle name="Comma 2 5 3 3 2 2 2 2 2" xfId="26847"/>
    <cellStyle name="Comma 2 5 3 3 2 2 2 2 3" xfId="39088"/>
    <cellStyle name="Comma 2 5 3 3 2 2 2 3" xfId="20730"/>
    <cellStyle name="Comma 2 5 3 3 2 2 2 4" xfId="32974"/>
    <cellStyle name="Comma 2 5 3 3 2 2 2 5" xfId="45203"/>
    <cellStyle name="Comma 2 5 3 3 2 2 3" xfId="14591"/>
    <cellStyle name="Comma 2 5 3 3 2 2 3 2" xfId="26846"/>
    <cellStyle name="Comma 2 5 3 3 2 2 3 3" xfId="39087"/>
    <cellStyle name="Comma 2 5 3 3 2 2 4" xfId="20729"/>
    <cellStyle name="Comma 2 5 3 3 2 2 5" xfId="32973"/>
    <cellStyle name="Comma 2 5 3 3 2 2 6" xfId="45202"/>
    <cellStyle name="Comma 2 5 3 3 2 3" xfId="2072"/>
    <cellStyle name="Comma 2 5 3 3 2 3 2" xfId="14593"/>
    <cellStyle name="Comma 2 5 3 3 2 3 2 2" xfId="26848"/>
    <cellStyle name="Comma 2 5 3 3 2 3 2 3" xfId="39089"/>
    <cellStyle name="Comma 2 5 3 3 2 3 3" xfId="20731"/>
    <cellStyle name="Comma 2 5 3 3 2 3 4" xfId="32975"/>
    <cellStyle name="Comma 2 5 3 3 2 3 5" xfId="45204"/>
    <cellStyle name="Comma 2 5 3 3 2 4" xfId="14590"/>
    <cellStyle name="Comma 2 5 3 3 2 4 2" xfId="26845"/>
    <cellStyle name="Comma 2 5 3 3 2 4 3" xfId="39086"/>
    <cellStyle name="Comma 2 5 3 3 2 5" xfId="20728"/>
    <cellStyle name="Comma 2 5 3 3 2 6" xfId="32972"/>
    <cellStyle name="Comma 2 5 3 3 2 7" xfId="45201"/>
    <cellStyle name="Comma 2 5 3 3 3" xfId="2073"/>
    <cellStyle name="Comma 2 5 3 3 3 2" xfId="2074"/>
    <cellStyle name="Comma 2 5 3 3 3 2 2" xfId="14595"/>
    <cellStyle name="Comma 2 5 3 3 3 2 2 2" xfId="26850"/>
    <cellStyle name="Comma 2 5 3 3 3 2 2 3" xfId="39091"/>
    <cellStyle name="Comma 2 5 3 3 3 2 3" xfId="20733"/>
    <cellStyle name="Comma 2 5 3 3 3 2 4" xfId="32977"/>
    <cellStyle name="Comma 2 5 3 3 3 2 5" xfId="45206"/>
    <cellStyle name="Comma 2 5 3 3 3 3" xfId="14594"/>
    <cellStyle name="Comma 2 5 3 3 3 3 2" xfId="26849"/>
    <cellStyle name="Comma 2 5 3 3 3 3 3" xfId="39090"/>
    <cellStyle name="Comma 2 5 3 3 3 4" xfId="20732"/>
    <cellStyle name="Comma 2 5 3 3 3 5" xfId="32976"/>
    <cellStyle name="Comma 2 5 3 3 3 6" xfId="45205"/>
    <cellStyle name="Comma 2 5 3 3 4" xfId="2075"/>
    <cellStyle name="Comma 2 5 3 3 4 2" xfId="14596"/>
    <cellStyle name="Comma 2 5 3 3 4 2 2" xfId="26851"/>
    <cellStyle name="Comma 2 5 3 3 4 2 3" xfId="39092"/>
    <cellStyle name="Comma 2 5 3 3 4 3" xfId="20734"/>
    <cellStyle name="Comma 2 5 3 3 4 4" xfId="32978"/>
    <cellStyle name="Comma 2 5 3 3 4 5" xfId="45207"/>
    <cellStyle name="Comma 2 5 3 3 5" xfId="14589"/>
    <cellStyle name="Comma 2 5 3 3 5 2" xfId="26844"/>
    <cellStyle name="Comma 2 5 3 3 5 3" xfId="39085"/>
    <cellStyle name="Comma 2 5 3 3 6" xfId="20727"/>
    <cellStyle name="Comma 2 5 3 3 7" xfId="32971"/>
    <cellStyle name="Comma 2 5 3 3 8" xfId="45200"/>
    <cellStyle name="Comma 2 5 3 4" xfId="2076"/>
    <cellStyle name="Comma 2 5 3 4 2" xfId="2077"/>
    <cellStyle name="Comma 2 5 3 4 2 2" xfId="2078"/>
    <cellStyle name="Comma 2 5 3 4 2 2 2" xfId="14599"/>
    <cellStyle name="Comma 2 5 3 4 2 2 2 2" xfId="26854"/>
    <cellStyle name="Comma 2 5 3 4 2 2 2 3" xfId="39095"/>
    <cellStyle name="Comma 2 5 3 4 2 2 3" xfId="20737"/>
    <cellStyle name="Comma 2 5 3 4 2 2 4" xfId="32981"/>
    <cellStyle name="Comma 2 5 3 4 2 2 5" xfId="45210"/>
    <cellStyle name="Comma 2 5 3 4 2 3" xfId="14598"/>
    <cellStyle name="Comma 2 5 3 4 2 3 2" xfId="26853"/>
    <cellStyle name="Comma 2 5 3 4 2 3 3" xfId="39094"/>
    <cellStyle name="Comma 2 5 3 4 2 4" xfId="20736"/>
    <cellStyle name="Comma 2 5 3 4 2 5" xfId="32980"/>
    <cellStyle name="Comma 2 5 3 4 2 6" xfId="45209"/>
    <cellStyle name="Comma 2 5 3 4 3" xfId="2079"/>
    <cellStyle name="Comma 2 5 3 4 3 2" xfId="14600"/>
    <cellStyle name="Comma 2 5 3 4 3 2 2" xfId="26855"/>
    <cellStyle name="Comma 2 5 3 4 3 2 3" xfId="39096"/>
    <cellStyle name="Comma 2 5 3 4 3 3" xfId="20738"/>
    <cellStyle name="Comma 2 5 3 4 3 4" xfId="32982"/>
    <cellStyle name="Comma 2 5 3 4 3 5" xfId="45211"/>
    <cellStyle name="Comma 2 5 3 4 4" xfId="14597"/>
    <cellStyle name="Comma 2 5 3 4 4 2" xfId="26852"/>
    <cellStyle name="Comma 2 5 3 4 4 3" xfId="39093"/>
    <cellStyle name="Comma 2 5 3 4 5" xfId="20735"/>
    <cellStyle name="Comma 2 5 3 4 6" xfId="32979"/>
    <cellStyle name="Comma 2 5 3 4 7" xfId="45208"/>
    <cellStyle name="Comma 2 5 3 5" xfId="2080"/>
    <cellStyle name="Comma 2 5 3 5 2" xfId="2081"/>
    <cellStyle name="Comma 2 5 3 5 2 2" xfId="14602"/>
    <cellStyle name="Comma 2 5 3 5 2 2 2" xfId="26857"/>
    <cellStyle name="Comma 2 5 3 5 2 2 3" xfId="39098"/>
    <cellStyle name="Comma 2 5 3 5 2 3" xfId="20740"/>
    <cellStyle name="Comma 2 5 3 5 2 4" xfId="32984"/>
    <cellStyle name="Comma 2 5 3 5 2 5" xfId="45213"/>
    <cellStyle name="Comma 2 5 3 5 3" xfId="14601"/>
    <cellStyle name="Comma 2 5 3 5 3 2" xfId="26856"/>
    <cellStyle name="Comma 2 5 3 5 3 3" xfId="39097"/>
    <cellStyle name="Comma 2 5 3 5 4" xfId="20739"/>
    <cellStyle name="Comma 2 5 3 5 5" xfId="32983"/>
    <cellStyle name="Comma 2 5 3 5 6" xfId="45212"/>
    <cellStyle name="Comma 2 5 3 6" xfId="2082"/>
    <cellStyle name="Comma 2 5 3 6 2" xfId="14603"/>
    <cellStyle name="Comma 2 5 3 6 2 2" xfId="26858"/>
    <cellStyle name="Comma 2 5 3 6 2 3" xfId="39099"/>
    <cellStyle name="Comma 2 5 3 6 3" xfId="20741"/>
    <cellStyle name="Comma 2 5 3 6 4" xfId="32985"/>
    <cellStyle name="Comma 2 5 3 6 5" xfId="45214"/>
    <cellStyle name="Comma 2 5 3 7" xfId="14572"/>
    <cellStyle name="Comma 2 5 3 7 2" xfId="26827"/>
    <cellStyle name="Comma 2 5 3 7 3" xfId="39068"/>
    <cellStyle name="Comma 2 5 3 8" xfId="20710"/>
    <cellStyle name="Comma 2 5 3 9" xfId="32954"/>
    <cellStyle name="Comma 2 5 4" xfId="2083"/>
    <cellStyle name="Comma 2 5 4 2" xfId="2084"/>
    <cellStyle name="Comma 2 5 4 2 2" xfId="2085"/>
    <cellStyle name="Comma 2 5 4 2 2 2" xfId="2086"/>
    <cellStyle name="Comma 2 5 4 2 2 2 2" xfId="2087"/>
    <cellStyle name="Comma 2 5 4 2 2 2 2 2" xfId="14608"/>
    <cellStyle name="Comma 2 5 4 2 2 2 2 2 2" xfId="26863"/>
    <cellStyle name="Comma 2 5 4 2 2 2 2 2 3" xfId="39104"/>
    <cellStyle name="Comma 2 5 4 2 2 2 2 3" xfId="20746"/>
    <cellStyle name="Comma 2 5 4 2 2 2 2 4" xfId="32990"/>
    <cellStyle name="Comma 2 5 4 2 2 2 2 5" xfId="45219"/>
    <cellStyle name="Comma 2 5 4 2 2 2 3" xfId="14607"/>
    <cellStyle name="Comma 2 5 4 2 2 2 3 2" xfId="26862"/>
    <cellStyle name="Comma 2 5 4 2 2 2 3 3" xfId="39103"/>
    <cellStyle name="Comma 2 5 4 2 2 2 4" xfId="20745"/>
    <cellStyle name="Comma 2 5 4 2 2 2 5" xfId="32989"/>
    <cellStyle name="Comma 2 5 4 2 2 2 6" xfId="45218"/>
    <cellStyle name="Comma 2 5 4 2 2 3" xfId="2088"/>
    <cellStyle name="Comma 2 5 4 2 2 3 2" xfId="14609"/>
    <cellStyle name="Comma 2 5 4 2 2 3 2 2" xfId="26864"/>
    <cellStyle name="Comma 2 5 4 2 2 3 2 3" xfId="39105"/>
    <cellStyle name="Comma 2 5 4 2 2 3 3" xfId="20747"/>
    <cellStyle name="Comma 2 5 4 2 2 3 4" xfId="32991"/>
    <cellStyle name="Comma 2 5 4 2 2 3 5" xfId="45220"/>
    <cellStyle name="Comma 2 5 4 2 2 4" xfId="14606"/>
    <cellStyle name="Comma 2 5 4 2 2 4 2" xfId="26861"/>
    <cellStyle name="Comma 2 5 4 2 2 4 3" xfId="39102"/>
    <cellStyle name="Comma 2 5 4 2 2 5" xfId="20744"/>
    <cellStyle name="Comma 2 5 4 2 2 6" xfId="32988"/>
    <cellStyle name="Comma 2 5 4 2 2 7" xfId="45217"/>
    <cellStyle name="Comma 2 5 4 2 3" xfId="2089"/>
    <cellStyle name="Comma 2 5 4 2 3 2" xfId="2090"/>
    <cellStyle name="Comma 2 5 4 2 3 2 2" xfId="14611"/>
    <cellStyle name="Comma 2 5 4 2 3 2 2 2" xfId="26866"/>
    <cellStyle name="Comma 2 5 4 2 3 2 2 3" xfId="39107"/>
    <cellStyle name="Comma 2 5 4 2 3 2 3" xfId="20749"/>
    <cellStyle name="Comma 2 5 4 2 3 2 4" xfId="32993"/>
    <cellStyle name="Comma 2 5 4 2 3 2 5" xfId="45222"/>
    <cellStyle name="Comma 2 5 4 2 3 3" xfId="14610"/>
    <cellStyle name="Comma 2 5 4 2 3 3 2" xfId="26865"/>
    <cellStyle name="Comma 2 5 4 2 3 3 3" xfId="39106"/>
    <cellStyle name="Comma 2 5 4 2 3 4" xfId="20748"/>
    <cellStyle name="Comma 2 5 4 2 3 5" xfId="32992"/>
    <cellStyle name="Comma 2 5 4 2 3 6" xfId="45221"/>
    <cellStyle name="Comma 2 5 4 2 4" xfId="2091"/>
    <cellStyle name="Comma 2 5 4 2 4 2" xfId="14612"/>
    <cellStyle name="Comma 2 5 4 2 4 2 2" xfId="26867"/>
    <cellStyle name="Comma 2 5 4 2 4 2 3" xfId="39108"/>
    <cellStyle name="Comma 2 5 4 2 4 3" xfId="20750"/>
    <cellStyle name="Comma 2 5 4 2 4 4" xfId="32994"/>
    <cellStyle name="Comma 2 5 4 2 4 5" xfId="45223"/>
    <cellStyle name="Comma 2 5 4 2 5" xfId="14605"/>
    <cellStyle name="Comma 2 5 4 2 5 2" xfId="26860"/>
    <cellStyle name="Comma 2 5 4 2 5 3" xfId="39101"/>
    <cellStyle name="Comma 2 5 4 2 6" xfId="20743"/>
    <cellStyle name="Comma 2 5 4 2 7" xfId="32987"/>
    <cellStyle name="Comma 2 5 4 2 8" xfId="45216"/>
    <cellStyle name="Comma 2 5 4 3" xfId="2092"/>
    <cellStyle name="Comma 2 5 4 3 2" xfId="2093"/>
    <cellStyle name="Comma 2 5 4 3 2 2" xfId="2094"/>
    <cellStyle name="Comma 2 5 4 3 2 2 2" xfId="14615"/>
    <cellStyle name="Comma 2 5 4 3 2 2 2 2" xfId="26870"/>
    <cellStyle name="Comma 2 5 4 3 2 2 2 3" xfId="39111"/>
    <cellStyle name="Comma 2 5 4 3 2 2 3" xfId="20753"/>
    <cellStyle name="Comma 2 5 4 3 2 2 4" xfId="32997"/>
    <cellStyle name="Comma 2 5 4 3 2 2 5" xfId="45226"/>
    <cellStyle name="Comma 2 5 4 3 2 3" xfId="14614"/>
    <cellStyle name="Comma 2 5 4 3 2 3 2" xfId="26869"/>
    <cellStyle name="Comma 2 5 4 3 2 3 3" xfId="39110"/>
    <cellStyle name="Comma 2 5 4 3 2 4" xfId="20752"/>
    <cellStyle name="Comma 2 5 4 3 2 5" xfId="32996"/>
    <cellStyle name="Comma 2 5 4 3 2 6" xfId="45225"/>
    <cellStyle name="Comma 2 5 4 3 3" xfId="2095"/>
    <cellStyle name="Comma 2 5 4 3 3 2" xfId="14616"/>
    <cellStyle name="Comma 2 5 4 3 3 2 2" xfId="26871"/>
    <cellStyle name="Comma 2 5 4 3 3 2 3" xfId="39112"/>
    <cellStyle name="Comma 2 5 4 3 3 3" xfId="20754"/>
    <cellStyle name="Comma 2 5 4 3 3 4" xfId="32998"/>
    <cellStyle name="Comma 2 5 4 3 3 5" xfId="45227"/>
    <cellStyle name="Comma 2 5 4 3 4" xfId="14613"/>
    <cellStyle name="Comma 2 5 4 3 4 2" xfId="26868"/>
    <cellStyle name="Comma 2 5 4 3 4 3" xfId="39109"/>
    <cellStyle name="Comma 2 5 4 3 5" xfId="20751"/>
    <cellStyle name="Comma 2 5 4 3 6" xfId="32995"/>
    <cellStyle name="Comma 2 5 4 3 7" xfId="45224"/>
    <cellStyle name="Comma 2 5 4 4" xfId="2096"/>
    <cellStyle name="Comma 2 5 4 4 2" xfId="2097"/>
    <cellStyle name="Comma 2 5 4 4 2 2" xfId="14618"/>
    <cellStyle name="Comma 2 5 4 4 2 2 2" xfId="26873"/>
    <cellStyle name="Comma 2 5 4 4 2 2 3" xfId="39114"/>
    <cellStyle name="Comma 2 5 4 4 2 3" xfId="20756"/>
    <cellStyle name="Comma 2 5 4 4 2 4" xfId="33000"/>
    <cellStyle name="Comma 2 5 4 4 2 5" xfId="45229"/>
    <cellStyle name="Comma 2 5 4 4 3" xfId="14617"/>
    <cellStyle name="Comma 2 5 4 4 3 2" xfId="26872"/>
    <cellStyle name="Comma 2 5 4 4 3 3" xfId="39113"/>
    <cellStyle name="Comma 2 5 4 4 4" xfId="20755"/>
    <cellStyle name="Comma 2 5 4 4 5" xfId="32999"/>
    <cellStyle name="Comma 2 5 4 4 6" xfId="45228"/>
    <cellStyle name="Comma 2 5 4 5" xfId="2098"/>
    <cellStyle name="Comma 2 5 4 5 2" xfId="14619"/>
    <cellStyle name="Comma 2 5 4 5 2 2" xfId="26874"/>
    <cellStyle name="Comma 2 5 4 5 2 3" xfId="39115"/>
    <cellStyle name="Comma 2 5 4 5 3" xfId="20757"/>
    <cellStyle name="Comma 2 5 4 5 4" xfId="33001"/>
    <cellStyle name="Comma 2 5 4 5 5" xfId="45230"/>
    <cellStyle name="Comma 2 5 4 6" xfId="14604"/>
    <cellStyle name="Comma 2 5 4 6 2" xfId="26859"/>
    <cellStyle name="Comma 2 5 4 6 3" xfId="39100"/>
    <cellStyle name="Comma 2 5 4 7" xfId="20742"/>
    <cellStyle name="Comma 2 5 4 8" xfId="32986"/>
    <cellStyle name="Comma 2 5 4 9" xfId="45215"/>
    <cellStyle name="Comma 2 5 5" xfId="2099"/>
    <cellStyle name="Comma 2 5 5 2" xfId="2100"/>
    <cellStyle name="Comma 2 5 5 2 2" xfId="2101"/>
    <cellStyle name="Comma 2 5 5 2 2 2" xfId="2102"/>
    <cellStyle name="Comma 2 5 5 2 2 2 2" xfId="14623"/>
    <cellStyle name="Comma 2 5 5 2 2 2 2 2" xfId="26878"/>
    <cellStyle name="Comma 2 5 5 2 2 2 2 3" xfId="39119"/>
    <cellStyle name="Comma 2 5 5 2 2 2 3" xfId="20761"/>
    <cellStyle name="Comma 2 5 5 2 2 2 4" xfId="33005"/>
    <cellStyle name="Comma 2 5 5 2 2 2 5" xfId="45234"/>
    <cellStyle name="Comma 2 5 5 2 2 3" xfId="14622"/>
    <cellStyle name="Comma 2 5 5 2 2 3 2" xfId="26877"/>
    <cellStyle name="Comma 2 5 5 2 2 3 3" xfId="39118"/>
    <cellStyle name="Comma 2 5 5 2 2 4" xfId="20760"/>
    <cellStyle name="Comma 2 5 5 2 2 5" xfId="33004"/>
    <cellStyle name="Comma 2 5 5 2 2 6" xfId="45233"/>
    <cellStyle name="Comma 2 5 5 2 3" xfId="2103"/>
    <cellStyle name="Comma 2 5 5 2 3 2" xfId="14624"/>
    <cellStyle name="Comma 2 5 5 2 3 2 2" xfId="26879"/>
    <cellStyle name="Comma 2 5 5 2 3 2 3" xfId="39120"/>
    <cellStyle name="Comma 2 5 5 2 3 3" xfId="20762"/>
    <cellStyle name="Comma 2 5 5 2 3 4" xfId="33006"/>
    <cellStyle name="Comma 2 5 5 2 3 5" xfId="45235"/>
    <cellStyle name="Comma 2 5 5 2 4" xfId="14621"/>
    <cellStyle name="Comma 2 5 5 2 4 2" xfId="26876"/>
    <cellStyle name="Comma 2 5 5 2 4 3" xfId="39117"/>
    <cellStyle name="Comma 2 5 5 2 5" xfId="20759"/>
    <cellStyle name="Comma 2 5 5 2 6" xfId="33003"/>
    <cellStyle name="Comma 2 5 5 2 7" xfId="45232"/>
    <cellStyle name="Comma 2 5 5 3" xfId="2104"/>
    <cellStyle name="Comma 2 5 5 3 2" xfId="2105"/>
    <cellStyle name="Comma 2 5 5 3 2 2" xfId="14626"/>
    <cellStyle name="Comma 2 5 5 3 2 2 2" xfId="26881"/>
    <cellStyle name="Comma 2 5 5 3 2 2 3" xfId="39122"/>
    <cellStyle name="Comma 2 5 5 3 2 3" xfId="20764"/>
    <cellStyle name="Comma 2 5 5 3 2 4" xfId="33008"/>
    <cellStyle name="Comma 2 5 5 3 2 5" xfId="45237"/>
    <cellStyle name="Comma 2 5 5 3 3" xfId="14625"/>
    <cellStyle name="Comma 2 5 5 3 3 2" xfId="26880"/>
    <cellStyle name="Comma 2 5 5 3 3 3" xfId="39121"/>
    <cellStyle name="Comma 2 5 5 3 4" xfId="20763"/>
    <cellStyle name="Comma 2 5 5 3 5" xfId="33007"/>
    <cellStyle name="Comma 2 5 5 3 6" xfId="45236"/>
    <cellStyle name="Comma 2 5 5 4" xfId="2106"/>
    <cellStyle name="Comma 2 5 5 4 2" xfId="14627"/>
    <cellStyle name="Comma 2 5 5 4 2 2" xfId="26882"/>
    <cellStyle name="Comma 2 5 5 4 2 3" xfId="39123"/>
    <cellStyle name="Comma 2 5 5 4 3" xfId="20765"/>
    <cellStyle name="Comma 2 5 5 4 4" xfId="33009"/>
    <cellStyle name="Comma 2 5 5 4 5" xfId="45238"/>
    <cellStyle name="Comma 2 5 5 5" xfId="14620"/>
    <cellStyle name="Comma 2 5 5 5 2" xfId="26875"/>
    <cellStyle name="Comma 2 5 5 5 3" xfId="39116"/>
    <cellStyle name="Comma 2 5 5 6" xfId="20758"/>
    <cellStyle name="Comma 2 5 5 7" xfId="33002"/>
    <cellStyle name="Comma 2 5 5 8" xfId="45231"/>
    <cellStyle name="Comma 2 5 6" xfId="2107"/>
    <cellStyle name="Comma 2 5 6 2" xfId="2108"/>
    <cellStyle name="Comma 2 5 6 2 2" xfId="2109"/>
    <cellStyle name="Comma 2 5 6 2 2 2" xfId="14630"/>
    <cellStyle name="Comma 2 5 6 2 2 2 2" xfId="26885"/>
    <cellStyle name="Comma 2 5 6 2 2 2 3" xfId="39126"/>
    <cellStyle name="Comma 2 5 6 2 2 3" xfId="20768"/>
    <cellStyle name="Comma 2 5 6 2 2 4" xfId="33012"/>
    <cellStyle name="Comma 2 5 6 2 2 5" xfId="45241"/>
    <cellStyle name="Comma 2 5 6 2 3" xfId="14629"/>
    <cellStyle name="Comma 2 5 6 2 3 2" xfId="26884"/>
    <cellStyle name="Comma 2 5 6 2 3 3" xfId="39125"/>
    <cellStyle name="Comma 2 5 6 2 4" xfId="20767"/>
    <cellStyle name="Comma 2 5 6 2 5" xfId="33011"/>
    <cellStyle name="Comma 2 5 6 2 6" xfId="45240"/>
    <cellStyle name="Comma 2 5 6 3" xfId="2110"/>
    <cellStyle name="Comma 2 5 6 3 2" xfId="14631"/>
    <cellStyle name="Comma 2 5 6 3 2 2" xfId="26886"/>
    <cellStyle name="Comma 2 5 6 3 2 3" xfId="39127"/>
    <cellStyle name="Comma 2 5 6 3 3" xfId="20769"/>
    <cellStyle name="Comma 2 5 6 3 4" xfId="33013"/>
    <cellStyle name="Comma 2 5 6 3 5" xfId="45242"/>
    <cellStyle name="Comma 2 5 6 4" xfId="14628"/>
    <cellStyle name="Comma 2 5 6 4 2" xfId="26883"/>
    <cellStyle name="Comma 2 5 6 4 3" xfId="39124"/>
    <cellStyle name="Comma 2 5 6 5" xfId="20766"/>
    <cellStyle name="Comma 2 5 6 6" xfId="33010"/>
    <cellStyle name="Comma 2 5 6 7" xfId="45239"/>
    <cellStyle name="Comma 2 5 7" xfId="2111"/>
    <cellStyle name="Comma 2 5 7 2" xfId="2112"/>
    <cellStyle name="Comma 2 5 7 2 2" xfId="14633"/>
    <cellStyle name="Comma 2 5 7 2 2 2" xfId="26888"/>
    <cellStyle name="Comma 2 5 7 2 2 3" xfId="39129"/>
    <cellStyle name="Comma 2 5 7 2 3" xfId="20771"/>
    <cellStyle name="Comma 2 5 7 2 4" xfId="33015"/>
    <cellStyle name="Comma 2 5 7 2 5" xfId="45244"/>
    <cellStyle name="Comma 2 5 7 3" xfId="14632"/>
    <cellStyle name="Comma 2 5 7 3 2" xfId="26887"/>
    <cellStyle name="Comma 2 5 7 3 3" xfId="39128"/>
    <cellStyle name="Comma 2 5 7 4" xfId="20770"/>
    <cellStyle name="Comma 2 5 7 5" xfId="33014"/>
    <cellStyle name="Comma 2 5 7 6" xfId="45243"/>
    <cellStyle name="Comma 2 5 8" xfId="2113"/>
    <cellStyle name="Comma 2 5 8 2" xfId="14634"/>
    <cellStyle name="Comma 2 5 8 2 2" xfId="26889"/>
    <cellStyle name="Comma 2 5 8 2 3" xfId="39130"/>
    <cellStyle name="Comma 2 5 8 3" xfId="20772"/>
    <cellStyle name="Comma 2 5 8 4" xfId="33016"/>
    <cellStyle name="Comma 2 5 8 5" xfId="45245"/>
    <cellStyle name="Comma 2 5 9" xfId="14507"/>
    <cellStyle name="Comma 2 5 9 2" xfId="26762"/>
    <cellStyle name="Comma 2 5 9 3" xfId="39003"/>
    <cellStyle name="Comma 2 6" xfId="2114"/>
    <cellStyle name="Comma 2 6 10" xfId="33017"/>
    <cellStyle name="Comma 2 6 11" xfId="45246"/>
    <cellStyle name="Comma 2 6 2" xfId="2115"/>
    <cellStyle name="Comma 2 6 2 10" xfId="45247"/>
    <cellStyle name="Comma 2 6 2 2" xfId="2116"/>
    <cellStyle name="Comma 2 6 2 2 2" xfId="2117"/>
    <cellStyle name="Comma 2 6 2 2 2 2" xfId="2118"/>
    <cellStyle name="Comma 2 6 2 2 2 2 2" xfId="2119"/>
    <cellStyle name="Comma 2 6 2 2 2 2 2 2" xfId="2120"/>
    <cellStyle name="Comma 2 6 2 2 2 2 2 2 2" xfId="14641"/>
    <cellStyle name="Comma 2 6 2 2 2 2 2 2 2 2" xfId="26896"/>
    <cellStyle name="Comma 2 6 2 2 2 2 2 2 2 3" xfId="39137"/>
    <cellStyle name="Comma 2 6 2 2 2 2 2 2 3" xfId="20779"/>
    <cellStyle name="Comma 2 6 2 2 2 2 2 2 4" xfId="33023"/>
    <cellStyle name="Comma 2 6 2 2 2 2 2 2 5" xfId="45252"/>
    <cellStyle name="Comma 2 6 2 2 2 2 2 3" xfId="14640"/>
    <cellStyle name="Comma 2 6 2 2 2 2 2 3 2" xfId="26895"/>
    <cellStyle name="Comma 2 6 2 2 2 2 2 3 3" xfId="39136"/>
    <cellStyle name="Comma 2 6 2 2 2 2 2 4" xfId="20778"/>
    <cellStyle name="Comma 2 6 2 2 2 2 2 5" xfId="33022"/>
    <cellStyle name="Comma 2 6 2 2 2 2 2 6" xfId="45251"/>
    <cellStyle name="Comma 2 6 2 2 2 2 3" xfId="2121"/>
    <cellStyle name="Comma 2 6 2 2 2 2 3 2" xfId="14642"/>
    <cellStyle name="Comma 2 6 2 2 2 2 3 2 2" xfId="26897"/>
    <cellStyle name="Comma 2 6 2 2 2 2 3 2 3" xfId="39138"/>
    <cellStyle name="Comma 2 6 2 2 2 2 3 3" xfId="20780"/>
    <cellStyle name="Comma 2 6 2 2 2 2 3 4" xfId="33024"/>
    <cellStyle name="Comma 2 6 2 2 2 2 3 5" xfId="45253"/>
    <cellStyle name="Comma 2 6 2 2 2 2 4" xfId="14639"/>
    <cellStyle name="Comma 2 6 2 2 2 2 4 2" xfId="26894"/>
    <cellStyle name="Comma 2 6 2 2 2 2 4 3" xfId="39135"/>
    <cellStyle name="Comma 2 6 2 2 2 2 5" xfId="20777"/>
    <cellStyle name="Comma 2 6 2 2 2 2 6" xfId="33021"/>
    <cellStyle name="Comma 2 6 2 2 2 2 7" xfId="45250"/>
    <cellStyle name="Comma 2 6 2 2 2 3" xfId="2122"/>
    <cellStyle name="Comma 2 6 2 2 2 3 2" xfId="2123"/>
    <cellStyle name="Comma 2 6 2 2 2 3 2 2" xfId="14644"/>
    <cellStyle name="Comma 2 6 2 2 2 3 2 2 2" xfId="26899"/>
    <cellStyle name="Comma 2 6 2 2 2 3 2 2 3" xfId="39140"/>
    <cellStyle name="Comma 2 6 2 2 2 3 2 3" xfId="20782"/>
    <cellStyle name="Comma 2 6 2 2 2 3 2 4" xfId="33026"/>
    <cellStyle name="Comma 2 6 2 2 2 3 2 5" xfId="45255"/>
    <cellStyle name="Comma 2 6 2 2 2 3 3" xfId="14643"/>
    <cellStyle name="Comma 2 6 2 2 2 3 3 2" xfId="26898"/>
    <cellStyle name="Comma 2 6 2 2 2 3 3 3" xfId="39139"/>
    <cellStyle name="Comma 2 6 2 2 2 3 4" xfId="20781"/>
    <cellStyle name="Comma 2 6 2 2 2 3 5" xfId="33025"/>
    <cellStyle name="Comma 2 6 2 2 2 3 6" xfId="45254"/>
    <cellStyle name="Comma 2 6 2 2 2 4" xfId="2124"/>
    <cellStyle name="Comma 2 6 2 2 2 4 2" xfId="14645"/>
    <cellStyle name="Comma 2 6 2 2 2 4 2 2" xfId="26900"/>
    <cellStyle name="Comma 2 6 2 2 2 4 2 3" xfId="39141"/>
    <cellStyle name="Comma 2 6 2 2 2 4 3" xfId="20783"/>
    <cellStyle name="Comma 2 6 2 2 2 4 4" xfId="33027"/>
    <cellStyle name="Comma 2 6 2 2 2 4 5" xfId="45256"/>
    <cellStyle name="Comma 2 6 2 2 2 5" xfId="14638"/>
    <cellStyle name="Comma 2 6 2 2 2 5 2" xfId="26893"/>
    <cellStyle name="Comma 2 6 2 2 2 5 3" xfId="39134"/>
    <cellStyle name="Comma 2 6 2 2 2 6" xfId="20776"/>
    <cellStyle name="Comma 2 6 2 2 2 7" xfId="33020"/>
    <cellStyle name="Comma 2 6 2 2 2 8" xfId="45249"/>
    <cellStyle name="Comma 2 6 2 2 3" xfId="2125"/>
    <cellStyle name="Comma 2 6 2 2 3 2" xfId="2126"/>
    <cellStyle name="Comma 2 6 2 2 3 2 2" xfId="2127"/>
    <cellStyle name="Comma 2 6 2 2 3 2 2 2" xfId="14648"/>
    <cellStyle name="Comma 2 6 2 2 3 2 2 2 2" xfId="26903"/>
    <cellStyle name="Comma 2 6 2 2 3 2 2 2 3" xfId="39144"/>
    <cellStyle name="Comma 2 6 2 2 3 2 2 3" xfId="20786"/>
    <cellStyle name="Comma 2 6 2 2 3 2 2 4" xfId="33030"/>
    <cellStyle name="Comma 2 6 2 2 3 2 2 5" xfId="45259"/>
    <cellStyle name="Comma 2 6 2 2 3 2 3" xfId="14647"/>
    <cellStyle name="Comma 2 6 2 2 3 2 3 2" xfId="26902"/>
    <cellStyle name="Comma 2 6 2 2 3 2 3 3" xfId="39143"/>
    <cellStyle name="Comma 2 6 2 2 3 2 4" xfId="20785"/>
    <cellStyle name="Comma 2 6 2 2 3 2 5" xfId="33029"/>
    <cellStyle name="Comma 2 6 2 2 3 2 6" xfId="45258"/>
    <cellStyle name="Comma 2 6 2 2 3 3" xfId="2128"/>
    <cellStyle name="Comma 2 6 2 2 3 3 2" xfId="14649"/>
    <cellStyle name="Comma 2 6 2 2 3 3 2 2" xfId="26904"/>
    <cellStyle name="Comma 2 6 2 2 3 3 2 3" xfId="39145"/>
    <cellStyle name="Comma 2 6 2 2 3 3 3" xfId="20787"/>
    <cellStyle name="Comma 2 6 2 2 3 3 4" xfId="33031"/>
    <cellStyle name="Comma 2 6 2 2 3 3 5" xfId="45260"/>
    <cellStyle name="Comma 2 6 2 2 3 4" xfId="14646"/>
    <cellStyle name="Comma 2 6 2 2 3 4 2" xfId="26901"/>
    <cellStyle name="Comma 2 6 2 2 3 4 3" xfId="39142"/>
    <cellStyle name="Comma 2 6 2 2 3 5" xfId="20784"/>
    <cellStyle name="Comma 2 6 2 2 3 6" xfId="33028"/>
    <cellStyle name="Comma 2 6 2 2 3 7" xfId="45257"/>
    <cellStyle name="Comma 2 6 2 2 4" xfId="2129"/>
    <cellStyle name="Comma 2 6 2 2 4 2" xfId="2130"/>
    <cellStyle name="Comma 2 6 2 2 4 2 2" xfId="14651"/>
    <cellStyle name="Comma 2 6 2 2 4 2 2 2" xfId="26906"/>
    <cellStyle name="Comma 2 6 2 2 4 2 2 3" xfId="39147"/>
    <cellStyle name="Comma 2 6 2 2 4 2 3" xfId="20789"/>
    <cellStyle name="Comma 2 6 2 2 4 2 4" xfId="33033"/>
    <cellStyle name="Comma 2 6 2 2 4 2 5" xfId="45262"/>
    <cellStyle name="Comma 2 6 2 2 4 3" xfId="14650"/>
    <cellStyle name="Comma 2 6 2 2 4 3 2" xfId="26905"/>
    <cellStyle name="Comma 2 6 2 2 4 3 3" xfId="39146"/>
    <cellStyle name="Comma 2 6 2 2 4 4" xfId="20788"/>
    <cellStyle name="Comma 2 6 2 2 4 5" xfId="33032"/>
    <cellStyle name="Comma 2 6 2 2 4 6" xfId="45261"/>
    <cellStyle name="Comma 2 6 2 2 5" xfId="2131"/>
    <cellStyle name="Comma 2 6 2 2 5 2" xfId="14652"/>
    <cellStyle name="Comma 2 6 2 2 5 2 2" xfId="26907"/>
    <cellStyle name="Comma 2 6 2 2 5 2 3" xfId="39148"/>
    <cellStyle name="Comma 2 6 2 2 5 3" xfId="20790"/>
    <cellStyle name="Comma 2 6 2 2 5 4" xfId="33034"/>
    <cellStyle name="Comma 2 6 2 2 5 5" xfId="45263"/>
    <cellStyle name="Comma 2 6 2 2 6" xfId="14637"/>
    <cellStyle name="Comma 2 6 2 2 6 2" xfId="26892"/>
    <cellStyle name="Comma 2 6 2 2 6 3" xfId="39133"/>
    <cellStyle name="Comma 2 6 2 2 7" xfId="20775"/>
    <cellStyle name="Comma 2 6 2 2 8" xfId="33019"/>
    <cellStyle name="Comma 2 6 2 2 9" xfId="45248"/>
    <cellStyle name="Comma 2 6 2 3" xfId="2132"/>
    <cellStyle name="Comma 2 6 2 3 2" xfId="2133"/>
    <cellStyle name="Comma 2 6 2 3 2 2" xfId="2134"/>
    <cellStyle name="Comma 2 6 2 3 2 2 2" xfId="2135"/>
    <cellStyle name="Comma 2 6 2 3 2 2 2 2" xfId="14656"/>
    <cellStyle name="Comma 2 6 2 3 2 2 2 2 2" xfId="26911"/>
    <cellStyle name="Comma 2 6 2 3 2 2 2 2 3" xfId="39152"/>
    <cellStyle name="Comma 2 6 2 3 2 2 2 3" xfId="20794"/>
    <cellStyle name="Comma 2 6 2 3 2 2 2 4" xfId="33038"/>
    <cellStyle name="Comma 2 6 2 3 2 2 2 5" xfId="45267"/>
    <cellStyle name="Comma 2 6 2 3 2 2 3" xfId="14655"/>
    <cellStyle name="Comma 2 6 2 3 2 2 3 2" xfId="26910"/>
    <cellStyle name="Comma 2 6 2 3 2 2 3 3" xfId="39151"/>
    <cellStyle name="Comma 2 6 2 3 2 2 4" xfId="20793"/>
    <cellStyle name="Comma 2 6 2 3 2 2 5" xfId="33037"/>
    <cellStyle name="Comma 2 6 2 3 2 2 6" xfId="45266"/>
    <cellStyle name="Comma 2 6 2 3 2 3" xfId="2136"/>
    <cellStyle name="Comma 2 6 2 3 2 3 2" xfId="14657"/>
    <cellStyle name="Comma 2 6 2 3 2 3 2 2" xfId="26912"/>
    <cellStyle name="Comma 2 6 2 3 2 3 2 3" xfId="39153"/>
    <cellStyle name="Comma 2 6 2 3 2 3 3" xfId="20795"/>
    <cellStyle name="Comma 2 6 2 3 2 3 4" xfId="33039"/>
    <cellStyle name="Comma 2 6 2 3 2 3 5" xfId="45268"/>
    <cellStyle name="Comma 2 6 2 3 2 4" xfId="14654"/>
    <cellStyle name="Comma 2 6 2 3 2 4 2" xfId="26909"/>
    <cellStyle name="Comma 2 6 2 3 2 4 3" xfId="39150"/>
    <cellStyle name="Comma 2 6 2 3 2 5" xfId="20792"/>
    <cellStyle name="Comma 2 6 2 3 2 6" xfId="33036"/>
    <cellStyle name="Comma 2 6 2 3 2 7" xfId="45265"/>
    <cellStyle name="Comma 2 6 2 3 3" xfId="2137"/>
    <cellStyle name="Comma 2 6 2 3 3 2" xfId="2138"/>
    <cellStyle name="Comma 2 6 2 3 3 2 2" xfId="14659"/>
    <cellStyle name="Comma 2 6 2 3 3 2 2 2" xfId="26914"/>
    <cellStyle name="Comma 2 6 2 3 3 2 2 3" xfId="39155"/>
    <cellStyle name="Comma 2 6 2 3 3 2 3" xfId="20797"/>
    <cellStyle name="Comma 2 6 2 3 3 2 4" xfId="33041"/>
    <cellStyle name="Comma 2 6 2 3 3 2 5" xfId="45270"/>
    <cellStyle name="Comma 2 6 2 3 3 3" xfId="14658"/>
    <cellStyle name="Comma 2 6 2 3 3 3 2" xfId="26913"/>
    <cellStyle name="Comma 2 6 2 3 3 3 3" xfId="39154"/>
    <cellStyle name="Comma 2 6 2 3 3 4" xfId="20796"/>
    <cellStyle name="Comma 2 6 2 3 3 5" xfId="33040"/>
    <cellStyle name="Comma 2 6 2 3 3 6" xfId="45269"/>
    <cellStyle name="Comma 2 6 2 3 4" xfId="2139"/>
    <cellStyle name="Comma 2 6 2 3 4 2" xfId="14660"/>
    <cellStyle name="Comma 2 6 2 3 4 2 2" xfId="26915"/>
    <cellStyle name="Comma 2 6 2 3 4 2 3" xfId="39156"/>
    <cellStyle name="Comma 2 6 2 3 4 3" xfId="20798"/>
    <cellStyle name="Comma 2 6 2 3 4 4" xfId="33042"/>
    <cellStyle name="Comma 2 6 2 3 4 5" xfId="45271"/>
    <cellStyle name="Comma 2 6 2 3 5" xfId="14653"/>
    <cellStyle name="Comma 2 6 2 3 5 2" xfId="26908"/>
    <cellStyle name="Comma 2 6 2 3 5 3" xfId="39149"/>
    <cellStyle name="Comma 2 6 2 3 6" xfId="20791"/>
    <cellStyle name="Comma 2 6 2 3 7" xfId="33035"/>
    <cellStyle name="Comma 2 6 2 3 8" xfId="45264"/>
    <cellStyle name="Comma 2 6 2 4" xfId="2140"/>
    <cellStyle name="Comma 2 6 2 4 2" xfId="2141"/>
    <cellStyle name="Comma 2 6 2 4 2 2" xfId="2142"/>
    <cellStyle name="Comma 2 6 2 4 2 2 2" xfId="14663"/>
    <cellStyle name="Comma 2 6 2 4 2 2 2 2" xfId="26918"/>
    <cellStyle name="Comma 2 6 2 4 2 2 2 3" xfId="39159"/>
    <cellStyle name="Comma 2 6 2 4 2 2 3" xfId="20801"/>
    <cellStyle name="Comma 2 6 2 4 2 2 4" xfId="33045"/>
    <cellStyle name="Comma 2 6 2 4 2 2 5" xfId="45274"/>
    <cellStyle name="Comma 2 6 2 4 2 3" xfId="14662"/>
    <cellStyle name="Comma 2 6 2 4 2 3 2" xfId="26917"/>
    <cellStyle name="Comma 2 6 2 4 2 3 3" xfId="39158"/>
    <cellStyle name="Comma 2 6 2 4 2 4" xfId="20800"/>
    <cellStyle name="Comma 2 6 2 4 2 5" xfId="33044"/>
    <cellStyle name="Comma 2 6 2 4 2 6" xfId="45273"/>
    <cellStyle name="Comma 2 6 2 4 3" xfId="2143"/>
    <cellStyle name="Comma 2 6 2 4 3 2" xfId="14664"/>
    <cellStyle name="Comma 2 6 2 4 3 2 2" xfId="26919"/>
    <cellStyle name="Comma 2 6 2 4 3 2 3" xfId="39160"/>
    <cellStyle name="Comma 2 6 2 4 3 3" xfId="20802"/>
    <cellStyle name="Comma 2 6 2 4 3 4" xfId="33046"/>
    <cellStyle name="Comma 2 6 2 4 3 5" xfId="45275"/>
    <cellStyle name="Comma 2 6 2 4 4" xfId="14661"/>
    <cellStyle name="Comma 2 6 2 4 4 2" xfId="26916"/>
    <cellStyle name="Comma 2 6 2 4 4 3" xfId="39157"/>
    <cellStyle name="Comma 2 6 2 4 5" xfId="20799"/>
    <cellStyle name="Comma 2 6 2 4 6" xfId="33043"/>
    <cellStyle name="Comma 2 6 2 4 7" xfId="45272"/>
    <cellStyle name="Comma 2 6 2 5" xfId="2144"/>
    <cellStyle name="Comma 2 6 2 5 2" xfId="2145"/>
    <cellStyle name="Comma 2 6 2 5 2 2" xfId="14666"/>
    <cellStyle name="Comma 2 6 2 5 2 2 2" xfId="26921"/>
    <cellStyle name="Comma 2 6 2 5 2 2 3" xfId="39162"/>
    <cellStyle name="Comma 2 6 2 5 2 3" xfId="20804"/>
    <cellStyle name="Comma 2 6 2 5 2 4" xfId="33048"/>
    <cellStyle name="Comma 2 6 2 5 2 5" xfId="45277"/>
    <cellStyle name="Comma 2 6 2 5 3" xfId="14665"/>
    <cellStyle name="Comma 2 6 2 5 3 2" xfId="26920"/>
    <cellStyle name="Comma 2 6 2 5 3 3" xfId="39161"/>
    <cellStyle name="Comma 2 6 2 5 4" xfId="20803"/>
    <cellStyle name="Comma 2 6 2 5 5" xfId="33047"/>
    <cellStyle name="Comma 2 6 2 5 6" xfId="45276"/>
    <cellStyle name="Comma 2 6 2 6" xfId="2146"/>
    <cellStyle name="Comma 2 6 2 6 2" xfId="14667"/>
    <cellStyle name="Comma 2 6 2 6 2 2" xfId="26922"/>
    <cellStyle name="Comma 2 6 2 6 2 3" xfId="39163"/>
    <cellStyle name="Comma 2 6 2 6 3" xfId="20805"/>
    <cellStyle name="Comma 2 6 2 6 4" xfId="33049"/>
    <cellStyle name="Comma 2 6 2 6 5" xfId="45278"/>
    <cellStyle name="Comma 2 6 2 7" xfId="14636"/>
    <cellStyle name="Comma 2 6 2 7 2" xfId="26891"/>
    <cellStyle name="Comma 2 6 2 7 3" xfId="39132"/>
    <cellStyle name="Comma 2 6 2 8" xfId="20774"/>
    <cellStyle name="Comma 2 6 2 9" xfId="33018"/>
    <cellStyle name="Comma 2 6 3" xfId="2147"/>
    <cellStyle name="Comma 2 6 3 2" xfId="2148"/>
    <cellStyle name="Comma 2 6 3 2 2" xfId="2149"/>
    <cellStyle name="Comma 2 6 3 2 2 2" xfId="2150"/>
    <cellStyle name="Comma 2 6 3 2 2 2 2" xfId="2151"/>
    <cellStyle name="Comma 2 6 3 2 2 2 2 2" xfId="14672"/>
    <cellStyle name="Comma 2 6 3 2 2 2 2 2 2" xfId="26927"/>
    <cellStyle name="Comma 2 6 3 2 2 2 2 2 3" xfId="39168"/>
    <cellStyle name="Comma 2 6 3 2 2 2 2 3" xfId="20810"/>
    <cellStyle name="Comma 2 6 3 2 2 2 2 4" xfId="33054"/>
    <cellStyle name="Comma 2 6 3 2 2 2 2 5" xfId="45283"/>
    <cellStyle name="Comma 2 6 3 2 2 2 3" xfId="14671"/>
    <cellStyle name="Comma 2 6 3 2 2 2 3 2" xfId="26926"/>
    <cellStyle name="Comma 2 6 3 2 2 2 3 3" xfId="39167"/>
    <cellStyle name="Comma 2 6 3 2 2 2 4" xfId="20809"/>
    <cellStyle name="Comma 2 6 3 2 2 2 5" xfId="33053"/>
    <cellStyle name="Comma 2 6 3 2 2 2 6" xfId="45282"/>
    <cellStyle name="Comma 2 6 3 2 2 3" xfId="2152"/>
    <cellStyle name="Comma 2 6 3 2 2 3 2" xfId="14673"/>
    <cellStyle name="Comma 2 6 3 2 2 3 2 2" xfId="26928"/>
    <cellStyle name="Comma 2 6 3 2 2 3 2 3" xfId="39169"/>
    <cellStyle name="Comma 2 6 3 2 2 3 3" xfId="20811"/>
    <cellStyle name="Comma 2 6 3 2 2 3 4" xfId="33055"/>
    <cellStyle name="Comma 2 6 3 2 2 3 5" xfId="45284"/>
    <cellStyle name="Comma 2 6 3 2 2 4" xfId="14670"/>
    <cellStyle name="Comma 2 6 3 2 2 4 2" xfId="26925"/>
    <cellStyle name="Comma 2 6 3 2 2 4 3" xfId="39166"/>
    <cellStyle name="Comma 2 6 3 2 2 5" xfId="20808"/>
    <cellStyle name="Comma 2 6 3 2 2 6" xfId="33052"/>
    <cellStyle name="Comma 2 6 3 2 2 7" xfId="45281"/>
    <cellStyle name="Comma 2 6 3 2 3" xfId="2153"/>
    <cellStyle name="Comma 2 6 3 2 3 2" xfId="2154"/>
    <cellStyle name="Comma 2 6 3 2 3 2 2" xfId="14675"/>
    <cellStyle name="Comma 2 6 3 2 3 2 2 2" xfId="26930"/>
    <cellStyle name="Comma 2 6 3 2 3 2 2 3" xfId="39171"/>
    <cellStyle name="Comma 2 6 3 2 3 2 3" xfId="20813"/>
    <cellStyle name="Comma 2 6 3 2 3 2 4" xfId="33057"/>
    <cellStyle name="Comma 2 6 3 2 3 2 5" xfId="45286"/>
    <cellStyle name="Comma 2 6 3 2 3 3" xfId="14674"/>
    <cellStyle name="Comma 2 6 3 2 3 3 2" xfId="26929"/>
    <cellStyle name="Comma 2 6 3 2 3 3 3" xfId="39170"/>
    <cellStyle name="Comma 2 6 3 2 3 4" xfId="20812"/>
    <cellStyle name="Comma 2 6 3 2 3 5" xfId="33056"/>
    <cellStyle name="Comma 2 6 3 2 3 6" xfId="45285"/>
    <cellStyle name="Comma 2 6 3 2 4" xfId="2155"/>
    <cellStyle name="Comma 2 6 3 2 4 2" xfId="14676"/>
    <cellStyle name="Comma 2 6 3 2 4 2 2" xfId="26931"/>
    <cellStyle name="Comma 2 6 3 2 4 2 3" xfId="39172"/>
    <cellStyle name="Comma 2 6 3 2 4 3" xfId="20814"/>
    <cellStyle name="Comma 2 6 3 2 4 4" xfId="33058"/>
    <cellStyle name="Comma 2 6 3 2 4 5" xfId="45287"/>
    <cellStyle name="Comma 2 6 3 2 5" xfId="14669"/>
    <cellStyle name="Comma 2 6 3 2 5 2" xfId="26924"/>
    <cellStyle name="Comma 2 6 3 2 5 3" xfId="39165"/>
    <cellStyle name="Comma 2 6 3 2 6" xfId="20807"/>
    <cellStyle name="Comma 2 6 3 2 7" xfId="33051"/>
    <cellStyle name="Comma 2 6 3 2 8" xfId="45280"/>
    <cellStyle name="Comma 2 6 3 3" xfId="2156"/>
    <cellStyle name="Comma 2 6 3 3 2" xfId="2157"/>
    <cellStyle name="Comma 2 6 3 3 2 2" xfId="2158"/>
    <cellStyle name="Comma 2 6 3 3 2 2 2" xfId="14679"/>
    <cellStyle name="Comma 2 6 3 3 2 2 2 2" xfId="26934"/>
    <cellStyle name="Comma 2 6 3 3 2 2 2 3" xfId="39175"/>
    <cellStyle name="Comma 2 6 3 3 2 2 3" xfId="20817"/>
    <cellStyle name="Comma 2 6 3 3 2 2 4" xfId="33061"/>
    <cellStyle name="Comma 2 6 3 3 2 2 5" xfId="45290"/>
    <cellStyle name="Comma 2 6 3 3 2 3" xfId="14678"/>
    <cellStyle name="Comma 2 6 3 3 2 3 2" xfId="26933"/>
    <cellStyle name="Comma 2 6 3 3 2 3 3" xfId="39174"/>
    <cellStyle name="Comma 2 6 3 3 2 4" xfId="20816"/>
    <cellStyle name="Comma 2 6 3 3 2 5" xfId="33060"/>
    <cellStyle name="Comma 2 6 3 3 2 6" xfId="45289"/>
    <cellStyle name="Comma 2 6 3 3 3" xfId="2159"/>
    <cellStyle name="Comma 2 6 3 3 3 2" xfId="14680"/>
    <cellStyle name="Comma 2 6 3 3 3 2 2" xfId="26935"/>
    <cellStyle name="Comma 2 6 3 3 3 2 3" xfId="39176"/>
    <cellStyle name="Comma 2 6 3 3 3 3" xfId="20818"/>
    <cellStyle name="Comma 2 6 3 3 3 4" xfId="33062"/>
    <cellStyle name="Comma 2 6 3 3 3 5" xfId="45291"/>
    <cellStyle name="Comma 2 6 3 3 4" xfId="14677"/>
    <cellStyle name="Comma 2 6 3 3 4 2" xfId="26932"/>
    <cellStyle name="Comma 2 6 3 3 4 3" xfId="39173"/>
    <cellStyle name="Comma 2 6 3 3 5" xfId="20815"/>
    <cellStyle name="Comma 2 6 3 3 6" xfId="33059"/>
    <cellStyle name="Comma 2 6 3 3 7" xfId="45288"/>
    <cellStyle name="Comma 2 6 3 4" xfId="2160"/>
    <cellStyle name="Comma 2 6 3 4 2" xfId="2161"/>
    <cellStyle name="Comma 2 6 3 4 2 2" xfId="14682"/>
    <cellStyle name="Comma 2 6 3 4 2 2 2" xfId="26937"/>
    <cellStyle name="Comma 2 6 3 4 2 2 3" xfId="39178"/>
    <cellStyle name="Comma 2 6 3 4 2 3" xfId="20820"/>
    <cellStyle name="Comma 2 6 3 4 2 4" xfId="33064"/>
    <cellStyle name="Comma 2 6 3 4 2 5" xfId="45293"/>
    <cellStyle name="Comma 2 6 3 4 3" xfId="14681"/>
    <cellStyle name="Comma 2 6 3 4 3 2" xfId="26936"/>
    <cellStyle name="Comma 2 6 3 4 3 3" xfId="39177"/>
    <cellStyle name="Comma 2 6 3 4 4" xfId="20819"/>
    <cellStyle name="Comma 2 6 3 4 5" xfId="33063"/>
    <cellStyle name="Comma 2 6 3 4 6" xfId="45292"/>
    <cellStyle name="Comma 2 6 3 5" xfId="2162"/>
    <cellStyle name="Comma 2 6 3 5 2" xfId="14683"/>
    <cellStyle name="Comma 2 6 3 5 2 2" xfId="26938"/>
    <cellStyle name="Comma 2 6 3 5 2 3" xfId="39179"/>
    <cellStyle name="Comma 2 6 3 5 3" xfId="20821"/>
    <cellStyle name="Comma 2 6 3 5 4" xfId="33065"/>
    <cellStyle name="Comma 2 6 3 5 5" xfId="45294"/>
    <cellStyle name="Comma 2 6 3 6" xfId="14668"/>
    <cellStyle name="Comma 2 6 3 6 2" xfId="26923"/>
    <cellStyle name="Comma 2 6 3 6 3" xfId="39164"/>
    <cellStyle name="Comma 2 6 3 7" xfId="20806"/>
    <cellStyle name="Comma 2 6 3 8" xfId="33050"/>
    <cellStyle name="Comma 2 6 3 9" xfId="45279"/>
    <cellStyle name="Comma 2 6 4" xfId="2163"/>
    <cellStyle name="Comma 2 6 4 2" xfId="2164"/>
    <cellStyle name="Comma 2 6 4 2 2" xfId="2165"/>
    <cellStyle name="Comma 2 6 4 2 2 2" xfId="2166"/>
    <cellStyle name="Comma 2 6 4 2 2 2 2" xfId="14687"/>
    <cellStyle name="Comma 2 6 4 2 2 2 2 2" xfId="26942"/>
    <cellStyle name="Comma 2 6 4 2 2 2 2 3" xfId="39183"/>
    <cellStyle name="Comma 2 6 4 2 2 2 3" xfId="20825"/>
    <cellStyle name="Comma 2 6 4 2 2 2 4" xfId="33069"/>
    <cellStyle name="Comma 2 6 4 2 2 2 5" xfId="45298"/>
    <cellStyle name="Comma 2 6 4 2 2 3" xfId="14686"/>
    <cellStyle name="Comma 2 6 4 2 2 3 2" xfId="26941"/>
    <cellStyle name="Comma 2 6 4 2 2 3 3" xfId="39182"/>
    <cellStyle name="Comma 2 6 4 2 2 4" xfId="20824"/>
    <cellStyle name="Comma 2 6 4 2 2 5" xfId="33068"/>
    <cellStyle name="Comma 2 6 4 2 2 6" xfId="45297"/>
    <cellStyle name="Comma 2 6 4 2 3" xfId="2167"/>
    <cellStyle name="Comma 2 6 4 2 3 2" xfId="14688"/>
    <cellStyle name="Comma 2 6 4 2 3 2 2" xfId="26943"/>
    <cellStyle name="Comma 2 6 4 2 3 2 3" xfId="39184"/>
    <cellStyle name="Comma 2 6 4 2 3 3" xfId="20826"/>
    <cellStyle name="Comma 2 6 4 2 3 4" xfId="33070"/>
    <cellStyle name="Comma 2 6 4 2 3 5" xfId="45299"/>
    <cellStyle name="Comma 2 6 4 2 4" xfId="14685"/>
    <cellStyle name="Comma 2 6 4 2 4 2" xfId="26940"/>
    <cellStyle name="Comma 2 6 4 2 4 3" xfId="39181"/>
    <cellStyle name="Comma 2 6 4 2 5" xfId="20823"/>
    <cellStyle name="Comma 2 6 4 2 6" xfId="33067"/>
    <cellStyle name="Comma 2 6 4 2 7" xfId="45296"/>
    <cellStyle name="Comma 2 6 4 3" xfId="2168"/>
    <cellStyle name="Comma 2 6 4 3 2" xfId="2169"/>
    <cellStyle name="Comma 2 6 4 3 2 2" xfId="14690"/>
    <cellStyle name="Comma 2 6 4 3 2 2 2" xfId="26945"/>
    <cellStyle name="Comma 2 6 4 3 2 2 3" xfId="39186"/>
    <cellStyle name="Comma 2 6 4 3 2 3" xfId="20828"/>
    <cellStyle name="Comma 2 6 4 3 2 4" xfId="33072"/>
    <cellStyle name="Comma 2 6 4 3 2 5" xfId="45301"/>
    <cellStyle name="Comma 2 6 4 3 3" xfId="14689"/>
    <cellStyle name="Comma 2 6 4 3 3 2" xfId="26944"/>
    <cellStyle name="Comma 2 6 4 3 3 3" xfId="39185"/>
    <cellStyle name="Comma 2 6 4 3 4" xfId="20827"/>
    <cellStyle name="Comma 2 6 4 3 5" xfId="33071"/>
    <cellStyle name="Comma 2 6 4 3 6" xfId="45300"/>
    <cellStyle name="Comma 2 6 4 4" xfId="2170"/>
    <cellStyle name="Comma 2 6 4 4 2" xfId="14691"/>
    <cellStyle name="Comma 2 6 4 4 2 2" xfId="26946"/>
    <cellStyle name="Comma 2 6 4 4 2 3" xfId="39187"/>
    <cellStyle name="Comma 2 6 4 4 3" xfId="20829"/>
    <cellStyle name="Comma 2 6 4 4 4" xfId="33073"/>
    <cellStyle name="Comma 2 6 4 4 5" xfId="45302"/>
    <cellStyle name="Comma 2 6 4 5" xfId="14684"/>
    <cellStyle name="Comma 2 6 4 5 2" xfId="26939"/>
    <cellStyle name="Comma 2 6 4 5 3" xfId="39180"/>
    <cellStyle name="Comma 2 6 4 6" xfId="20822"/>
    <cellStyle name="Comma 2 6 4 7" xfId="33066"/>
    <cellStyle name="Comma 2 6 4 8" xfId="45295"/>
    <cellStyle name="Comma 2 6 5" xfId="2171"/>
    <cellStyle name="Comma 2 6 5 2" xfId="2172"/>
    <cellStyle name="Comma 2 6 5 2 2" xfId="2173"/>
    <cellStyle name="Comma 2 6 5 2 2 2" xfId="14694"/>
    <cellStyle name="Comma 2 6 5 2 2 2 2" xfId="26949"/>
    <cellStyle name="Comma 2 6 5 2 2 2 3" xfId="39190"/>
    <cellStyle name="Comma 2 6 5 2 2 3" xfId="20832"/>
    <cellStyle name="Comma 2 6 5 2 2 4" xfId="33076"/>
    <cellStyle name="Comma 2 6 5 2 2 5" xfId="45305"/>
    <cellStyle name="Comma 2 6 5 2 3" xfId="14693"/>
    <cellStyle name="Comma 2 6 5 2 3 2" xfId="26948"/>
    <cellStyle name="Comma 2 6 5 2 3 3" xfId="39189"/>
    <cellStyle name="Comma 2 6 5 2 4" xfId="20831"/>
    <cellStyle name="Comma 2 6 5 2 5" xfId="33075"/>
    <cellStyle name="Comma 2 6 5 2 6" xfId="45304"/>
    <cellStyle name="Comma 2 6 5 3" xfId="2174"/>
    <cellStyle name="Comma 2 6 5 3 2" xfId="14695"/>
    <cellStyle name="Comma 2 6 5 3 2 2" xfId="26950"/>
    <cellStyle name="Comma 2 6 5 3 2 3" xfId="39191"/>
    <cellStyle name="Comma 2 6 5 3 3" xfId="20833"/>
    <cellStyle name="Comma 2 6 5 3 4" xfId="33077"/>
    <cellStyle name="Comma 2 6 5 3 5" xfId="45306"/>
    <cellStyle name="Comma 2 6 5 4" xfId="14692"/>
    <cellStyle name="Comma 2 6 5 4 2" xfId="26947"/>
    <cellStyle name="Comma 2 6 5 4 3" xfId="39188"/>
    <cellStyle name="Comma 2 6 5 5" xfId="20830"/>
    <cellStyle name="Comma 2 6 5 6" xfId="33074"/>
    <cellStyle name="Comma 2 6 5 7" xfId="45303"/>
    <cellStyle name="Comma 2 6 6" xfId="2175"/>
    <cellStyle name="Comma 2 6 6 2" xfId="2176"/>
    <cellStyle name="Comma 2 6 6 2 2" xfId="14697"/>
    <cellStyle name="Comma 2 6 6 2 2 2" xfId="26952"/>
    <cellStyle name="Comma 2 6 6 2 2 3" xfId="39193"/>
    <cellStyle name="Comma 2 6 6 2 3" xfId="20835"/>
    <cellStyle name="Comma 2 6 6 2 4" xfId="33079"/>
    <cellStyle name="Comma 2 6 6 2 5" xfId="45308"/>
    <cellStyle name="Comma 2 6 6 3" xfId="14696"/>
    <cellStyle name="Comma 2 6 6 3 2" xfId="26951"/>
    <cellStyle name="Comma 2 6 6 3 3" xfId="39192"/>
    <cellStyle name="Comma 2 6 6 4" xfId="20834"/>
    <cellStyle name="Comma 2 6 6 5" xfId="33078"/>
    <cellStyle name="Comma 2 6 6 6" xfId="45307"/>
    <cellStyle name="Comma 2 6 7" xfId="2177"/>
    <cellStyle name="Comma 2 6 7 2" xfId="14698"/>
    <cellStyle name="Comma 2 6 7 2 2" xfId="26953"/>
    <cellStyle name="Comma 2 6 7 2 3" xfId="39194"/>
    <cellStyle name="Comma 2 6 7 3" xfId="20836"/>
    <cellStyle name="Comma 2 6 7 4" xfId="33080"/>
    <cellStyle name="Comma 2 6 7 5" xfId="45309"/>
    <cellStyle name="Comma 2 6 8" xfId="14635"/>
    <cellStyle name="Comma 2 6 8 2" xfId="26890"/>
    <cellStyle name="Comma 2 6 8 3" xfId="39131"/>
    <cellStyle name="Comma 2 6 9" xfId="20773"/>
    <cellStyle name="Comma 2 7" xfId="2178"/>
    <cellStyle name="Comma 2 7 10" xfId="45310"/>
    <cellStyle name="Comma 2 7 2" xfId="2179"/>
    <cellStyle name="Comma 2 7 2 2" xfId="2180"/>
    <cellStyle name="Comma 2 7 2 2 2" xfId="2181"/>
    <cellStyle name="Comma 2 7 2 2 2 2" xfId="2182"/>
    <cellStyle name="Comma 2 7 2 2 2 2 2" xfId="2183"/>
    <cellStyle name="Comma 2 7 2 2 2 2 2 2" xfId="14704"/>
    <cellStyle name="Comma 2 7 2 2 2 2 2 2 2" xfId="26959"/>
    <cellStyle name="Comma 2 7 2 2 2 2 2 2 3" xfId="39200"/>
    <cellStyle name="Comma 2 7 2 2 2 2 2 3" xfId="20842"/>
    <cellStyle name="Comma 2 7 2 2 2 2 2 4" xfId="33086"/>
    <cellStyle name="Comma 2 7 2 2 2 2 2 5" xfId="45315"/>
    <cellStyle name="Comma 2 7 2 2 2 2 3" xfId="14703"/>
    <cellStyle name="Comma 2 7 2 2 2 2 3 2" xfId="26958"/>
    <cellStyle name="Comma 2 7 2 2 2 2 3 3" xfId="39199"/>
    <cellStyle name="Comma 2 7 2 2 2 2 4" xfId="20841"/>
    <cellStyle name="Comma 2 7 2 2 2 2 5" xfId="33085"/>
    <cellStyle name="Comma 2 7 2 2 2 2 6" xfId="45314"/>
    <cellStyle name="Comma 2 7 2 2 2 3" xfId="2184"/>
    <cellStyle name="Comma 2 7 2 2 2 3 2" xfId="14705"/>
    <cellStyle name="Comma 2 7 2 2 2 3 2 2" xfId="26960"/>
    <cellStyle name="Comma 2 7 2 2 2 3 2 3" xfId="39201"/>
    <cellStyle name="Comma 2 7 2 2 2 3 3" xfId="20843"/>
    <cellStyle name="Comma 2 7 2 2 2 3 4" xfId="33087"/>
    <cellStyle name="Comma 2 7 2 2 2 3 5" xfId="45316"/>
    <cellStyle name="Comma 2 7 2 2 2 4" xfId="14702"/>
    <cellStyle name="Comma 2 7 2 2 2 4 2" xfId="26957"/>
    <cellStyle name="Comma 2 7 2 2 2 4 3" xfId="39198"/>
    <cellStyle name="Comma 2 7 2 2 2 5" xfId="20840"/>
    <cellStyle name="Comma 2 7 2 2 2 6" xfId="33084"/>
    <cellStyle name="Comma 2 7 2 2 2 7" xfId="45313"/>
    <cellStyle name="Comma 2 7 2 2 3" xfId="2185"/>
    <cellStyle name="Comma 2 7 2 2 3 2" xfId="2186"/>
    <cellStyle name="Comma 2 7 2 2 3 2 2" xfId="14707"/>
    <cellStyle name="Comma 2 7 2 2 3 2 2 2" xfId="26962"/>
    <cellStyle name="Comma 2 7 2 2 3 2 2 3" xfId="39203"/>
    <cellStyle name="Comma 2 7 2 2 3 2 3" xfId="20845"/>
    <cellStyle name="Comma 2 7 2 2 3 2 4" xfId="33089"/>
    <cellStyle name="Comma 2 7 2 2 3 2 5" xfId="45318"/>
    <cellStyle name="Comma 2 7 2 2 3 3" xfId="14706"/>
    <cellStyle name="Comma 2 7 2 2 3 3 2" xfId="26961"/>
    <cellStyle name="Comma 2 7 2 2 3 3 3" xfId="39202"/>
    <cellStyle name="Comma 2 7 2 2 3 4" xfId="20844"/>
    <cellStyle name="Comma 2 7 2 2 3 5" xfId="33088"/>
    <cellStyle name="Comma 2 7 2 2 3 6" xfId="45317"/>
    <cellStyle name="Comma 2 7 2 2 4" xfId="2187"/>
    <cellStyle name="Comma 2 7 2 2 4 2" xfId="14708"/>
    <cellStyle name="Comma 2 7 2 2 4 2 2" xfId="26963"/>
    <cellStyle name="Comma 2 7 2 2 4 2 3" xfId="39204"/>
    <cellStyle name="Comma 2 7 2 2 4 3" xfId="20846"/>
    <cellStyle name="Comma 2 7 2 2 4 4" xfId="33090"/>
    <cellStyle name="Comma 2 7 2 2 4 5" xfId="45319"/>
    <cellStyle name="Comma 2 7 2 2 5" xfId="14701"/>
    <cellStyle name="Comma 2 7 2 2 5 2" xfId="26956"/>
    <cellStyle name="Comma 2 7 2 2 5 3" xfId="39197"/>
    <cellStyle name="Comma 2 7 2 2 6" xfId="20839"/>
    <cellStyle name="Comma 2 7 2 2 7" xfId="33083"/>
    <cellStyle name="Comma 2 7 2 2 8" xfId="45312"/>
    <cellStyle name="Comma 2 7 2 3" xfId="2188"/>
    <cellStyle name="Comma 2 7 2 3 2" xfId="2189"/>
    <cellStyle name="Comma 2 7 2 3 2 2" xfId="2190"/>
    <cellStyle name="Comma 2 7 2 3 2 2 2" xfId="14711"/>
    <cellStyle name="Comma 2 7 2 3 2 2 2 2" xfId="26966"/>
    <cellStyle name="Comma 2 7 2 3 2 2 2 3" xfId="39207"/>
    <cellStyle name="Comma 2 7 2 3 2 2 3" xfId="20849"/>
    <cellStyle name="Comma 2 7 2 3 2 2 4" xfId="33093"/>
    <cellStyle name="Comma 2 7 2 3 2 2 5" xfId="45322"/>
    <cellStyle name="Comma 2 7 2 3 2 3" xfId="14710"/>
    <cellStyle name="Comma 2 7 2 3 2 3 2" xfId="26965"/>
    <cellStyle name="Comma 2 7 2 3 2 3 3" xfId="39206"/>
    <cellStyle name="Comma 2 7 2 3 2 4" xfId="20848"/>
    <cellStyle name="Comma 2 7 2 3 2 5" xfId="33092"/>
    <cellStyle name="Comma 2 7 2 3 2 6" xfId="45321"/>
    <cellStyle name="Comma 2 7 2 3 3" xfId="2191"/>
    <cellStyle name="Comma 2 7 2 3 3 2" xfId="14712"/>
    <cellStyle name="Comma 2 7 2 3 3 2 2" xfId="26967"/>
    <cellStyle name="Comma 2 7 2 3 3 2 3" xfId="39208"/>
    <cellStyle name="Comma 2 7 2 3 3 3" xfId="20850"/>
    <cellStyle name="Comma 2 7 2 3 3 4" xfId="33094"/>
    <cellStyle name="Comma 2 7 2 3 3 5" xfId="45323"/>
    <cellStyle name="Comma 2 7 2 3 4" xfId="14709"/>
    <cellStyle name="Comma 2 7 2 3 4 2" xfId="26964"/>
    <cellStyle name="Comma 2 7 2 3 4 3" xfId="39205"/>
    <cellStyle name="Comma 2 7 2 3 5" xfId="20847"/>
    <cellStyle name="Comma 2 7 2 3 6" xfId="33091"/>
    <cellStyle name="Comma 2 7 2 3 7" xfId="45320"/>
    <cellStyle name="Comma 2 7 2 4" xfId="2192"/>
    <cellStyle name="Comma 2 7 2 4 2" xfId="2193"/>
    <cellStyle name="Comma 2 7 2 4 2 2" xfId="14714"/>
    <cellStyle name="Comma 2 7 2 4 2 2 2" xfId="26969"/>
    <cellStyle name="Comma 2 7 2 4 2 2 3" xfId="39210"/>
    <cellStyle name="Comma 2 7 2 4 2 3" xfId="20852"/>
    <cellStyle name="Comma 2 7 2 4 2 4" xfId="33096"/>
    <cellStyle name="Comma 2 7 2 4 2 5" xfId="45325"/>
    <cellStyle name="Comma 2 7 2 4 3" xfId="14713"/>
    <cellStyle name="Comma 2 7 2 4 3 2" xfId="26968"/>
    <cellStyle name="Comma 2 7 2 4 3 3" xfId="39209"/>
    <cellStyle name="Comma 2 7 2 4 4" xfId="20851"/>
    <cellStyle name="Comma 2 7 2 4 5" xfId="33095"/>
    <cellStyle name="Comma 2 7 2 4 6" xfId="45324"/>
    <cellStyle name="Comma 2 7 2 5" xfId="2194"/>
    <cellStyle name="Comma 2 7 2 5 2" xfId="14715"/>
    <cellStyle name="Comma 2 7 2 5 2 2" xfId="26970"/>
    <cellStyle name="Comma 2 7 2 5 2 3" xfId="39211"/>
    <cellStyle name="Comma 2 7 2 5 3" xfId="20853"/>
    <cellStyle name="Comma 2 7 2 5 4" xfId="33097"/>
    <cellStyle name="Comma 2 7 2 5 5" xfId="45326"/>
    <cellStyle name="Comma 2 7 2 6" xfId="14700"/>
    <cellStyle name="Comma 2 7 2 6 2" xfId="26955"/>
    <cellStyle name="Comma 2 7 2 6 3" xfId="39196"/>
    <cellStyle name="Comma 2 7 2 7" xfId="20838"/>
    <cellStyle name="Comma 2 7 2 8" xfId="33082"/>
    <cellStyle name="Comma 2 7 2 9" xfId="45311"/>
    <cellStyle name="Comma 2 7 3" xfId="2195"/>
    <cellStyle name="Comma 2 7 3 2" xfId="2196"/>
    <cellStyle name="Comma 2 7 3 2 2" xfId="2197"/>
    <cellStyle name="Comma 2 7 3 2 2 2" xfId="2198"/>
    <cellStyle name="Comma 2 7 3 2 2 2 2" xfId="14719"/>
    <cellStyle name="Comma 2 7 3 2 2 2 2 2" xfId="26974"/>
    <cellStyle name="Comma 2 7 3 2 2 2 2 3" xfId="39215"/>
    <cellStyle name="Comma 2 7 3 2 2 2 3" xfId="20857"/>
    <cellStyle name="Comma 2 7 3 2 2 2 4" xfId="33101"/>
    <cellStyle name="Comma 2 7 3 2 2 2 5" xfId="45330"/>
    <cellStyle name="Comma 2 7 3 2 2 3" xfId="14718"/>
    <cellStyle name="Comma 2 7 3 2 2 3 2" xfId="26973"/>
    <cellStyle name="Comma 2 7 3 2 2 3 3" xfId="39214"/>
    <cellStyle name="Comma 2 7 3 2 2 4" xfId="20856"/>
    <cellStyle name="Comma 2 7 3 2 2 5" xfId="33100"/>
    <cellStyle name="Comma 2 7 3 2 2 6" xfId="45329"/>
    <cellStyle name="Comma 2 7 3 2 3" xfId="2199"/>
    <cellStyle name="Comma 2 7 3 2 3 2" xfId="14720"/>
    <cellStyle name="Comma 2 7 3 2 3 2 2" xfId="26975"/>
    <cellStyle name="Comma 2 7 3 2 3 2 3" xfId="39216"/>
    <cellStyle name="Comma 2 7 3 2 3 3" xfId="20858"/>
    <cellStyle name="Comma 2 7 3 2 3 4" xfId="33102"/>
    <cellStyle name="Comma 2 7 3 2 3 5" xfId="45331"/>
    <cellStyle name="Comma 2 7 3 2 4" xfId="14717"/>
    <cellStyle name="Comma 2 7 3 2 4 2" xfId="26972"/>
    <cellStyle name="Comma 2 7 3 2 4 3" xfId="39213"/>
    <cellStyle name="Comma 2 7 3 2 5" xfId="20855"/>
    <cellStyle name="Comma 2 7 3 2 6" xfId="33099"/>
    <cellStyle name="Comma 2 7 3 2 7" xfId="45328"/>
    <cellStyle name="Comma 2 7 3 3" xfId="2200"/>
    <cellStyle name="Comma 2 7 3 3 2" xfId="2201"/>
    <cellStyle name="Comma 2 7 3 3 2 2" xfId="14722"/>
    <cellStyle name="Comma 2 7 3 3 2 2 2" xfId="26977"/>
    <cellStyle name="Comma 2 7 3 3 2 2 3" xfId="39218"/>
    <cellStyle name="Comma 2 7 3 3 2 3" xfId="20860"/>
    <cellStyle name="Comma 2 7 3 3 2 4" xfId="33104"/>
    <cellStyle name="Comma 2 7 3 3 2 5" xfId="45333"/>
    <cellStyle name="Comma 2 7 3 3 3" xfId="14721"/>
    <cellStyle name="Comma 2 7 3 3 3 2" xfId="26976"/>
    <cellStyle name="Comma 2 7 3 3 3 3" xfId="39217"/>
    <cellStyle name="Comma 2 7 3 3 4" xfId="20859"/>
    <cellStyle name="Comma 2 7 3 3 5" xfId="33103"/>
    <cellStyle name="Comma 2 7 3 3 6" xfId="45332"/>
    <cellStyle name="Comma 2 7 3 4" xfId="2202"/>
    <cellStyle name="Comma 2 7 3 4 2" xfId="14723"/>
    <cellStyle name="Comma 2 7 3 4 2 2" xfId="26978"/>
    <cellStyle name="Comma 2 7 3 4 2 3" xfId="39219"/>
    <cellStyle name="Comma 2 7 3 4 3" xfId="20861"/>
    <cellStyle name="Comma 2 7 3 4 4" xfId="33105"/>
    <cellStyle name="Comma 2 7 3 4 5" xfId="45334"/>
    <cellStyle name="Comma 2 7 3 5" xfId="14716"/>
    <cellStyle name="Comma 2 7 3 5 2" xfId="26971"/>
    <cellStyle name="Comma 2 7 3 5 3" xfId="39212"/>
    <cellStyle name="Comma 2 7 3 6" xfId="20854"/>
    <cellStyle name="Comma 2 7 3 7" xfId="33098"/>
    <cellStyle name="Comma 2 7 3 8" xfId="45327"/>
    <cellStyle name="Comma 2 7 4" xfId="2203"/>
    <cellStyle name="Comma 2 7 4 2" xfId="2204"/>
    <cellStyle name="Comma 2 7 4 2 2" xfId="2205"/>
    <cellStyle name="Comma 2 7 4 2 2 2" xfId="14726"/>
    <cellStyle name="Comma 2 7 4 2 2 2 2" xfId="26981"/>
    <cellStyle name="Comma 2 7 4 2 2 2 3" xfId="39222"/>
    <cellStyle name="Comma 2 7 4 2 2 3" xfId="20864"/>
    <cellStyle name="Comma 2 7 4 2 2 4" xfId="33108"/>
    <cellStyle name="Comma 2 7 4 2 2 5" xfId="45337"/>
    <cellStyle name="Comma 2 7 4 2 3" xfId="14725"/>
    <cellStyle name="Comma 2 7 4 2 3 2" xfId="26980"/>
    <cellStyle name="Comma 2 7 4 2 3 3" xfId="39221"/>
    <cellStyle name="Comma 2 7 4 2 4" xfId="20863"/>
    <cellStyle name="Comma 2 7 4 2 5" xfId="33107"/>
    <cellStyle name="Comma 2 7 4 2 6" xfId="45336"/>
    <cellStyle name="Comma 2 7 4 3" xfId="2206"/>
    <cellStyle name="Comma 2 7 4 3 2" xfId="14727"/>
    <cellStyle name="Comma 2 7 4 3 2 2" xfId="26982"/>
    <cellStyle name="Comma 2 7 4 3 2 3" xfId="39223"/>
    <cellStyle name="Comma 2 7 4 3 3" xfId="20865"/>
    <cellStyle name="Comma 2 7 4 3 4" xfId="33109"/>
    <cellStyle name="Comma 2 7 4 3 5" xfId="45338"/>
    <cellStyle name="Comma 2 7 4 4" xfId="14724"/>
    <cellStyle name="Comma 2 7 4 4 2" xfId="26979"/>
    <cellStyle name="Comma 2 7 4 4 3" xfId="39220"/>
    <cellStyle name="Comma 2 7 4 5" xfId="20862"/>
    <cellStyle name="Comma 2 7 4 6" xfId="33106"/>
    <cellStyle name="Comma 2 7 4 7" xfId="45335"/>
    <cellStyle name="Comma 2 7 5" xfId="2207"/>
    <cellStyle name="Comma 2 7 5 2" xfId="2208"/>
    <cellStyle name="Comma 2 7 5 2 2" xfId="14729"/>
    <cellStyle name="Comma 2 7 5 2 2 2" xfId="26984"/>
    <cellStyle name="Comma 2 7 5 2 2 3" xfId="39225"/>
    <cellStyle name="Comma 2 7 5 2 3" xfId="20867"/>
    <cellStyle name="Comma 2 7 5 2 4" xfId="33111"/>
    <cellStyle name="Comma 2 7 5 2 5" xfId="45340"/>
    <cellStyle name="Comma 2 7 5 3" xfId="14728"/>
    <cellStyle name="Comma 2 7 5 3 2" xfId="26983"/>
    <cellStyle name="Comma 2 7 5 3 3" xfId="39224"/>
    <cellStyle name="Comma 2 7 5 4" xfId="20866"/>
    <cellStyle name="Comma 2 7 5 5" xfId="33110"/>
    <cellStyle name="Comma 2 7 5 6" xfId="45339"/>
    <cellStyle name="Comma 2 7 6" xfId="2209"/>
    <cellStyle name="Comma 2 7 6 2" xfId="14730"/>
    <cellStyle name="Comma 2 7 6 2 2" xfId="26985"/>
    <cellStyle name="Comma 2 7 6 2 3" xfId="39226"/>
    <cellStyle name="Comma 2 7 6 3" xfId="20868"/>
    <cellStyle name="Comma 2 7 6 4" xfId="33112"/>
    <cellStyle name="Comma 2 7 6 5" xfId="45341"/>
    <cellStyle name="Comma 2 7 7" xfId="14699"/>
    <cellStyle name="Comma 2 7 7 2" xfId="26954"/>
    <cellStyle name="Comma 2 7 7 3" xfId="39195"/>
    <cellStyle name="Comma 2 7 8" xfId="20837"/>
    <cellStyle name="Comma 2 7 9" xfId="33081"/>
    <cellStyle name="Comma 2 8" xfId="2210"/>
    <cellStyle name="Comma 2 8 2" xfId="2211"/>
    <cellStyle name="Comma 2 8 2 2" xfId="2212"/>
    <cellStyle name="Comma 2 8 2 2 2" xfId="2213"/>
    <cellStyle name="Comma 2 8 2 2 2 2" xfId="2214"/>
    <cellStyle name="Comma 2 8 2 2 2 2 2" xfId="14735"/>
    <cellStyle name="Comma 2 8 2 2 2 2 2 2" xfId="26990"/>
    <cellStyle name="Comma 2 8 2 2 2 2 2 3" xfId="39231"/>
    <cellStyle name="Comma 2 8 2 2 2 2 3" xfId="20873"/>
    <cellStyle name="Comma 2 8 2 2 2 2 4" xfId="33117"/>
    <cellStyle name="Comma 2 8 2 2 2 2 5" xfId="45346"/>
    <cellStyle name="Comma 2 8 2 2 2 3" xfId="14734"/>
    <cellStyle name="Comma 2 8 2 2 2 3 2" xfId="26989"/>
    <cellStyle name="Comma 2 8 2 2 2 3 3" xfId="39230"/>
    <cellStyle name="Comma 2 8 2 2 2 4" xfId="20872"/>
    <cellStyle name="Comma 2 8 2 2 2 5" xfId="33116"/>
    <cellStyle name="Comma 2 8 2 2 2 6" xfId="45345"/>
    <cellStyle name="Comma 2 8 2 2 3" xfId="2215"/>
    <cellStyle name="Comma 2 8 2 2 3 2" xfId="14736"/>
    <cellStyle name="Comma 2 8 2 2 3 2 2" xfId="26991"/>
    <cellStyle name="Comma 2 8 2 2 3 2 3" xfId="39232"/>
    <cellStyle name="Comma 2 8 2 2 3 3" xfId="20874"/>
    <cellStyle name="Comma 2 8 2 2 3 4" xfId="33118"/>
    <cellStyle name="Comma 2 8 2 2 3 5" xfId="45347"/>
    <cellStyle name="Comma 2 8 2 2 4" xfId="14733"/>
    <cellStyle name="Comma 2 8 2 2 4 2" xfId="26988"/>
    <cellStyle name="Comma 2 8 2 2 4 3" xfId="39229"/>
    <cellStyle name="Comma 2 8 2 2 5" xfId="20871"/>
    <cellStyle name="Comma 2 8 2 2 6" xfId="33115"/>
    <cellStyle name="Comma 2 8 2 2 7" xfId="45344"/>
    <cellStyle name="Comma 2 8 2 3" xfId="2216"/>
    <cellStyle name="Comma 2 8 2 3 2" xfId="2217"/>
    <cellStyle name="Comma 2 8 2 3 2 2" xfId="14738"/>
    <cellStyle name="Comma 2 8 2 3 2 2 2" xfId="26993"/>
    <cellStyle name="Comma 2 8 2 3 2 2 3" xfId="39234"/>
    <cellStyle name="Comma 2 8 2 3 2 3" xfId="20876"/>
    <cellStyle name="Comma 2 8 2 3 2 4" xfId="33120"/>
    <cellStyle name="Comma 2 8 2 3 2 5" xfId="45349"/>
    <cellStyle name="Comma 2 8 2 3 3" xfId="14737"/>
    <cellStyle name="Comma 2 8 2 3 3 2" xfId="26992"/>
    <cellStyle name="Comma 2 8 2 3 3 3" xfId="39233"/>
    <cellStyle name="Comma 2 8 2 3 4" xfId="20875"/>
    <cellStyle name="Comma 2 8 2 3 5" xfId="33119"/>
    <cellStyle name="Comma 2 8 2 3 6" xfId="45348"/>
    <cellStyle name="Comma 2 8 2 4" xfId="2218"/>
    <cellStyle name="Comma 2 8 2 4 2" xfId="14739"/>
    <cellStyle name="Comma 2 8 2 4 2 2" xfId="26994"/>
    <cellStyle name="Comma 2 8 2 4 2 3" xfId="39235"/>
    <cellStyle name="Comma 2 8 2 4 3" xfId="20877"/>
    <cellStyle name="Comma 2 8 2 4 4" xfId="33121"/>
    <cellStyle name="Comma 2 8 2 4 5" xfId="45350"/>
    <cellStyle name="Comma 2 8 2 5" xfId="14732"/>
    <cellStyle name="Comma 2 8 2 5 2" xfId="26987"/>
    <cellStyle name="Comma 2 8 2 5 3" xfId="39228"/>
    <cellStyle name="Comma 2 8 2 6" xfId="20870"/>
    <cellStyle name="Comma 2 8 2 7" xfId="33114"/>
    <cellStyle name="Comma 2 8 2 8" xfId="45343"/>
    <cellStyle name="Comma 2 8 3" xfId="2219"/>
    <cellStyle name="Comma 2 8 3 2" xfId="2220"/>
    <cellStyle name="Comma 2 8 3 2 2" xfId="2221"/>
    <cellStyle name="Comma 2 8 3 2 2 2" xfId="14742"/>
    <cellStyle name="Comma 2 8 3 2 2 2 2" xfId="26997"/>
    <cellStyle name="Comma 2 8 3 2 2 2 3" xfId="39238"/>
    <cellStyle name="Comma 2 8 3 2 2 3" xfId="20880"/>
    <cellStyle name="Comma 2 8 3 2 2 4" xfId="33124"/>
    <cellStyle name="Comma 2 8 3 2 2 5" xfId="45353"/>
    <cellStyle name="Comma 2 8 3 2 3" xfId="14741"/>
    <cellStyle name="Comma 2 8 3 2 3 2" xfId="26996"/>
    <cellStyle name="Comma 2 8 3 2 3 3" xfId="39237"/>
    <cellStyle name="Comma 2 8 3 2 4" xfId="20879"/>
    <cellStyle name="Comma 2 8 3 2 5" xfId="33123"/>
    <cellStyle name="Comma 2 8 3 2 6" xfId="45352"/>
    <cellStyle name="Comma 2 8 3 3" xfId="2222"/>
    <cellStyle name="Comma 2 8 3 3 2" xfId="14743"/>
    <cellStyle name="Comma 2 8 3 3 2 2" xfId="26998"/>
    <cellStyle name="Comma 2 8 3 3 2 3" xfId="39239"/>
    <cellStyle name="Comma 2 8 3 3 3" xfId="20881"/>
    <cellStyle name="Comma 2 8 3 3 4" xfId="33125"/>
    <cellStyle name="Comma 2 8 3 3 5" xfId="45354"/>
    <cellStyle name="Comma 2 8 3 4" xfId="14740"/>
    <cellStyle name="Comma 2 8 3 4 2" xfId="26995"/>
    <cellStyle name="Comma 2 8 3 4 3" xfId="39236"/>
    <cellStyle name="Comma 2 8 3 5" xfId="20878"/>
    <cellStyle name="Comma 2 8 3 6" xfId="33122"/>
    <cellStyle name="Comma 2 8 3 7" xfId="45351"/>
    <cellStyle name="Comma 2 8 4" xfId="2223"/>
    <cellStyle name="Comma 2 8 4 2" xfId="2224"/>
    <cellStyle name="Comma 2 8 4 2 2" xfId="14745"/>
    <cellStyle name="Comma 2 8 4 2 2 2" xfId="27000"/>
    <cellStyle name="Comma 2 8 4 2 2 3" xfId="39241"/>
    <cellStyle name="Comma 2 8 4 2 3" xfId="20883"/>
    <cellStyle name="Comma 2 8 4 2 4" xfId="33127"/>
    <cellStyle name="Comma 2 8 4 2 5" xfId="45356"/>
    <cellStyle name="Comma 2 8 4 3" xfId="14744"/>
    <cellStyle name="Comma 2 8 4 3 2" xfId="26999"/>
    <cellStyle name="Comma 2 8 4 3 3" xfId="39240"/>
    <cellStyle name="Comma 2 8 4 4" xfId="20882"/>
    <cellStyle name="Comma 2 8 4 5" xfId="33126"/>
    <cellStyle name="Comma 2 8 4 6" xfId="45355"/>
    <cellStyle name="Comma 2 8 5" xfId="2225"/>
    <cellStyle name="Comma 2 8 5 2" xfId="14746"/>
    <cellStyle name="Comma 2 8 5 2 2" xfId="27001"/>
    <cellStyle name="Comma 2 8 5 2 3" xfId="39242"/>
    <cellStyle name="Comma 2 8 5 3" xfId="20884"/>
    <cellStyle name="Comma 2 8 5 4" xfId="33128"/>
    <cellStyle name="Comma 2 8 5 5" xfId="45357"/>
    <cellStyle name="Comma 2 8 6" xfId="14731"/>
    <cellStyle name="Comma 2 8 6 2" xfId="26986"/>
    <cellStyle name="Comma 2 8 6 3" xfId="39227"/>
    <cellStyle name="Comma 2 8 7" xfId="20869"/>
    <cellStyle name="Comma 2 8 8" xfId="33113"/>
    <cellStyle name="Comma 2 8 9" xfId="45342"/>
    <cellStyle name="Comma 2 9" xfId="2226"/>
    <cellStyle name="Comma 2 9 2" xfId="2227"/>
    <cellStyle name="Comma 2 9 2 2" xfId="2228"/>
    <cellStyle name="Comma 2 9 2 2 2" xfId="2229"/>
    <cellStyle name="Comma 2 9 2 2 2 2" xfId="14750"/>
    <cellStyle name="Comma 2 9 2 2 2 2 2" xfId="27005"/>
    <cellStyle name="Comma 2 9 2 2 2 2 3" xfId="39246"/>
    <cellStyle name="Comma 2 9 2 2 2 3" xfId="20888"/>
    <cellStyle name="Comma 2 9 2 2 2 4" xfId="33132"/>
    <cellStyle name="Comma 2 9 2 2 2 5" xfId="45361"/>
    <cellStyle name="Comma 2 9 2 2 3" xfId="14749"/>
    <cellStyle name="Comma 2 9 2 2 3 2" xfId="27004"/>
    <cellStyle name="Comma 2 9 2 2 3 3" xfId="39245"/>
    <cellStyle name="Comma 2 9 2 2 4" xfId="20887"/>
    <cellStyle name="Comma 2 9 2 2 5" xfId="33131"/>
    <cellStyle name="Comma 2 9 2 2 6" xfId="45360"/>
    <cellStyle name="Comma 2 9 2 3" xfId="2230"/>
    <cellStyle name="Comma 2 9 2 3 2" xfId="14751"/>
    <cellStyle name="Comma 2 9 2 3 2 2" xfId="27006"/>
    <cellStyle name="Comma 2 9 2 3 2 3" xfId="39247"/>
    <cellStyle name="Comma 2 9 2 3 3" xfId="20889"/>
    <cellStyle name="Comma 2 9 2 3 4" xfId="33133"/>
    <cellStyle name="Comma 2 9 2 3 5" xfId="45362"/>
    <cellStyle name="Comma 2 9 2 4" xfId="14748"/>
    <cellStyle name="Comma 2 9 2 4 2" xfId="27003"/>
    <cellStyle name="Comma 2 9 2 4 3" xfId="39244"/>
    <cellStyle name="Comma 2 9 2 5" xfId="20886"/>
    <cellStyle name="Comma 2 9 2 6" xfId="33130"/>
    <cellStyle name="Comma 2 9 2 7" xfId="45359"/>
    <cellStyle name="Comma 2 9 3" xfId="2231"/>
    <cellStyle name="Comma 2 9 3 2" xfId="2232"/>
    <cellStyle name="Comma 2 9 3 2 2" xfId="14753"/>
    <cellStyle name="Comma 2 9 3 2 2 2" xfId="27008"/>
    <cellStyle name="Comma 2 9 3 2 2 3" xfId="39249"/>
    <cellStyle name="Comma 2 9 3 2 3" xfId="20891"/>
    <cellStyle name="Comma 2 9 3 2 4" xfId="33135"/>
    <cellStyle name="Comma 2 9 3 2 5" xfId="45364"/>
    <cellStyle name="Comma 2 9 3 3" xfId="14752"/>
    <cellStyle name="Comma 2 9 3 3 2" xfId="27007"/>
    <cellStyle name="Comma 2 9 3 3 3" xfId="39248"/>
    <cellStyle name="Comma 2 9 3 4" xfId="20890"/>
    <cellStyle name="Comma 2 9 3 5" xfId="33134"/>
    <cellStyle name="Comma 2 9 3 6" xfId="45363"/>
    <cellStyle name="Comma 2 9 4" xfId="2233"/>
    <cellStyle name="Comma 2 9 4 2" xfId="14754"/>
    <cellStyle name="Comma 2 9 4 2 2" xfId="27009"/>
    <cellStyle name="Comma 2 9 4 2 3" xfId="39250"/>
    <cellStyle name="Comma 2 9 4 3" xfId="20892"/>
    <cellStyle name="Comma 2 9 4 4" xfId="33136"/>
    <cellStyle name="Comma 2 9 4 5" xfId="45365"/>
    <cellStyle name="Comma 2 9 5" xfId="14747"/>
    <cellStyle name="Comma 2 9 5 2" xfId="27002"/>
    <cellStyle name="Comma 2 9 5 3" xfId="39243"/>
    <cellStyle name="Comma 2 9 6" xfId="20885"/>
    <cellStyle name="Comma 2 9 7" xfId="33129"/>
    <cellStyle name="Comma 2 9 8" xfId="45358"/>
    <cellStyle name="Comma 20" xfId="50946"/>
    <cellStyle name="Comma 3" xfId="19"/>
    <cellStyle name="Comma 3 2" xfId="2234"/>
    <cellStyle name="Comma 4" xfId="20"/>
    <cellStyle name="Comma 4 10" xfId="2235"/>
    <cellStyle name="Comma 4 10 2" xfId="2236"/>
    <cellStyle name="Comma 4 10 2 2" xfId="14756"/>
    <cellStyle name="Comma 4 10 2 2 2" xfId="27011"/>
    <cellStyle name="Comma 4 10 2 2 3" xfId="39252"/>
    <cellStyle name="Comma 4 10 2 3" xfId="20894"/>
    <cellStyle name="Comma 4 10 2 4" xfId="33138"/>
    <cellStyle name="Comma 4 10 2 5" xfId="45367"/>
    <cellStyle name="Comma 4 10 3" xfId="14755"/>
    <cellStyle name="Comma 4 10 3 2" xfId="27010"/>
    <cellStyle name="Comma 4 10 3 3" xfId="39251"/>
    <cellStyle name="Comma 4 10 4" xfId="20893"/>
    <cellStyle name="Comma 4 10 5" xfId="33137"/>
    <cellStyle name="Comma 4 10 6" xfId="45366"/>
    <cellStyle name="Comma 4 11" xfId="2237"/>
    <cellStyle name="Comma 4 11 2" xfId="14757"/>
    <cellStyle name="Comma 4 11 2 2" xfId="27012"/>
    <cellStyle name="Comma 4 11 2 3" xfId="39253"/>
    <cellStyle name="Comma 4 11 3" xfId="20895"/>
    <cellStyle name="Comma 4 11 4" xfId="33139"/>
    <cellStyle name="Comma 4 11 5" xfId="45368"/>
    <cellStyle name="Comma 4 12" xfId="14229"/>
    <cellStyle name="Comma 4 12 2" xfId="26484"/>
    <cellStyle name="Comma 4 12 3" xfId="38725"/>
    <cellStyle name="Comma 4 13" xfId="20363"/>
    <cellStyle name="Comma 4 14" xfId="32611"/>
    <cellStyle name="Comma 4 15" xfId="44840"/>
    <cellStyle name="Comma 4 2" xfId="21"/>
    <cellStyle name="Comma 4 2 10" xfId="2238"/>
    <cellStyle name="Comma 4 2 10 2" xfId="14758"/>
    <cellStyle name="Comma 4 2 10 2 2" xfId="27013"/>
    <cellStyle name="Comma 4 2 10 2 3" xfId="39254"/>
    <cellStyle name="Comma 4 2 10 3" xfId="20896"/>
    <cellStyle name="Comma 4 2 10 4" xfId="33140"/>
    <cellStyle name="Comma 4 2 10 5" xfId="45369"/>
    <cellStyle name="Comma 4 2 11" xfId="14230"/>
    <cellStyle name="Comma 4 2 11 2" xfId="26485"/>
    <cellStyle name="Comma 4 2 11 3" xfId="38726"/>
    <cellStyle name="Comma 4 2 12" xfId="20364"/>
    <cellStyle name="Comma 4 2 13" xfId="32612"/>
    <cellStyle name="Comma 4 2 14" xfId="44841"/>
    <cellStyle name="Comma 4 2 2" xfId="2239"/>
    <cellStyle name="Comma 4 2 2 10" xfId="14759"/>
    <cellStyle name="Comma 4 2 2 10 2" xfId="27014"/>
    <cellStyle name="Comma 4 2 2 10 3" xfId="39255"/>
    <cellStyle name="Comma 4 2 2 11" xfId="20897"/>
    <cellStyle name="Comma 4 2 2 12" xfId="33141"/>
    <cellStyle name="Comma 4 2 2 13" xfId="45370"/>
    <cellStyle name="Comma 4 2 2 2" xfId="2240"/>
    <cellStyle name="Comma 4 2 2 2 10" xfId="33142"/>
    <cellStyle name="Comma 4 2 2 2 11" xfId="45371"/>
    <cellStyle name="Comma 4 2 2 2 2" xfId="2241"/>
    <cellStyle name="Comma 4 2 2 2 2 10" xfId="45372"/>
    <cellStyle name="Comma 4 2 2 2 2 2" xfId="2242"/>
    <cellStyle name="Comma 4 2 2 2 2 2 2" xfId="2243"/>
    <cellStyle name="Comma 4 2 2 2 2 2 2 2" xfId="2244"/>
    <cellStyle name="Comma 4 2 2 2 2 2 2 2 2" xfId="2245"/>
    <cellStyle name="Comma 4 2 2 2 2 2 2 2 2 2" xfId="2246"/>
    <cellStyle name="Comma 4 2 2 2 2 2 2 2 2 2 2" xfId="14766"/>
    <cellStyle name="Comma 4 2 2 2 2 2 2 2 2 2 2 2" xfId="27021"/>
    <cellStyle name="Comma 4 2 2 2 2 2 2 2 2 2 2 3" xfId="39262"/>
    <cellStyle name="Comma 4 2 2 2 2 2 2 2 2 2 3" xfId="20904"/>
    <cellStyle name="Comma 4 2 2 2 2 2 2 2 2 2 4" xfId="33148"/>
    <cellStyle name="Comma 4 2 2 2 2 2 2 2 2 2 5" xfId="45377"/>
    <cellStyle name="Comma 4 2 2 2 2 2 2 2 2 3" xfId="14765"/>
    <cellStyle name="Comma 4 2 2 2 2 2 2 2 2 3 2" xfId="27020"/>
    <cellStyle name="Comma 4 2 2 2 2 2 2 2 2 3 3" xfId="39261"/>
    <cellStyle name="Comma 4 2 2 2 2 2 2 2 2 4" xfId="20903"/>
    <cellStyle name="Comma 4 2 2 2 2 2 2 2 2 5" xfId="33147"/>
    <cellStyle name="Comma 4 2 2 2 2 2 2 2 2 6" xfId="45376"/>
    <cellStyle name="Comma 4 2 2 2 2 2 2 2 3" xfId="2247"/>
    <cellStyle name="Comma 4 2 2 2 2 2 2 2 3 2" xfId="14767"/>
    <cellStyle name="Comma 4 2 2 2 2 2 2 2 3 2 2" xfId="27022"/>
    <cellStyle name="Comma 4 2 2 2 2 2 2 2 3 2 3" xfId="39263"/>
    <cellStyle name="Comma 4 2 2 2 2 2 2 2 3 3" xfId="20905"/>
    <cellStyle name="Comma 4 2 2 2 2 2 2 2 3 4" xfId="33149"/>
    <cellStyle name="Comma 4 2 2 2 2 2 2 2 3 5" xfId="45378"/>
    <cellStyle name="Comma 4 2 2 2 2 2 2 2 4" xfId="14764"/>
    <cellStyle name="Comma 4 2 2 2 2 2 2 2 4 2" xfId="27019"/>
    <cellStyle name="Comma 4 2 2 2 2 2 2 2 4 3" xfId="39260"/>
    <cellStyle name="Comma 4 2 2 2 2 2 2 2 5" xfId="20902"/>
    <cellStyle name="Comma 4 2 2 2 2 2 2 2 6" xfId="33146"/>
    <cellStyle name="Comma 4 2 2 2 2 2 2 2 7" xfId="45375"/>
    <cellStyle name="Comma 4 2 2 2 2 2 2 3" xfId="2248"/>
    <cellStyle name="Comma 4 2 2 2 2 2 2 3 2" xfId="2249"/>
    <cellStyle name="Comma 4 2 2 2 2 2 2 3 2 2" xfId="14769"/>
    <cellStyle name="Comma 4 2 2 2 2 2 2 3 2 2 2" xfId="27024"/>
    <cellStyle name="Comma 4 2 2 2 2 2 2 3 2 2 3" xfId="39265"/>
    <cellStyle name="Comma 4 2 2 2 2 2 2 3 2 3" xfId="20907"/>
    <cellStyle name="Comma 4 2 2 2 2 2 2 3 2 4" xfId="33151"/>
    <cellStyle name="Comma 4 2 2 2 2 2 2 3 2 5" xfId="45380"/>
    <cellStyle name="Comma 4 2 2 2 2 2 2 3 3" xfId="14768"/>
    <cellStyle name="Comma 4 2 2 2 2 2 2 3 3 2" xfId="27023"/>
    <cellStyle name="Comma 4 2 2 2 2 2 2 3 3 3" xfId="39264"/>
    <cellStyle name="Comma 4 2 2 2 2 2 2 3 4" xfId="20906"/>
    <cellStyle name="Comma 4 2 2 2 2 2 2 3 5" xfId="33150"/>
    <cellStyle name="Comma 4 2 2 2 2 2 2 3 6" xfId="45379"/>
    <cellStyle name="Comma 4 2 2 2 2 2 2 4" xfId="2250"/>
    <cellStyle name="Comma 4 2 2 2 2 2 2 4 2" xfId="14770"/>
    <cellStyle name="Comma 4 2 2 2 2 2 2 4 2 2" xfId="27025"/>
    <cellStyle name="Comma 4 2 2 2 2 2 2 4 2 3" xfId="39266"/>
    <cellStyle name="Comma 4 2 2 2 2 2 2 4 3" xfId="20908"/>
    <cellStyle name="Comma 4 2 2 2 2 2 2 4 4" xfId="33152"/>
    <cellStyle name="Comma 4 2 2 2 2 2 2 4 5" xfId="45381"/>
    <cellStyle name="Comma 4 2 2 2 2 2 2 5" xfId="14763"/>
    <cellStyle name="Comma 4 2 2 2 2 2 2 5 2" xfId="27018"/>
    <cellStyle name="Comma 4 2 2 2 2 2 2 5 3" xfId="39259"/>
    <cellStyle name="Comma 4 2 2 2 2 2 2 6" xfId="20901"/>
    <cellStyle name="Comma 4 2 2 2 2 2 2 7" xfId="33145"/>
    <cellStyle name="Comma 4 2 2 2 2 2 2 8" xfId="45374"/>
    <cellStyle name="Comma 4 2 2 2 2 2 3" xfId="2251"/>
    <cellStyle name="Comma 4 2 2 2 2 2 3 2" xfId="2252"/>
    <cellStyle name="Comma 4 2 2 2 2 2 3 2 2" xfId="2253"/>
    <cellStyle name="Comma 4 2 2 2 2 2 3 2 2 2" xfId="14773"/>
    <cellStyle name="Comma 4 2 2 2 2 2 3 2 2 2 2" xfId="27028"/>
    <cellStyle name="Comma 4 2 2 2 2 2 3 2 2 2 3" xfId="39269"/>
    <cellStyle name="Comma 4 2 2 2 2 2 3 2 2 3" xfId="20911"/>
    <cellStyle name="Comma 4 2 2 2 2 2 3 2 2 4" xfId="33155"/>
    <cellStyle name="Comma 4 2 2 2 2 2 3 2 2 5" xfId="45384"/>
    <cellStyle name="Comma 4 2 2 2 2 2 3 2 3" xfId="14772"/>
    <cellStyle name="Comma 4 2 2 2 2 2 3 2 3 2" xfId="27027"/>
    <cellStyle name="Comma 4 2 2 2 2 2 3 2 3 3" xfId="39268"/>
    <cellStyle name="Comma 4 2 2 2 2 2 3 2 4" xfId="20910"/>
    <cellStyle name="Comma 4 2 2 2 2 2 3 2 5" xfId="33154"/>
    <cellStyle name="Comma 4 2 2 2 2 2 3 2 6" xfId="45383"/>
    <cellStyle name="Comma 4 2 2 2 2 2 3 3" xfId="2254"/>
    <cellStyle name="Comma 4 2 2 2 2 2 3 3 2" xfId="14774"/>
    <cellStyle name="Comma 4 2 2 2 2 2 3 3 2 2" xfId="27029"/>
    <cellStyle name="Comma 4 2 2 2 2 2 3 3 2 3" xfId="39270"/>
    <cellStyle name="Comma 4 2 2 2 2 2 3 3 3" xfId="20912"/>
    <cellStyle name="Comma 4 2 2 2 2 2 3 3 4" xfId="33156"/>
    <cellStyle name="Comma 4 2 2 2 2 2 3 3 5" xfId="45385"/>
    <cellStyle name="Comma 4 2 2 2 2 2 3 4" xfId="14771"/>
    <cellStyle name="Comma 4 2 2 2 2 2 3 4 2" xfId="27026"/>
    <cellStyle name="Comma 4 2 2 2 2 2 3 4 3" xfId="39267"/>
    <cellStyle name="Comma 4 2 2 2 2 2 3 5" xfId="20909"/>
    <cellStyle name="Comma 4 2 2 2 2 2 3 6" xfId="33153"/>
    <cellStyle name="Comma 4 2 2 2 2 2 3 7" xfId="45382"/>
    <cellStyle name="Comma 4 2 2 2 2 2 4" xfId="2255"/>
    <cellStyle name="Comma 4 2 2 2 2 2 4 2" xfId="2256"/>
    <cellStyle name="Comma 4 2 2 2 2 2 4 2 2" xfId="14776"/>
    <cellStyle name="Comma 4 2 2 2 2 2 4 2 2 2" xfId="27031"/>
    <cellStyle name="Comma 4 2 2 2 2 2 4 2 2 3" xfId="39272"/>
    <cellStyle name="Comma 4 2 2 2 2 2 4 2 3" xfId="20914"/>
    <cellStyle name="Comma 4 2 2 2 2 2 4 2 4" xfId="33158"/>
    <cellStyle name="Comma 4 2 2 2 2 2 4 2 5" xfId="45387"/>
    <cellStyle name="Comma 4 2 2 2 2 2 4 3" xfId="14775"/>
    <cellStyle name="Comma 4 2 2 2 2 2 4 3 2" xfId="27030"/>
    <cellStyle name="Comma 4 2 2 2 2 2 4 3 3" xfId="39271"/>
    <cellStyle name="Comma 4 2 2 2 2 2 4 4" xfId="20913"/>
    <cellStyle name="Comma 4 2 2 2 2 2 4 5" xfId="33157"/>
    <cellStyle name="Comma 4 2 2 2 2 2 4 6" xfId="45386"/>
    <cellStyle name="Comma 4 2 2 2 2 2 5" xfId="2257"/>
    <cellStyle name="Comma 4 2 2 2 2 2 5 2" xfId="14777"/>
    <cellStyle name="Comma 4 2 2 2 2 2 5 2 2" xfId="27032"/>
    <cellStyle name="Comma 4 2 2 2 2 2 5 2 3" xfId="39273"/>
    <cellStyle name="Comma 4 2 2 2 2 2 5 3" xfId="20915"/>
    <cellStyle name="Comma 4 2 2 2 2 2 5 4" xfId="33159"/>
    <cellStyle name="Comma 4 2 2 2 2 2 5 5" xfId="45388"/>
    <cellStyle name="Comma 4 2 2 2 2 2 6" xfId="14762"/>
    <cellStyle name="Comma 4 2 2 2 2 2 6 2" xfId="27017"/>
    <cellStyle name="Comma 4 2 2 2 2 2 6 3" xfId="39258"/>
    <cellStyle name="Comma 4 2 2 2 2 2 7" xfId="20900"/>
    <cellStyle name="Comma 4 2 2 2 2 2 8" xfId="33144"/>
    <cellStyle name="Comma 4 2 2 2 2 2 9" xfId="45373"/>
    <cellStyle name="Comma 4 2 2 2 2 3" xfId="2258"/>
    <cellStyle name="Comma 4 2 2 2 2 3 2" xfId="2259"/>
    <cellStyle name="Comma 4 2 2 2 2 3 2 2" xfId="2260"/>
    <cellStyle name="Comma 4 2 2 2 2 3 2 2 2" xfId="2261"/>
    <cellStyle name="Comma 4 2 2 2 2 3 2 2 2 2" xfId="14781"/>
    <cellStyle name="Comma 4 2 2 2 2 3 2 2 2 2 2" xfId="27036"/>
    <cellStyle name="Comma 4 2 2 2 2 3 2 2 2 2 3" xfId="39277"/>
    <cellStyle name="Comma 4 2 2 2 2 3 2 2 2 3" xfId="20919"/>
    <cellStyle name="Comma 4 2 2 2 2 3 2 2 2 4" xfId="33163"/>
    <cellStyle name="Comma 4 2 2 2 2 3 2 2 2 5" xfId="45392"/>
    <cellStyle name="Comma 4 2 2 2 2 3 2 2 3" xfId="14780"/>
    <cellStyle name="Comma 4 2 2 2 2 3 2 2 3 2" xfId="27035"/>
    <cellStyle name="Comma 4 2 2 2 2 3 2 2 3 3" xfId="39276"/>
    <cellStyle name="Comma 4 2 2 2 2 3 2 2 4" xfId="20918"/>
    <cellStyle name="Comma 4 2 2 2 2 3 2 2 5" xfId="33162"/>
    <cellStyle name="Comma 4 2 2 2 2 3 2 2 6" xfId="45391"/>
    <cellStyle name="Comma 4 2 2 2 2 3 2 3" xfId="2262"/>
    <cellStyle name="Comma 4 2 2 2 2 3 2 3 2" xfId="14782"/>
    <cellStyle name="Comma 4 2 2 2 2 3 2 3 2 2" xfId="27037"/>
    <cellStyle name="Comma 4 2 2 2 2 3 2 3 2 3" xfId="39278"/>
    <cellStyle name="Comma 4 2 2 2 2 3 2 3 3" xfId="20920"/>
    <cellStyle name="Comma 4 2 2 2 2 3 2 3 4" xfId="33164"/>
    <cellStyle name="Comma 4 2 2 2 2 3 2 3 5" xfId="45393"/>
    <cellStyle name="Comma 4 2 2 2 2 3 2 4" xfId="14779"/>
    <cellStyle name="Comma 4 2 2 2 2 3 2 4 2" xfId="27034"/>
    <cellStyle name="Comma 4 2 2 2 2 3 2 4 3" xfId="39275"/>
    <cellStyle name="Comma 4 2 2 2 2 3 2 5" xfId="20917"/>
    <cellStyle name="Comma 4 2 2 2 2 3 2 6" xfId="33161"/>
    <cellStyle name="Comma 4 2 2 2 2 3 2 7" xfId="45390"/>
    <cellStyle name="Comma 4 2 2 2 2 3 3" xfId="2263"/>
    <cellStyle name="Comma 4 2 2 2 2 3 3 2" xfId="2264"/>
    <cellStyle name="Comma 4 2 2 2 2 3 3 2 2" xfId="14784"/>
    <cellStyle name="Comma 4 2 2 2 2 3 3 2 2 2" xfId="27039"/>
    <cellStyle name="Comma 4 2 2 2 2 3 3 2 2 3" xfId="39280"/>
    <cellStyle name="Comma 4 2 2 2 2 3 3 2 3" xfId="20922"/>
    <cellStyle name="Comma 4 2 2 2 2 3 3 2 4" xfId="33166"/>
    <cellStyle name="Comma 4 2 2 2 2 3 3 2 5" xfId="45395"/>
    <cellStyle name="Comma 4 2 2 2 2 3 3 3" xfId="14783"/>
    <cellStyle name="Comma 4 2 2 2 2 3 3 3 2" xfId="27038"/>
    <cellStyle name="Comma 4 2 2 2 2 3 3 3 3" xfId="39279"/>
    <cellStyle name="Comma 4 2 2 2 2 3 3 4" xfId="20921"/>
    <cellStyle name="Comma 4 2 2 2 2 3 3 5" xfId="33165"/>
    <cellStyle name="Comma 4 2 2 2 2 3 3 6" xfId="45394"/>
    <cellStyle name="Comma 4 2 2 2 2 3 4" xfId="2265"/>
    <cellStyle name="Comma 4 2 2 2 2 3 4 2" xfId="14785"/>
    <cellStyle name="Comma 4 2 2 2 2 3 4 2 2" xfId="27040"/>
    <cellStyle name="Comma 4 2 2 2 2 3 4 2 3" xfId="39281"/>
    <cellStyle name="Comma 4 2 2 2 2 3 4 3" xfId="20923"/>
    <cellStyle name="Comma 4 2 2 2 2 3 4 4" xfId="33167"/>
    <cellStyle name="Comma 4 2 2 2 2 3 4 5" xfId="45396"/>
    <cellStyle name="Comma 4 2 2 2 2 3 5" xfId="14778"/>
    <cellStyle name="Comma 4 2 2 2 2 3 5 2" xfId="27033"/>
    <cellStyle name="Comma 4 2 2 2 2 3 5 3" xfId="39274"/>
    <cellStyle name="Comma 4 2 2 2 2 3 6" xfId="20916"/>
    <cellStyle name="Comma 4 2 2 2 2 3 7" xfId="33160"/>
    <cellStyle name="Comma 4 2 2 2 2 3 8" xfId="45389"/>
    <cellStyle name="Comma 4 2 2 2 2 4" xfId="2266"/>
    <cellStyle name="Comma 4 2 2 2 2 4 2" xfId="2267"/>
    <cellStyle name="Comma 4 2 2 2 2 4 2 2" xfId="2268"/>
    <cellStyle name="Comma 4 2 2 2 2 4 2 2 2" xfId="14788"/>
    <cellStyle name="Comma 4 2 2 2 2 4 2 2 2 2" xfId="27043"/>
    <cellStyle name="Comma 4 2 2 2 2 4 2 2 2 3" xfId="39284"/>
    <cellStyle name="Comma 4 2 2 2 2 4 2 2 3" xfId="20926"/>
    <cellStyle name="Comma 4 2 2 2 2 4 2 2 4" xfId="33170"/>
    <cellStyle name="Comma 4 2 2 2 2 4 2 2 5" xfId="45399"/>
    <cellStyle name="Comma 4 2 2 2 2 4 2 3" xfId="14787"/>
    <cellStyle name="Comma 4 2 2 2 2 4 2 3 2" xfId="27042"/>
    <cellStyle name="Comma 4 2 2 2 2 4 2 3 3" xfId="39283"/>
    <cellStyle name="Comma 4 2 2 2 2 4 2 4" xfId="20925"/>
    <cellStyle name="Comma 4 2 2 2 2 4 2 5" xfId="33169"/>
    <cellStyle name="Comma 4 2 2 2 2 4 2 6" xfId="45398"/>
    <cellStyle name="Comma 4 2 2 2 2 4 3" xfId="2269"/>
    <cellStyle name="Comma 4 2 2 2 2 4 3 2" xfId="14789"/>
    <cellStyle name="Comma 4 2 2 2 2 4 3 2 2" xfId="27044"/>
    <cellStyle name="Comma 4 2 2 2 2 4 3 2 3" xfId="39285"/>
    <cellStyle name="Comma 4 2 2 2 2 4 3 3" xfId="20927"/>
    <cellStyle name="Comma 4 2 2 2 2 4 3 4" xfId="33171"/>
    <cellStyle name="Comma 4 2 2 2 2 4 3 5" xfId="45400"/>
    <cellStyle name="Comma 4 2 2 2 2 4 4" xfId="14786"/>
    <cellStyle name="Comma 4 2 2 2 2 4 4 2" xfId="27041"/>
    <cellStyle name="Comma 4 2 2 2 2 4 4 3" xfId="39282"/>
    <cellStyle name="Comma 4 2 2 2 2 4 5" xfId="20924"/>
    <cellStyle name="Comma 4 2 2 2 2 4 6" xfId="33168"/>
    <cellStyle name="Comma 4 2 2 2 2 4 7" xfId="45397"/>
    <cellStyle name="Comma 4 2 2 2 2 5" xfId="2270"/>
    <cellStyle name="Comma 4 2 2 2 2 5 2" xfId="2271"/>
    <cellStyle name="Comma 4 2 2 2 2 5 2 2" xfId="14791"/>
    <cellStyle name="Comma 4 2 2 2 2 5 2 2 2" xfId="27046"/>
    <cellStyle name="Comma 4 2 2 2 2 5 2 2 3" xfId="39287"/>
    <cellStyle name="Comma 4 2 2 2 2 5 2 3" xfId="20929"/>
    <cellStyle name="Comma 4 2 2 2 2 5 2 4" xfId="33173"/>
    <cellStyle name="Comma 4 2 2 2 2 5 2 5" xfId="45402"/>
    <cellStyle name="Comma 4 2 2 2 2 5 3" xfId="14790"/>
    <cellStyle name="Comma 4 2 2 2 2 5 3 2" xfId="27045"/>
    <cellStyle name="Comma 4 2 2 2 2 5 3 3" xfId="39286"/>
    <cellStyle name="Comma 4 2 2 2 2 5 4" xfId="20928"/>
    <cellStyle name="Comma 4 2 2 2 2 5 5" xfId="33172"/>
    <cellStyle name="Comma 4 2 2 2 2 5 6" xfId="45401"/>
    <cellStyle name="Comma 4 2 2 2 2 6" xfId="2272"/>
    <cellStyle name="Comma 4 2 2 2 2 6 2" xfId="14792"/>
    <cellStyle name="Comma 4 2 2 2 2 6 2 2" xfId="27047"/>
    <cellStyle name="Comma 4 2 2 2 2 6 2 3" xfId="39288"/>
    <cellStyle name="Comma 4 2 2 2 2 6 3" xfId="20930"/>
    <cellStyle name="Comma 4 2 2 2 2 6 4" xfId="33174"/>
    <cellStyle name="Comma 4 2 2 2 2 6 5" xfId="45403"/>
    <cellStyle name="Comma 4 2 2 2 2 7" xfId="14761"/>
    <cellStyle name="Comma 4 2 2 2 2 7 2" xfId="27016"/>
    <cellStyle name="Comma 4 2 2 2 2 7 3" xfId="39257"/>
    <cellStyle name="Comma 4 2 2 2 2 8" xfId="20899"/>
    <cellStyle name="Comma 4 2 2 2 2 9" xfId="33143"/>
    <cellStyle name="Comma 4 2 2 2 3" xfId="2273"/>
    <cellStyle name="Comma 4 2 2 2 3 2" xfId="2274"/>
    <cellStyle name="Comma 4 2 2 2 3 2 2" xfId="2275"/>
    <cellStyle name="Comma 4 2 2 2 3 2 2 2" xfId="2276"/>
    <cellStyle name="Comma 4 2 2 2 3 2 2 2 2" xfId="2277"/>
    <cellStyle name="Comma 4 2 2 2 3 2 2 2 2 2" xfId="14797"/>
    <cellStyle name="Comma 4 2 2 2 3 2 2 2 2 2 2" xfId="27052"/>
    <cellStyle name="Comma 4 2 2 2 3 2 2 2 2 2 3" xfId="39293"/>
    <cellStyle name="Comma 4 2 2 2 3 2 2 2 2 3" xfId="20935"/>
    <cellStyle name="Comma 4 2 2 2 3 2 2 2 2 4" xfId="33179"/>
    <cellStyle name="Comma 4 2 2 2 3 2 2 2 2 5" xfId="45408"/>
    <cellStyle name="Comma 4 2 2 2 3 2 2 2 3" xfId="14796"/>
    <cellStyle name="Comma 4 2 2 2 3 2 2 2 3 2" xfId="27051"/>
    <cellStyle name="Comma 4 2 2 2 3 2 2 2 3 3" xfId="39292"/>
    <cellStyle name="Comma 4 2 2 2 3 2 2 2 4" xfId="20934"/>
    <cellStyle name="Comma 4 2 2 2 3 2 2 2 5" xfId="33178"/>
    <cellStyle name="Comma 4 2 2 2 3 2 2 2 6" xfId="45407"/>
    <cellStyle name="Comma 4 2 2 2 3 2 2 3" xfId="2278"/>
    <cellStyle name="Comma 4 2 2 2 3 2 2 3 2" xfId="14798"/>
    <cellStyle name="Comma 4 2 2 2 3 2 2 3 2 2" xfId="27053"/>
    <cellStyle name="Comma 4 2 2 2 3 2 2 3 2 3" xfId="39294"/>
    <cellStyle name="Comma 4 2 2 2 3 2 2 3 3" xfId="20936"/>
    <cellStyle name="Comma 4 2 2 2 3 2 2 3 4" xfId="33180"/>
    <cellStyle name="Comma 4 2 2 2 3 2 2 3 5" xfId="45409"/>
    <cellStyle name="Comma 4 2 2 2 3 2 2 4" xfId="14795"/>
    <cellStyle name="Comma 4 2 2 2 3 2 2 4 2" xfId="27050"/>
    <cellStyle name="Comma 4 2 2 2 3 2 2 4 3" xfId="39291"/>
    <cellStyle name="Comma 4 2 2 2 3 2 2 5" xfId="20933"/>
    <cellStyle name="Comma 4 2 2 2 3 2 2 6" xfId="33177"/>
    <cellStyle name="Comma 4 2 2 2 3 2 2 7" xfId="45406"/>
    <cellStyle name="Comma 4 2 2 2 3 2 3" xfId="2279"/>
    <cellStyle name="Comma 4 2 2 2 3 2 3 2" xfId="2280"/>
    <cellStyle name="Comma 4 2 2 2 3 2 3 2 2" xfId="14800"/>
    <cellStyle name="Comma 4 2 2 2 3 2 3 2 2 2" xfId="27055"/>
    <cellStyle name="Comma 4 2 2 2 3 2 3 2 2 3" xfId="39296"/>
    <cellStyle name="Comma 4 2 2 2 3 2 3 2 3" xfId="20938"/>
    <cellStyle name="Comma 4 2 2 2 3 2 3 2 4" xfId="33182"/>
    <cellStyle name="Comma 4 2 2 2 3 2 3 2 5" xfId="45411"/>
    <cellStyle name="Comma 4 2 2 2 3 2 3 3" xfId="14799"/>
    <cellStyle name="Comma 4 2 2 2 3 2 3 3 2" xfId="27054"/>
    <cellStyle name="Comma 4 2 2 2 3 2 3 3 3" xfId="39295"/>
    <cellStyle name="Comma 4 2 2 2 3 2 3 4" xfId="20937"/>
    <cellStyle name="Comma 4 2 2 2 3 2 3 5" xfId="33181"/>
    <cellStyle name="Comma 4 2 2 2 3 2 3 6" xfId="45410"/>
    <cellStyle name="Comma 4 2 2 2 3 2 4" xfId="2281"/>
    <cellStyle name="Comma 4 2 2 2 3 2 4 2" xfId="14801"/>
    <cellStyle name="Comma 4 2 2 2 3 2 4 2 2" xfId="27056"/>
    <cellStyle name="Comma 4 2 2 2 3 2 4 2 3" xfId="39297"/>
    <cellStyle name="Comma 4 2 2 2 3 2 4 3" xfId="20939"/>
    <cellStyle name="Comma 4 2 2 2 3 2 4 4" xfId="33183"/>
    <cellStyle name="Comma 4 2 2 2 3 2 4 5" xfId="45412"/>
    <cellStyle name="Comma 4 2 2 2 3 2 5" xfId="14794"/>
    <cellStyle name="Comma 4 2 2 2 3 2 5 2" xfId="27049"/>
    <cellStyle name="Comma 4 2 2 2 3 2 5 3" xfId="39290"/>
    <cellStyle name="Comma 4 2 2 2 3 2 6" xfId="20932"/>
    <cellStyle name="Comma 4 2 2 2 3 2 7" xfId="33176"/>
    <cellStyle name="Comma 4 2 2 2 3 2 8" xfId="45405"/>
    <cellStyle name="Comma 4 2 2 2 3 3" xfId="2282"/>
    <cellStyle name="Comma 4 2 2 2 3 3 2" xfId="2283"/>
    <cellStyle name="Comma 4 2 2 2 3 3 2 2" xfId="2284"/>
    <cellStyle name="Comma 4 2 2 2 3 3 2 2 2" xfId="14804"/>
    <cellStyle name="Comma 4 2 2 2 3 3 2 2 2 2" xfId="27059"/>
    <cellStyle name="Comma 4 2 2 2 3 3 2 2 2 3" xfId="39300"/>
    <cellStyle name="Comma 4 2 2 2 3 3 2 2 3" xfId="20942"/>
    <cellStyle name="Comma 4 2 2 2 3 3 2 2 4" xfId="33186"/>
    <cellStyle name="Comma 4 2 2 2 3 3 2 2 5" xfId="45415"/>
    <cellStyle name="Comma 4 2 2 2 3 3 2 3" xfId="14803"/>
    <cellStyle name="Comma 4 2 2 2 3 3 2 3 2" xfId="27058"/>
    <cellStyle name="Comma 4 2 2 2 3 3 2 3 3" xfId="39299"/>
    <cellStyle name="Comma 4 2 2 2 3 3 2 4" xfId="20941"/>
    <cellStyle name="Comma 4 2 2 2 3 3 2 5" xfId="33185"/>
    <cellStyle name="Comma 4 2 2 2 3 3 2 6" xfId="45414"/>
    <cellStyle name="Comma 4 2 2 2 3 3 3" xfId="2285"/>
    <cellStyle name="Comma 4 2 2 2 3 3 3 2" xfId="14805"/>
    <cellStyle name="Comma 4 2 2 2 3 3 3 2 2" xfId="27060"/>
    <cellStyle name="Comma 4 2 2 2 3 3 3 2 3" xfId="39301"/>
    <cellStyle name="Comma 4 2 2 2 3 3 3 3" xfId="20943"/>
    <cellStyle name="Comma 4 2 2 2 3 3 3 4" xfId="33187"/>
    <cellStyle name="Comma 4 2 2 2 3 3 3 5" xfId="45416"/>
    <cellStyle name="Comma 4 2 2 2 3 3 4" xfId="14802"/>
    <cellStyle name="Comma 4 2 2 2 3 3 4 2" xfId="27057"/>
    <cellStyle name="Comma 4 2 2 2 3 3 4 3" xfId="39298"/>
    <cellStyle name="Comma 4 2 2 2 3 3 5" xfId="20940"/>
    <cellStyle name="Comma 4 2 2 2 3 3 6" xfId="33184"/>
    <cellStyle name="Comma 4 2 2 2 3 3 7" xfId="45413"/>
    <cellStyle name="Comma 4 2 2 2 3 4" xfId="2286"/>
    <cellStyle name="Comma 4 2 2 2 3 4 2" xfId="2287"/>
    <cellStyle name="Comma 4 2 2 2 3 4 2 2" xfId="14807"/>
    <cellStyle name="Comma 4 2 2 2 3 4 2 2 2" xfId="27062"/>
    <cellStyle name="Comma 4 2 2 2 3 4 2 2 3" xfId="39303"/>
    <cellStyle name="Comma 4 2 2 2 3 4 2 3" xfId="20945"/>
    <cellStyle name="Comma 4 2 2 2 3 4 2 4" xfId="33189"/>
    <cellStyle name="Comma 4 2 2 2 3 4 2 5" xfId="45418"/>
    <cellStyle name="Comma 4 2 2 2 3 4 3" xfId="14806"/>
    <cellStyle name="Comma 4 2 2 2 3 4 3 2" xfId="27061"/>
    <cellStyle name="Comma 4 2 2 2 3 4 3 3" xfId="39302"/>
    <cellStyle name="Comma 4 2 2 2 3 4 4" xfId="20944"/>
    <cellStyle name="Comma 4 2 2 2 3 4 5" xfId="33188"/>
    <cellStyle name="Comma 4 2 2 2 3 4 6" xfId="45417"/>
    <cellStyle name="Comma 4 2 2 2 3 5" xfId="2288"/>
    <cellStyle name="Comma 4 2 2 2 3 5 2" xfId="14808"/>
    <cellStyle name="Comma 4 2 2 2 3 5 2 2" xfId="27063"/>
    <cellStyle name="Comma 4 2 2 2 3 5 2 3" xfId="39304"/>
    <cellStyle name="Comma 4 2 2 2 3 5 3" xfId="20946"/>
    <cellStyle name="Comma 4 2 2 2 3 5 4" xfId="33190"/>
    <cellStyle name="Comma 4 2 2 2 3 5 5" xfId="45419"/>
    <cellStyle name="Comma 4 2 2 2 3 6" xfId="14793"/>
    <cellStyle name="Comma 4 2 2 2 3 6 2" xfId="27048"/>
    <cellStyle name="Comma 4 2 2 2 3 6 3" xfId="39289"/>
    <cellStyle name="Comma 4 2 2 2 3 7" xfId="20931"/>
    <cellStyle name="Comma 4 2 2 2 3 8" xfId="33175"/>
    <cellStyle name="Comma 4 2 2 2 3 9" xfId="45404"/>
    <cellStyle name="Comma 4 2 2 2 4" xfId="2289"/>
    <cellStyle name="Comma 4 2 2 2 4 2" xfId="2290"/>
    <cellStyle name="Comma 4 2 2 2 4 2 2" xfId="2291"/>
    <cellStyle name="Comma 4 2 2 2 4 2 2 2" xfId="2292"/>
    <cellStyle name="Comma 4 2 2 2 4 2 2 2 2" xfId="14812"/>
    <cellStyle name="Comma 4 2 2 2 4 2 2 2 2 2" xfId="27067"/>
    <cellStyle name="Comma 4 2 2 2 4 2 2 2 2 3" xfId="39308"/>
    <cellStyle name="Comma 4 2 2 2 4 2 2 2 3" xfId="20950"/>
    <cellStyle name="Comma 4 2 2 2 4 2 2 2 4" xfId="33194"/>
    <cellStyle name="Comma 4 2 2 2 4 2 2 2 5" xfId="45423"/>
    <cellStyle name="Comma 4 2 2 2 4 2 2 3" xfId="14811"/>
    <cellStyle name="Comma 4 2 2 2 4 2 2 3 2" xfId="27066"/>
    <cellStyle name="Comma 4 2 2 2 4 2 2 3 3" xfId="39307"/>
    <cellStyle name="Comma 4 2 2 2 4 2 2 4" xfId="20949"/>
    <cellStyle name="Comma 4 2 2 2 4 2 2 5" xfId="33193"/>
    <cellStyle name="Comma 4 2 2 2 4 2 2 6" xfId="45422"/>
    <cellStyle name="Comma 4 2 2 2 4 2 3" xfId="2293"/>
    <cellStyle name="Comma 4 2 2 2 4 2 3 2" xfId="14813"/>
    <cellStyle name="Comma 4 2 2 2 4 2 3 2 2" xfId="27068"/>
    <cellStyle name="Comma 4 2 2 2 4 2 3 2 3" xfId="39309"/>
    <cellStyle name="Comma 4 2 2 2 4 2 3 3" xfId="20951"/>
    <cellStyle name="Comma 4 2 2 2 4 2 3 4" xfId="33195"/>
    <cellStyle name="Comma 4 2 2 2 4 2 3 5" xfId="45424"/>
    <cellStyle name="Comma 4 2 2 2 4 2 4" xfId="14810"/>
    <cellStyle name="Comma 4 2 2 2 4 2 4 2" xfId="27065"/>
    <cellStyle name="Comma 4 2 2 2 4 2 4 3" xfId="39306"/>
    <cellStyle name="Comma 4 2 2 2 4 2 5" xfId="20948"/>
    <cellStyle name="Comma 4 2 2 2 4 2 6" xfId="33192"/>
    <cellStyle name="Comma 4 2 2 2 4 2 7" xfId="45421"/>
    <cellStyle name="Comma 4 2 2 2 4 3" xfId="2294"/>
    <cellStyle name="Comma 4 2 2 2 4 3 2" xfId="2295"/>
    <cellStyle name="Comma 4 2 2 2 4 3 2 2" xfId="14815"/>
    <cellStyle name="Comma 4 2 2 2 4 3 2 2 2" xfId="27070"/>
    <cellStyle name="Comma 4 2 2 2 4 3 2 2 3" xfId="39311"/>
    <cellStyle name="Comma 4 2 2 2 4 3 2 3" xfId="20953"/>
    <cellStyle name="Comma 4 2 2 2 4 3 2 4" xfId="33197"/>
    <cellStyle name="Comma 4 2 2 2 4 3 2 5" xfId="45426"/>
    <cellStyle name="Comma 4 2 2 2 4 3 3" xfId="14814"/>
    <cellStyle name="Comma 4 2 2 2 4 3 3 2" xfId="27069"/>
    <cellStyle name="Comma 4 2 2 2 4 3 3 3" xfId="39310"/>
    <cellStyle name="Comma 4 2 2 2 4 3 4" xfId="20952"/>
    <cellStyle name="Comma 4 2 2 2 4 3 5" xfId="33196"/>
    <cellStyle name="Comma 4 2 2 2 4 3 6" xfId="45425"/>
    <cellStyle name="Comma 4 2 2 2 4 4" xfId="2296"/>
    <cellStyle name="Comma 4 2 2 2 4 4 2" xfId="14816"/>
    <cellStyle name="Comma 4 2 2 2 4 4 2 2" xfId="27071"/>
    <cellStyle name="Comma 4 2 2 2 4 4 2 3" xfId="39312"/>
    <cellStyle name="Comma 4 2 2 2 4 4 3" xfId="20954"/>
    <cellStyle name="Comma 4 2 2 2 4 4 4" xfId="33198"/>
    <cellStyle name="Comma 4 2 2 2 4 4 5" xfId="45427"/>
    <cellStyle name="Comma 4 2 2 2 4 5" xfId="14809"/>
    <cellStyle name="Comma 4 2 2 2 4 5 2" xfId="27064"/>
    <cellStyle name="Comma 4 2 2 2 4 5 3" xfId="39305"/>
    <cellStyle name="Comma 4 2 2 2 4 6" xfId="20947"/>
    <cellStyle name="Comma 4 2 2 2 4 7" xfId="33191"/>
    <cellStyle name="Comma 4 2 2 2 4 8" xfId="45420"/>
    <cellStyle name="Comma 4 2 2 2 5" xfId="2297"/>
    <cellStyle name="Comma 4 2 2 2 5 2" xfId="2298"/>
    <cellStyle name="Comma 4 2 2 2 5 2 2" xfId="2299"/>
    <cellStyle name="Comma 4 2 2 2 5 2 2 2" xfId="14819"/>
    <cellStyle name="Comma 4 2 2 2 5 2 2 2 2" xfId="27074"/>
    <cellStyle name="Comma 4 2 2 2 5 2 2 2 3" xfId="39315"/>
    <cellStyle name="Comma 4 2 2 2 5 2 2 3" xfId="20957"/>
    <cellStyle name="Comma 4 2 2 2 5 2 2 4" xfId="33201"/>
    <cellStyle name="Comma 4 2 2 2 5 2 2 5" xfId="45430"/>
    <cellStyle name="Comma 4 2 2 2 5 2 3" xfId="14818"/>
    <cellStyle name="Comma 4 2 2 2 5 2 3 2" xfId="27073"/>
    <cellStyle name="Comma 4 2 2 2 5 2 3 3" xfId="39314"/>
    <cellStyle name="Comma 4 2 2 2 5 2 4" xfId="20956"/>
    <cellStyle name="Comma 4 2 2 2 5 2 5" xfId="33200"/>
    <cellStyle name="Comma 4 2 2 2 5 2 6" xfId="45429"/>
    <cellStyle name="Comma 4 2 2 2 5 3" xfId="2300"/>
    <cellStyle name="Comma 4 2 2 2 5 3 2" xfId="14820"/>
    <cellStyle name="Comma 4 2 2 2 5 3 2 2" xfId="27075"/>
    <cellStyle name="Comma 4 2 2 2 5 3 2 3" xfId="39316"/>
    <cellStyle name="Comma 4 2 2 2 5 3 3" xfId="20958"/>
    <cellStyle name="Comma 4 2 2 2 5 3 4" xfId="33202"/>
    <cellStyle name="Comma 4 2 2 2 5 3 5" xfId="45431"/>
    <cellStyle name="Comma 4 2 2 2 5 4" xfId="14817"/>
    <cellStyle name="Comma 4 2 2 2 5 4 2" xfId="27072"/>
    <cellStyle name="Comma 4 2 2 2 5 4 3" xfId="39313"/>
    <cellStyle name="Comma 4 2 2 2 5 5" xfId="20955"/>
    <cellStyle name="Comma 4 2 2 2 5 6" xfId="33199"/>
    <cellStyle name="Comma 4 2 2 2 5 7" xfId="45428"/>
    <cellStyle name="Comma 4 2 2 2 6" xfId="2301"/>
    <cellStyle name="Comma 4 2 2 2 6 2" xfId="2302"/>
    <cellStyle name="Comma 4 2 2 2 6 2 2" xfId="14822"/>
    <cellStyle name="Comma 4 2 2 2 6 2 2 2" xfId="27077"/>
    <cellStyle name="Comma 4 2 2 2 6 2 2 3" xfId="39318"/>
    <cellStyle name="Comma 4 2 2 2 6 2 3" xfId="20960"/>
    <cellStyle name="Comma 4 2 2 2 6 2 4" xfId="33204"/>
    <cellStyle name="Comma 4 2 2 2 6 2 5" xfId="45433"/>
    <cellStyle name="Comma 4 2 2 2 6 3" xfId="14821"/>
    <cellStyle name="Comma 4 2 2 2 6 3 2" xfId="27076"/>
    <cellStyle name="Comma 4 2 2 2 6 3 3" xfId="39317"/>
    <cellStyle name="Comma 4 2 2 2 6 4" xfId="20959"/>
    <cellStyle name="Comma 4 2 2 2 6 5" xfId="33203"/>
    <cellStyle name="Comma 4 2 2 2 6 6" xfId="45432"/>
    <cellStyle name="Comma 4 2 2 2 7" xfId="2303"/>
    <cellStyle name="Comma 4 2 2 2 7 2" xfId="14823"/>
    <cellStyle name="Comma 4 2 2 2 7 2 2" xfId="27078"/>
    <cellStyle name="Comma 4 2 2 2 7 2 3" xfId="39319"/>
    <cellStyle name="Comma 4 2 2 2 7 3" xfId="20961"/>
    <cellStyle name="Comma 4 2 2 2 7 4" xfId="33205"/>
    <cellStyle name="Comma 4 2 2 2 7 5" xfId="45434"/>
    <cellStyle name="Comma 4 2 2 2 8" xfId="14760"/>
    <cellStyle name="Comma 4 2 2 2 8 2" xfId="27015"/>
    <cellStyle name="Comma 4 2 2 2 8 3" xfId="39256"/>
    <cellStyle name="Comma 4 2 2 2 9" xfId="20898"/>
    <cellStyle name="Comma 4 2 2 3" xfId="2304"/>
    <cellStyle name="Comma 4 2 2 3 10" xfId="45435"/>
    <cellStyle name="Comma 4 2 2 3 2" xfId="2305"/>
    <cellStyle name="Comma 4 2 2 3 2 2" xfId="2306"/>
    <cellStyle name="Comma 4 2 2 3 2 2 2" xfId="2307"/>
    <cellStyle name="Comma 4 2 2 3 2 2 2 2" xfId="2308"/>
    <cellStyle name="Comma 4 2 2 3 2 2 2 2 2" xfId="2309"/>
    <cellStyle name="Comma 4 2 2 3 2 2 2 2 2 2" xfId="14829"/>
    <cellStyle name="Comma 4 2 2 3 2 2 2 2 2 2 2" xfId="27084"/>
    <cellStyle name="Comma 4 2 2 3 2 2 2 2 2 2 3" xfId="39325"/>
    <cellStyle name="Comma 4 2 2 3 2 2 2 2 2 3" xfId="20967"/>
    <cellStyle name="Comma 4 2 2 3 2 2 2 2 2 4" xfId="33211"/>
    <cellStyle name="Comma 4 2 2 3 2 2 2 2 2 5" xfId="45440"/>
    <cellStyle name="Comma 4 2 2 3 2 2 2 2 3" xfId="14828"/>
    <cellStyle name="Comma 4 2 2 3 2 2 2 2 3 2" xfId="27083"/>
    <cellStyle name="Comma 4 2 2 3 2 2 2 2 3 3" xfId="39324"/>
    <cellStyle name="Comma 4 2 2 3 2 2 2 2 4" xfId="20966"/>
    <cellStyle name="Comma 4 2 2 3 2 2 2 2 5" xfId="33210"/>
    <cellStyle name="Comma 4 2 2 3 2 2 2 2 6" xfId="45439"/>
    <cellStyle name="Comma 4 2 2 3 2 2 2 3" xfId="2310"/>
    <cellStyle name="Comma 4 2 2 3 2 2 2 3 2" xfId="14830"/>
    <cellStyle name="Comma 4 2 2 3 2 2 2 3 2 2" xfId="27085"/>
    <cellStyle name="Comma 4 2 2 3 2 2 2 3 2 3" xfId="39326"/>
    <cellStyle name="Comma 4 2 2 3 2 2 2 3 3" xfId="20968"/>
    <cellStyle name="Comma 4 2 2 3 2 2 2 3 4" xfId="33212"/>
    <cellStyle name="Comma 4 2 2 3 2 2 2 3 5" xfId="45441"/>
    <cellStyle name="Comma 4 2 2 3 2 2 2 4" xfId="14827"/>
    <cellStyle name="Comma 4 2 2 3 2 2 2 4 2" xfId="27082"/>
    <cellStyle name="Comma 4 2 2 3 2 2 2 4 3" xfId="39323"/>
    <cellStyle name="Comma 4 2 2 3 2 2 2 5" xfId="20965"/>
    <cellStyle name="Comma 4 2 2 3 2 2 2 6" xfId="33209"/>
    <cellStyle name="Comma 4 2 2 3 2 2 2 7" xfId="45438"/>
    <cellStyle name="Comma 4 2 2 3 2 2 3" xfId="2311"/>
    <cellStyle name="Comma 4 2 2 3 2 2 3 2" xfId="2312"/>
    <cellStyle name="Comma 4 2 2 3 2 2 3 2 2" xfId="14832"/>
    <cellStyle name="Comma 4 2 2 3 2 2 3 2 2 2" xfId="27087"/>
    <cellStyle name="Comma 4 2 2 3 2 2 3 2 2 3" xfId="39328"/>
    <cellStyle name="Comma 4 2 2 3 2 2 3 2 3" xfId="20970"/>
    <cellStyle name="Comma 4 2 2 3 2 2 3 2 4" xfId="33214"/>
    <cellStyle name="Comma 4 2 2 3 2 2 3 2 5" xfId="45443"/>
    <cellStyle name="Comma 4 2 2 3 2 2 3 3" xfId="14831"/>
    <cellStyle name="Comma 4 2 2 3 2 2 3 3 2" xfId="27086"/>
    <cellStyle name="Comma 4 2 2 3 2 2 3 3 3" xfId="39327"/>
    <cellStyle name="Comma 4 2 2 3 2 2 3 4" xfId="20969"/>
    <cellStyle name="Comma 4 2 2 3 2 2 3 5" xfId="33213"/>
    <cellStyle name="Comma 4 2 2 3 2 2 3 6" xfId="45442"/>
    <cellStyle name="Comma 4 2 2 3 2 2 4" xfId="2313"/>
    <cellStyle name="Comma 4 2 2 3 2 2 4 2" xfId="14833"/>
    <cellStyle name="Comma 4 2 2 3 2 2 4 2 2" xfId="27088"/>
    <cellStyle name="Comma 4 2 2 3 2 2 4 2 3" xfId="39329"/>
    <cellStyle name="Comma 4 2 2 3 2 2 4 3" xfId="20971"/>
    <cellStyle name="Comma 4 2 2 3 2 2 4 4" xfId="33215"/>
    <cellStyle name="Comma 4 2 2 3 2 2 4 5" xfId="45444"/>
    <cellStyle name="Comma 4 2 2 3 2 2 5" xfId="14826"/>
    <cellStyle name="Comma 4 2 2 3 2 2 5 2" xfId="27081"/>
    <cellStyle name="Comma 4 2 2 3 2 2 5 3" xfId="39322"/>
    <cellStyle name="Comma 4 2 2 3 2 2 6" xfId="20964"/>
    <cellStyle name="Comma 4 2 2 3 2 2 7" xfId="33208"/>
    <cellStyle name="Comma 4 2 2 3 2 2 8" xfId="45437"/>
    <cellStyle name="Comma 4 2 2 3 2 3" xfId="2314"/>
    <cellStyle name="Comma 4 2 2 3 2 3 2" xfId="2315"/>
    <cellStyle name="Comma 4 2 2 3 2 3 2 2" xfId="2316"/>
    <cellStyle name="Comma 4 2 2 3 2 3 2 2 2" xfId="14836"/>
    <cellStyle name="Comma 4 2 2 3 2 3 2 2 2 2" xfId="27091"/>
    <cellStyle name="Comma 4 2 2 3 2 3 2 2 2 3" xfId="39332"/>
    <cellStyle name="Comma 4 2 2 3 2 3 2 2 3" xfId="20974"/>
    <cellStyle name="Comma 4 2 2 3 2 3 2 2 4" xfId="33218"/>
    <cellStyle name="Comma 4 2 2 3 2 3 2 2 5" xfId="45447"/>
    <cellStyle name="Comma 4 2 2 3 2 3 2 3" xfId="14835"/>
    <cellStyle name="Comma 4 2 2 3 2 3 2 3 2" xfId="27090"/>
    <cellStyle name="Comma 4 2 2 3 2 3 2 3 3" xfId="39331"/>
    <cellStyle name="Comma 4 2 2 3 2 3 2 4" xfId="20973"/>
    <cellStyle name="Comma 4 2 2 3 2 3 2 5" xfId="33217"/>
    <cellStyle name="Comma 4 2 2 3 2 3 2 6" xfId="45446"/>
    <cellStyle name="Comma 4 2 2 3 2 3 3" xfId="2317"/>
    <cellStyle name="Comma 4 2 2 3 2 3 3 2" xfId="14837"/>
    <cellStyle name="Comma 4 2 2 3 2 3 3 2 2" xfId="27092"/>
    <cellStyle name="Comma 4 2 2 3 2 3 3 2 3" xfId="39333"/>
    <cellStyle name="Comma 4 2 2 3 2 3 3 3" xfId="20975"/>
    <cellStyle name="Comma 4 2 2 3 2 3 3 4" xfId="33219"/>
    <cellStyle name="Comma 4 2 2 3 2 3 3 5" xfId="45448"/>
    <cellStyle name="Comma 4 2 2 3 2 3 4" xfId="14834"/>
    <cellStyle name="Comma 4 2 2 3 2 3 4 2" xfId="27089"/>
    <cellStyle name="Comma 4 2 2 3 2 3 4 3" xfId="39330"/>
    <cellStyle name="Comma 4 2 2 3 2 3 5" xfId="20972"/>
    <cellStyle name="Comma 4 2 2 3 2 3 6" xfId="33216"/>
    <cellStyle name="Comma 4 2 2 3 2 3 7" xfId="45445"/>
    <cellStyle name="Comma 4 2 2 3 2 4" xfId="2318"/>
    <cellStyle name="Comma 4 2 2 3 2 4 2" xfId="2319"/>
    <cellStyle name="Comma 4 2 2 3 2 4 2 2" xfId="14839"/>
    <cellStyle name="Comma 4 2 2 3 2 4 2 2 2" xfId="27094"/>
    <cellStyle name="Comma 4 2 2 3 2 4 2 2 3" xfId="39335"/>
    <cellStyle name="Comma 4 2 2 3 2 4 2 3" xfId="20977"/>
    <cellStyle name="Comma 4 2 2 3 2 4 2 4" xfId="33221"/>
    <cellStyle name="Comma 4 2 2 3 2 4 2 5" xfId="45450"/>
    <cellStyle name="Comma 4 2 2 3 2 4 3" xfId="14838"/>
    <cellStyle name="Comma 4 2 2 3 2 4 3 2" xfId="27093"/>
    <cellStyle name="Comma 4 2 2 3 2 4 3 3" xfId="39334"/>
    <cellStyle name="Comma 4 2 2 3 2 4 4" xfId="20976"/>
    <cellStyle name="Comma 4 2 2 3 2 4 5" xfId="33220"/>
    <cellStyle name="Comma 4 2 2 3 2 4 6" xfId="45449"/>
    <cellStyle name="Comma 4 2 2 3 2 5" xfId="2320"/>
    <cellStyle name="Comma 4 2 2 3 2 5 2" xfId="14840"/>
    <cellStyle name="Comma 4 2 2 3 2 5 2 2" xfId="27095"/>
    <cellStyle name="Comma 4 2 2 3 2 5 2 3" xfId="39336"/>
    <cellStyle name="Comma 4 2 2 3 2 5 3" xfId="20978"/>
    <cellStyle name="Comma 4 2 2 3 2 5 4" xfId="33222"/>
    <cellStyle name="Comma 4 2 2 3 2 5 5" xfId="45451"/>
    <cellStyle name="Comma 4 2 2 3 2 6" xfId="14825"/>
    <cellStyle name="Comma 4 2 2 3 2 6 2" xfId="27080"/>
    <cellStyle name="Comma 4 2 2 3 2 6 3" xfId="39321"/>
    <cellStyle name="Comma 4 2 2 3 2 7" xfId="20963"/>
    <cellStyle name="Comma 4 2 2 3 2 8" xfId="33207"/>
    <cellStyle name="Comma 4 2 2 3 2 9" xfId="45436"/>
    <cellStyle name="Comma 4 2 2 3 3" xfId="2321"/>
    <cellStyle name="Comma 4 2 2 3 3 2" xfId="2322"/>
    <cellStyle name="Comma 4 2 2 3 3 2 2" xfId="2323"/>
    <cellStyle name="Comma 4 2 2 3 3 2 2 2" xfId="2324"/>
    <cellStyle name="Comma 4 2 2 3 3 2 2 2 2" xfId="14844"/>
    <cellStyle name="Comma 4 2 2 3 3 2 2 2 2 2" xfId="27099"/>
    <cellStyle name="Comma 4 2 2 3 3 2 2 2 2 3" xfId="39340"/>
    <cellStyle name="Comma 4 2 2 3 3 2 2 2 3" xfId="20982"/>
    <cellStyle name="Comma 4 2 2 3 3 2 2 2 4" xfId="33226"/>
    <cellStyle name="Comma 4 2 2 3 3 2 2 2 5" xfId="45455"/>
    <cellStyle name="Comma 4 2 2 3 3 2 2 3" xfId="14843"/>
    <cellStyle name="Comma 4 2 2 3 3 2 2 3 2" xfId="27098"/>
    <cellStyle name="Comma 4 2 2 3 3 2 2 3 3" xfId="39339"/>
    <cellStyle name="Comma 4 2 2 3 3 2 2 4" xfId="20981"/>
    <cellStyle name="Comma 4 2 2 3 3 2 2 5" xfId="33225"/>
    <cellStyle name="Comma 4 2 2 3 3 2 2 6" xfId="45454"/>
    <cellStyle name="Comma 4 2 2 3 3 2 3" xfId="2325"/>
    <cellStyle name="Comma 4 2 2 3 3 2 3 2" xfId="14845"/>
    <cellStyle name="Comma 4 2 2 3 3 2 3 2 2" xfId="27100"/>
    <cellStyle name="Comma 4 2 2 3 3 2 3 2 3" xfId="39341"/>
    <cellStyle name="Comma 4 2 2 3 3 2 3 3" xfId="20983"/>
    <cellStyle name="Comma 4 2 2 3 3 2 3 4" xfId="33227"/>
    <cellStyle name="Comma 4 2 2 3 3 2 3 5" xfId="45456"/>
    <cellStyle name="Comma 4 2 2 3 3 2 4" xfId="14842"/>
    <cellStyle name="Comma 4 2 2 3 3 2 4 2" xfId="27097"/>
    <cellStyle name="Comma 4 2 2 3 3 2 4 3" xfId="39338"/>
    <cellStyle name="Comma 4 2 2 3 3 2 5" xfId="20980"/>
    <cellStyle name="Comma 4 2 2 3 3 2 6" xfId="33224"/>
    <cellStyle name="Comma 4 2 2 3 3 2 7" xfId="45453"/>
    <cellStyle name="Comma 4 2 2 3 3 3" xfId="2326"/>
    <cellStyle name="Comma 4 2 2 3 3 3 2" xfId="2327"/>
    <cellStyle name="Comma 4 2 2 3 3 3 2 2" xfId="14847"/>
    <cellStyle name="Comma 4 2 2 3 3 3 2 2 2" xfId="27102"/>
    <cellStyle name="Comma 4 2 2 3 3 3 2 2 3" xfId="39343"/>
    <cellStyle name="Comma 4 2 2 3 3 3 2 3" xfId="20985"/>
    <cellStyle name="Comma 4 2 2 3 3 3 2 4" xfId="33229"/>
    <cellStyle name="Comma 4 2 2 3 3 3 2 5" xfId="45458"/>
    <cellStyle name="Comma 4 2 2 3 3 3 3" xfId="14846"/>
    <cellStyle name="Comma 4 2 2 3 3 3 3 2" xfId="27101"/>
    <cellStyle name="Comma 4 2 2 3 3 3 3 3" xfId="39342"/>
    <cellStyle name="Comma 4 2 2 3 3 3 4" xfId="20984"/>
    <cellStyle name="Comma 4 2 2 3 3 3 5" xfId="33228"/>
    <cellStyle name="Comma 4 2 2 3 3 3 6" xfId="45457"/>
    <cellStyle name="Comma 4 2 2 3 3 4" xfId="2328"/>
    <cellStyle name="Comma 4 2 2 3 3 4 2" xfId="14848"/>
    <cellStyle name="Comma 4 2 2 3 3 4 2 2" xfId="27103"/>
    <cellStyle name="Comma 4 2 2 3 3 4 2 3" xfId="39344"/>
    <cellStyle name="Comma 4 2 2 3 3 4 3" xfId="20986"/>
    <cellStyle name="Comma 4 2 2 3 3 4 4" xfId="33230"/>
    <cellStyle name="Comma 4 2 2 3 3 4 5" xfId="45459"/>
    <cellStyle name="Comma 4 2 2 3 3 5" xfId="14841"/>
    <cellStyle name="Comma 4 2 2 3 3 5 2" xfId="27096"/>
    <cellStyle name="Comma 4 2 2 3 3 5 3" xfId="39337"/>
    <cellStyle name="Comma 4 2 2 3 3 6" xfId="20979"/>
    <cellStyle name="Comma 4 2 2 3 3 7" xfId="33223"/>
    <cellStyle name="Comma 4 2 2 3 3 8" xfId="45452"/>
    <cellStyle name="Comma 4 2 2 3 4" xfId="2329"/>
    <cellStyle name="Comma 4 2 2 3 4 2" xfId="2330"/>
    <cellStyle name="Comma 4 2 2 3 4 2 2" xfId="2331"/>
    <cellStyle name="Comma 4 2 2 3 4 2 2 2" xfId="14851"/>
    <cellStyle name="Comma 4 2 2 3 4 2 2 2 2" xfId="27106"/>
    <cellStyle name="Comma 4 2 2 3 4 2 2 2 3" xfId="39347"/>
    <cellStyle name="Comma 4 2 2 3 4 2 2 3" xfId="20989"/>
    <cellStyle name="Comma 4 2 2 3 4 2 2 4" xfId="33233"/>
    <cellStyle name="Comma 4 2 2 3 4 2 2 5" xfId="45462"/>
    <cellStyle name="Comma 4 2 2 3 4 2 3" xfId="14850"/>
    <cellStyle name="Comma 4 2 2 3 4 2 3 2" xfId="27105"/>
    <cellStyle name="Comma 4 2 2 3 4 2 3 3" xfId="39346"/>
    <cellStyle name="Comma 4 2 2 3 4 2 4" xfId="20988"/>
    <cellStyle name="Comma 4 2 2 3 4 2 5" xfId="33232"/>
    <cellStyle name="Comma 4 2 2 3 4 2 6" xfId="45461"/>
    <cellStyle name="Comma 4 2 2 3 4 3" xfId="2332"/>
    <cellStyle name="Comma 4 2 2 3 4 3 2" xfId="14852"/>
    <cellStyle name="Comma 4 2 2 3 4 3 2 2" xfId="27107"/>
    <cellStyle name="Comma 4 2 2 3 4 3 2 3" xfId="39348"/>
    <cellStyle name="Comma 4 2 2 3 4 3 3" xfId="20990"/>
    <cellStyle name="Comma 4 2 2 3 4 3 4" xfId="33234"/>
    <cellStyle name="Comma 4 2 2 3 4 3 5" xfId="45463"/>
    <cellStyle name="Comma 4 2 2 3 4 4" xfId="14849"/>
    <cellStyle name="Comma 4 2 2 3 4 4 2" xfId="27104"/>
    <cellStyle name="Comma 4 2 2 3 4 4 3" xfId="39345"/>
    <cellStyle name="Comma 4 2 2 3 4 5" xfId="20987"/>
    <cellStyle name="Comma 4 2 2 3 4 6" xfId="33231"/>
    <cellStyle name="Comma 4 2 2 3 4 7" xfId="45460"/>
    <cellStyle name="Comma 4 2 2 3 5" xfId="2333"/>
    <cellStyle name="Comma 4 2 2 3 5 2" xfId="2334"/>
    <cellStyle name="Comma 4 2 2 3 5 2 2" xfId="14854"/>
    <cellStyle name="Comma 4 2 2 3 5 2 2 2" xfId="27109"/>
    <cellStyle name="Comma 4 2 2 3 5 2 2 3" xfId="39350"/>
    <cellStyle name="Comma 4 2 2 3 5 2 3" xfId="20992"/>
    <cellStyle name="Comma 4 2 2 3 5 2 4" xfId="33236"/>
    <cellStyle name="Comma 4 2 2 3 5 2 5" xfId="45465"/>
    <cellStyle name="Comma 4 2 2 3 5 3" xfId="14853"/>
    <cellStyle name="Comma 4 2 2 3 5 3 2" xfId="27108"/>
    <cellStyle name="Comma 4 2 2 3 5 3 3" xfId="39349"/>
    <cellStyle name="Comma 4 2 2 3 5 4" xfId="20991"/>
    <cellStyle name="Comma 4 2 2 3 5 5" xfId="33235"/>
    <cellStyle name="Comma 4 2 2 3 5 6" xfId="45464"/>
    <cellStyle name="Comma 4 2 2 3 6" xfId="2335"/>
    <cellStyle name="Comma 4 2 2 3 6 2" xfId="14855"/>
    <cellStyle name="Comma 4 2 2 3 6 2 2" xfId="27110"/>
    <cellStyle name="Comma 4 2 2 3 6 2 3" xfId="39351"/>
    <cellStyle name="Comma 4 2 2 3 6 3" xfId="20993"/>
    <cellStyle name="Comma 4 2 2 3 6 4" xfId="33237"/>
    <cellStyle name="Comma 4 2 2 3 6 5" xfId="45466"/>
    <cellStyle name="Comma 4 2 2 3 7" xfId="14824"/>
    <cellStyle name="Comma 4 2 2 3 7 2" xfId="27079"/>
    <cellStyle name="Comma 4 2 2 3 7 3" xfId="39320"/>
    <cellStyle name="Comma 4 2 2 3 8" xfId="20962"/>
    <cellStyle name="Comma 4 2 2 3 9" xfId="33206"/>
    <cellStyle name="Comma 4 2 2 4" xfId="2336"/>
    <cellStyle name="Comma 4 2 2 4 2" xfId="2337"/>
    <cellStyle name="Comma 4 2 2 4 2 2" xfId="2338"/>
    <cellStyle name="Comma 4 2 2 4 2 2 2" xfId="2339"/>
    <cellStyle name="Comma 4 2 2 4 2 2 2 2" xfId="2340"/>
    <cellStyle name="Comma 4 2 2 4 2 2 2 2 2" xfId="14860"/>
    <cellStyle name="Comma 4 2 2 4 2 2 2 2 2 2" xfId="27115"/>
    <cellStyle name="Comma 4 2 2 4 2 2 2 2 2 3" xfId="39356"/>
    <cellStyle name="Comma 4 2 2 4 2 2 2 2 3" xfId="20998"/>
    <cellStyle name="Comma 4 2 2 4 2 2 2 2 4" xfId="33242"/>
    <cellStyle name="Comma 4 2 2 4 2 2 2 2 5" xfId="45471"/>
    <cellStyle name="Comma 4 2 2 4 2 2 2 3" xfId="14859"/>
    <cellStyle name="Comma 4 2 2 4 2 2 2 3 2" xfId="27114"/>
    <cellStyle name="Comma 4 2 2 4 2 2 2 3 3" xfId="39355"/>
    <cellStyle name="Comma 4 2 2 4 2 2 2 4" xfId="20997"/>
    <cellStyle name="Comma 4 2 2 4 2 2 2 5" xfId="33241"/>
    <cellStyle name="Comma 4 2 2 4 2 2 2 6" xfId="45470"/>
    <cellStyle name="Comma 4 2 2 4 2 2 3" xfId="2341"/>
    <cellStyle name="Comma 4 2 2 4 2 2 3 2" xfId="14861"/>
    <cellStyle name="Comma 4 2 2 4 2 2 3 2 2" xfId="27116"/>
    <cellStyle name="Comma 4 2 2 4 2 2 3 2 3" xfId="39357"/>
    <cellStyle name="Comma 4 2 2 4 2 2 3 3" xfId="20999"/>
    <cellStyle name="Comma 4 2 2 4 2 2 3 4" xfId="33243"/>
    <cellStyle name="Comma 4 2 2 4 2 2 3 5" xfId="45472"/>
    <cellStyle name="Comma 4 2 2 4 2 2 4" xfId="14858"/>
    <cellStyle name="Comma 4 2 2 4 2 2 4 2" xfId="27113"/>
    <cellStyle name="Comma 4 2 2 4 2 2 4 3" xfId="39354"/>
    <cellStyle name="Comma 4 2 2 4 2 2 5" xfId="20996"/>
    <cellStyle name="Comma 4 2 2 4 2 2 6" xfId="33240"/>
    <cellStyle name="Comma 4 2 2 4 2 2 7" xfId="45469"/>
    <cellStyle name="Comma 4 2 2 4 2 3" xfId="2342"/>
    <cellStyle name="Comma 4 2 2 4 2 3 2" xfId="2343"/>
    <cellStyle name="Comma 4 2 2 4 2 3 2 2" xfId="14863"/>
    <cellStyle name="Comma 4 2 2 4 2 3 2 2 2" xfId="27118"/>
    <cellStyle name="Comma 4 2 2 4 2 3 2 2 3" xfId="39359"/>
    <cellStyle name="Comma 4 2 2 4 2 3 2 3" xfId="21001"/>
    <cellStyle name="Comma 4 2 2 4 2 3 2 4" xfId="33245"/>
    <cellStyle name="Comma 4 2 2 4 2 3 2 5" xfId="45474"/>
    <cellStyle name="Comma 4 2 2 4 2 3 3" xfId="14862"/>
    <cellStyle name="Comma 4 2 2 4 2 3 3 2" xfId="27117"/>
    <cellStyle name="Comma 4 2 2 4 2 3 3 3" xfId="39358"/>
    <cellStyle name="Comma 4 2 2 4 2 3 4" xfId="21000"/>
    <cellStyle name="Comma 4 2 2 4 2 3 5" xfId="33244"/>
    <cellStyle name="Comma 4 2 2 4 2 3 6" xfId="45473"/>
    <cellStyle name="Comma 4 2 2 4 2 4" xfId="2344"/>
    <cellStyle name="Comma 4 2 2 4 2 4 2" xfId="14864"/>
    <cellStyle name="Comma 4 2 2 4 2 4 2 2" xfId="27119"/>
    <cellStyle name="Comma 4 2 2 4 2 4 2 3" xfId="39360"/>
    <cellStyle name="Comma 4 2 2 4 2 4 3" xfId="21002"/>
    <cellStyle name="Comma 4 2 2 4 2 4 4" xfId="33246"/>
    <cellStyle name="Comma 4 2 2 4 2 4 5" xfId="45475"/>
    <cellStyle name="Comma 4 2 2 4 2 5" xfId="14857"/>
    <cellStyle name="Comma 4 2 2 4 2 5 2" xfId="27112"/>
    <cellStyle name="Comma 4 2 2 4 2 5 3" xfId="39353"/>
    <cellStyle name="Comma 4 2 2 4 2 6" xfId="20995"/>
    <cellStyle name="Comma 4 2 2 4 2 7" xfId="33239"/>
    <cellStyle name="Comma 4 2 2 4 2 8" xfId="45468"/>
    <cellStyle name="Comma 4 2 2 4 3" xfId="2345"/>
    <cellStyle name="Comma 4 2 2 4 3 2" xfId="2346"/>
    <cellStyle name="Comma 4 2 2 4 3 2 2" xfId="2347"/>
    <cellStyle name="Comma 4 2 2 4 3 2 2 2" xfId="14867"/>
    <cellStyle name="Comma 4 2 2 4 3 2 2 2 2" xfId="27122"/>
    <cellStyle name="Comma 4 2 2 4 3 2 2 2 3" xfId="39363"/>
    <cellStyle name="Comma 4 2 2 4 3 2 2 3" xfId="21005"/>
    <cellStyle name="Comma 4 2 2 4 3 2 2 4" xfId="33249"/>
    <cellStyle name="Comma 4 2 2 4 3 2 2 5" xfId="45478"/>
    <cellStyle name="Comma 4 2 2 4 3 2 3" xfId="14866"/>
    <cellStyle name="Comma 4 2 2 4 3 2 3 2" xfId="27121"/>
    <cellStyle name="Comma 4 2 2 4 3 2 3 3" xfId="39362"/>
    <cellStyle name="Comma 4 2 2 4 3 2 4" xfId="21004"/>
    <cellStyle name="Comma 4 2 2 4 3 2 5" xfId="33248"/>
    <cellStyle name="Comma 4 2 2 4 3 2 6" xfId="45477"/>
    <cellStyle name="Comma 4 2 2 4 3 3" xfId="2348"/>
    <cellStyle name="Comma 4 2 2 4 3 3 2" xfId="14868"/>
    <cellStyle name="Comma 4 2 2 4 3 3 2 2" xfId="27123"/>
    <cellStyle name="Comma 4 2 2 4 3 3 2 3" xfId="39364"/>
    <cellStyle name="Comma 4 2 2 4 3 3 3" xfId="21006"/>
    <cellStyle name="Comma 4 2 2 4 3 3 4" xfId="33250"/>
    <cellStyle name="Comma 4 2 2 4 3 3 5" xfId="45479"/>
    <cellStyle name="Comma 4 2 2 4 3 4" xfId="14865"/>
    <cellStyle name="Comma 4 2 2 4 3 4 2" xfId="27120"/>
    <cellStyle name="Comma 4 2 2 4 3 4 3" xfId="39361"/>
    <cellStyle name="Comma 4 2 2 4 3 5" xfId="21003"/>
    <cellStyle name="Comma 4 2 2 4 3 6" xfId="33247"/>
    <cellStyle name="Comma 4 2 2 4 3 7" xfId="45476"/>
    <cellStyle name="Comma 4 2 2 4 4" xfId="2349"/>
    <cellStyle name="Comma 4 2 2 4 4 2" xfId="2350"/>
    <cellStyle name="Comma 4 2 2 4 4 2 2" xfId="14870"/>
    <cellStyle name="Comma 4 2 2 4 4 2 2 2" xfId="27125"/>
    <cellStyle name="Comma 4 2 2 4 4 2 2 3" xfId="39366"/>
    <cellStyle name="Comma 4 2 2 4 4 2 3" xfId="21008"/>
    <cellStyle name="Comma 4 2 2 4 4 2 4" xfId="33252"/>
    <cellStyle name="Comma 4 2 2 4 4 2 5" xfId="45481"/>
    <cellStyle name="Comma 4 2 2 4 4 3" xfId="14869"/>
    <cellStyle name="Comma 4 2 2 4 4 3 2" xfId="27124"/>
    <cellStyle name="Comma 4 2 2 4 4 3 3" xfId="39365"/>
    <cellStyle name="Comma 4 2 2 4 4 4" xfId="21007"/>
    <cellStyle name="Comma 4 2 2 4 4 5" xfId="33251"/>
    <cellStyle name="Comma 4 2 2 4 4 6" xfId="45480"/>
    <cellStyle name="Comma 4 2 2 4 5" xfId="2351"/>
    <cellStyle name="Comma 4 2 2 4 5 2" xfId="14871"/>
    <cellStyle name="Comma 4 2 2 4 5 2 2" xfId="27126"/>
    <cellStyle name="Comma 4 2 2 4 5 2 3" xfId="39367"/>
    <cellStyle name="Comma 4 2 2 4 5 3" xfId="21009"/>
    <cellStyle name="Comma 4 2 2 4 5 4" xfId="33253"/>
    <cellStyle name="Comma 4 2 2 4 5 5" xfId="45482"/>
    <cellStyle name="Comma 4 2 2 4 6" xfId="14856"/>
    <cellStyle name="Comma 4 2 2 4 6 2" xfId="27111"/>
    <cellStyle name="Comma 4 2 2 4 6 3" xfId="39352"/>
    <cellStyle name="Comma 4 2 2 4 7" xfId="20994"/>
    <cellStyle name="Comma 4 2 2 4 8" xfId="33238"/>
    <cellStyle name="Comma 4 2 2 4 9" xfId="45467"/>
    <cellStyle name="Comma 4 2 2 5" xfId="2352"/>
    <cellStyle name="Comma 4 2 2 5 2" xfId="2353"/>
    <cellStyle name="Comma 4 2 2 5 2 2" xfId="2354"/>
    <cellStyle name="Comma 4 2 2 5 2 2 2" xfId="2355"/>
    <cellStyle name="Comma 4 2 2 5 2 2 2 2" xfId="14875"/>
    <cellStyle name="Comma 4 2 2 5 2 2 2 2 2" xfId="27130"/>
    <cellStyle name="Comma 4 2 2 5 2 2 2 2 3" xfId="39371"/>
    <cellStyle name="Comma 4 2 2 5 2 2 2 3" xfId="21013"/>
    <cellStyle name="Comma 4 2 2 5 2 2 2 4" xfId="33257"/>
    <cellStyle name="Comma 4 2 2 5 2 2 2 5" xfId="45486"/>
    <cellStyle name="Comma 4 2 2 5 2 2 3" xfId="14874"/>
    <cellStyle name="Comma 4 2 2 5 2 2 3 2" xfId="27129"/>
    <cellStyle name="Comma 4 2 2 5 2 2 3 3" xfId="39370"/>
    <cellStyle name="Comma 4 2 2 5 2 2 4" xfId="21012"/>
    <cellStyle name="Comma 4 2 2 5 2 2 5" xfId="33256"/>
    <cellStyle name="Comma 4 2 2 5 2 2 6" xfId="45485"/>
    <cellStyle name="Comma 4 2 2 5 2 3" xfId="2356"/>
    <cellStyle name="Comma 4 2 2 5 2 3 2" xfId="14876"/>
    <cellStyle name="Comma 4 2 2 5 2 3 2 2" xfId="27131"/>
    <cellStyle name="Comma 4 2 2 5 2 3 2 3" xfId="39372"/>
    <cellStyle name="Comma 4 2 2 5 2 3 3" xfId="21014"/>
    <cellStyle name="Comma 4 2 2 5 2 3 4" xfId="33258"/>
    <cellStyle name="Comma 4 2 2 5 2 3 5" xfId="45487"/>
    <cellStyle name="Comma 4 2 2 5 2 4" xfId="14873"/>
    <cellStyle name="Comma 4 2 2 5 2 4 2" xfId="27128"/>
    <cellStyle name="Comma 4 2 2 5 2 4 3" xfId="39369"/>
    <cellStyle name="Comma 4 2 2 5 2 5" xfId="21011"/>
    <cellStyle name="Comma 4 2 2 5 2 6" xfId="33255"/>
    <cellStyle name="Comma 4 2 2 5 2 7" xfId="45484"/>
    <cellStyle name="Comma 4 2 2 5 3" xfId="2357"/>
    <cellStyle name="Comma 4 2 2 5 3 2" xfId="2358"/>
    <cellStyle name="Comma 4 2 2 5 3 2 2" xfId="14878"/>
    <cellStyle name="Comma 4 2 2 5 3 2 2 2" xfId="27133"/>
    <cellStyle name="Comma 4 2 2 5 3 2 2 3" xfId="39374"/>
    <cellStyle name="Comma 4 2 2 5 3 2 3" xfId="21016"/>
    <cellStyle name="Comma 4 2 2 5 3 2 4" xfId="33260"/>
    <cellStyle name="Comma 4 2 2 5 3 2 5" xfId="45489"/>
    <cellStyle name="Comma 4 2 2 5 3 3" xfId="14877"/>
    <cellStyle name="Comma 4 2 2 5 3 3 2" xfId="27132"/>
    <cellStyle name="Comma 4 2 2 5 3 3 3" xfId="39373"/>
    <cellStyle name="Comma 4 2 2 5 3 4" xfId="21015"/>
    <cellStyle name="Comma 4 2 2 5 3 5" xfId="33259"/>
    <cellStyle name="Comma 4 2 2 5 3 6" xfId="45488"/>
    <cellStyle name="Comma 4 2 2 5 4" xfId="2359"/>
    <cellStyle name="Comma 4 2 2 5 4 2" xfId="14879"/>
    <cellStyle name="Comma 4 2 2 5 4 2 2" xfId="27134"/>
    <cellStyle name="Comma 4 2 2 5 4 2 3" xfId="39375"/>
    <cellStyle name="Comma 4 2 2 5 4 3" xfId="21017"/>
    <cellStyle name="Comma 4 2 2 5 4 4" xfId="33261"/>
    <cellStyle name="Comma 4 2 2 5 4 5" xfId="45490"/>
    <cellStyle name="Comma 4 2 2 5 5" xfId="14872"/>
    <cellStyle name="Comma 4 2 2 5 5 2" xfId="27127"/>
    <cellStyle name="Comma 4 2 2 5 5 3" xfId="39368"/>
    <cellStyle name="Comma 4 2 2 5 6" xfId="21010"/>
    <cellStyle name="Comma 4 2 2 5 7" xfId="33254"/>
    <cellStyle name="Comma 4 2 2 5 8" xfId="45483"/>
    <cellStyle name="Comma 4 2 2 6" xfId="2360"/>
    <cellStyle name="Comma 4 2 2 6 2" xfId="2361"/>
    <cellStyle name="Comma 4 2 2 6 2 2" xfId="2362"/>
    <cellStyle name="Comma 4 2 2 6 2 2 2" xfId="14882"/>
    <cellStyle name="Comma 4 2 2 6 2 2 2 2" xfId="27137"/>
    <cellStyle name="Comma 4 2 2 6 2 2 2 3" xfId="39378"/>
    <cellStyle name="Comma 4 2 2 6 2 2 3" xfId="21020"/>
    <cellStyle name="Comma 4 2 2 6 2 2 4" xfId="33264"/>
    <cellStyle name="Comma 4 2 2 6 2 2 5" xfId="45493"/>
    <cellStyle name="Comma 4 2 2 6 2 3" xfId="14881"/>
    <cellStyle name="Comma 4 2 2 6 2 3 2" xfId="27136"/>
    <cellStyle name="Comma 4 2 2 6 2 3 3" xfId="39377"/>
    <cellStyle name="Comma 4 2 2 6 2 4" xfId="21019"/>
    <cellStyle name="Comma 4 2 2 6 2 5" xfId="33263"/>
    <cellStyle name="Comma 4 2 2 6 2 6" xfId="45492"/>
    <cellStyle name="Comma 4 2 2 6 3" xfId="2363"/>
    <cellStyle name="Comma 4 2 2 6 3 2" xfId="14883"/>
    <cellStyle name="Comma 4 2 2 6 3 2 2" xfId="27138"/>
    <cellStyle name="Comma 4 2 2 6 3 2 3" xfId="39379"/>
    <cellStyle name="Comma 4 2 2 6 3 3" xfId="21021"/>
    <cellStyle name="Comma 4 2 2 6 3 4" xfId="33265"/>
    <cellStyle name="Comma 4 2 2 6 3 5" xfId="45494"/>
    <cellStyle name="Comma 4 2 2 6 4" xfId="14880"/>
    <cellStyle name="Comma 4 2 2 6 4 2" xfId="27135"/>
    <cellStyle name="Comma 4 2 2 6 4 3" xfId="39376"/>
    <cellStyle name="Comma 4 2 2 6 5" xfId="21018"/>
    <cellStyle name="Comma 4 2 2 6 6" xfId="33262"/>
    <cellStyle name="Comma 4 2 2 6 7" xfId="45491"/>
    <cellStyle name="Comma 4 2 2 7" xfId="2364"/>
    <cellStyle name="Comma 4 2 2 7 2" xfId="2365"/>
    <cellStyle name="Comma 4 2 2 7 2 2" xfId="2366"/>
    <cellStyle name="Comma 4 2 2 7 2 2 2" xfId="14886"/>
    <cellStyle name="Comma 4 2 2 7 2 2 2 2" xfId="27141"/>
    <cellStyle name="Comma 4 2 2 7 2 2 2 3" xfId="39382"/>
    <cellStyle name="Comma 4 2 2 7 2 2 3" xfId="21024"/>
    <cellStyle name="Comma 4 2 2 7 2 2 4" xfId="33268"/>
    <cellStyle name="Comma 4 2 2 7 2 2 5" xfId="45497"/>
    <cellStyle name="Comma 4 2 2 7 2 3" xfId="14885"/>
    <cellStyle name="Comma 4 2 2 7 2 3 2" xfId="27140"/>
    <cellStyle name="Comma 4 2 2 7 2 3 3" xfId="39381"/>
    <cellStyle name="Comma 4 2 2 7 2 4" xfId="21023"/>
    <cellStyle name="Comma 4 2 2 7 2 5" xfId="33267"/>
    <cellStyle name="Comma 4 2 2 7 2 6" xfId="45496"/>
    <cellStyle name="Comma 4 2 2 7 3" xfId="2367"/>
    <cellStyle name="Comma 4 2 2 7 3 2" xfId="14887"/>
    <cellStyle name="Comma 4 2 2 7 3 2 2" xfId="27142"/>
    <cellStyle name="Comma 4 2 2 7 3 2 3" xfId="39383"/>
    <cellStyle name="Comma 4 2 2 7 3 3" xfId="21025"/>
    <cellStyle name="Comma 4 2 2 7 3 4" xfId="33269"/>
    <cellStyle name="Comma 4 2 2 7 3 5" xfId="45498"/>
    <cellStyle name="Comma 4 2 2 7 4" xfId="14884"/>
    <cellStyle name="Comma 4 2 2 7 4 2" xfId="27139"/>
    <cellStyle name="Comma 4 2 2 7 4 3" xfId="39380"/>
    <cellStyle name="Comma 4 2 2 7 5" xfId="21022"/>
    <cellStyle name="Comma 4 2 2 7 6" xfId="33266"/>
    <cellStyle name="Comma 4 2 2 7 7" xfId="45495"/>
    <cellStyle name="Comma 4 2 2 8" xfId="2368"/>
    <cellStyle name="Comma 4 2 2 8 2" xfId="2369"/>
    <cellStyle name="Comma 4 2 2 8 2 2" xfId="14889"/>
    <cellStyle name="Comma 4 2 2 8 2 2 2" xfId="27144"/>
    <cellStyle name="Comma 4 2 2 8 2 2 3" xfId="39385"/>
    <cellStyle name="Comma 4 2 2 8 2 3" xfId="21027"/>
    <cellStyle name="Comma 4 2 2 8 2 4" xfId="33271"/>
    <cellStyle name="Comma 4 2 2 8 2 5" xfId="45500"/>
    <cellStyle name="Comma 4 2 2 8 3" xfId="14888"/>
    <cellStyle name="Comma 4 2 2 8 3 2" xfId="27143"/>
    <cellStyle name="Comma 4 2 2 8 3 3" xfId="39384"/>
    <cellStyle name="Comma 4 2 2 8 4" xfId="21026"/>
    <cellStyle name="Comma 4 2 2 8 5" xfId="33270"/>
    <cellStyle name="Comma 4 2 2 8 6" xfId="45499"/>
    <cellStyle name="Comma 4 2 2 9" xfId="2370"/>
    <cellStyle name="Comma 4 2 2 9 2" xfId="14890"/>
    <cellStyle name="Comma 4 2 2 9 2 2" xfId="27145"/>
    <cellStyle name="Comma 4 2 2 9 2 3" xfId="39386"/>
    <cellStyle name="Comma 4 2 2 9 3" xfId="21028"/>
    <cellStyle name="Comma 4 2 2 9 4" xfId="33272"/>
    <cellStyle name="Comma 4 2 2 9 5" xfId="45501"/>
    <cellStyle name="Comma 4 2 3" xfId="2371"/>
    <cellStyle name="Comma 4 2 3 10" xfId="33273"/>
    <cellStyle name="Comma 4 2 3 11" xfId="45502"/>
    <cellStyle name="Comma 4 2 3 2" xfId="2372"/>
    <cellStyle name="Comma 4 2 3 2 10" xfId="45503"/>
    <cellStyle name="Comma 4 2 3 2 2" xfId="2373"/>
    <cellStyle name="Comma 4 2 3 2 2 2" xfId="2374"/>
    <cellStyle name="Comma 4 2 3 2 2 2 2" xfId="2375"/>
    <cellStyle name="Comma 4 2 3 2 2 2 2 2" xfId="2376"/>
    <cellStyle name="Comma 4 2 3 2 2 2 2 2 2" xfId="2377"/>
    <cellStyle name="Comma 4 2 3 2 2 2 2 2 2 2" xfId="14897"/>
    <cellStyle name="Comma 4 2 3 2 2 2 2 2 2 2 2" xfId="27152"/>
    <cellStyle name="Comma 4 2 3 2 2 2 2 2 2 2 3" xfId="39393"/>
    <cellStyle name="Comma 4 2 3 2 2 2 2 2 2 3" xfId="21035"/>
    <cellStyle name="Comma 4 2 3 2 2 2 2 2 2 4" xfId="33279"/>
    <cellStyle name="Comma 4 2 3 2 2 2 2 2 2 5" xfId="45508"/>
    <cellStyle name="Comma 4 2 3 2 2 2 2 2 3" xfId="14896"/>
    <cellStyle name="Comma 4 2 3 2 2 2 2 2 3 2" xfId="27151"/>
    <cellStyle name="Comma 4 2 3 2 2 2 2 2 3 3" xfId="39392"/>
    <cellStyle name="Comma 4 2 3 2 2 2 2 2 4" xfId="21034"/>
    <cellStyle name="Comma 4 2 3 2 2 2 2 2 5" xfId="33278"/>
    <cellStyle name="Comma 4 2 3 2 2 2 2 2 6" xfId="45507"/>
    <cellStyle name="Comma 4 2 3 2 2 2 2 3" xfId="2378"/>
    <cellStyle name="Comma 4 2 3 2 2 2 2 3 2" xfId="14898"/>
    <cellStyle name="Comma 4 2 3 2 2 2 2 3 2 2" xfId="27153"/>
    <cellStyle name="Comma 4 2 3 2 2 2 2 3 2 3" xfId="39394"/>
    <cellStyle name="Comma 4 2 3 2 2 2 2 3 3" xfId="21036"/>
    <cellStyle name="Comma 4 2 3 2 2 2 2 3 4" xfId="33280"/>
    <cellStyle name="Comma 4 2 3 2 2 2 2 3 5" xfId="45509"/>
    <cellStyle name="Comma 4 2 3 2 2 2 2 4" xfId="14895"/>
    <cellStyle name="Comma 4 2 3 2 2 2 2 4 2" xfId="27150"/>
    <cellStyle name="Comma 4 2 3 2 2 2 2 4 3" xfId="39391"/>
    <cellStyle name="Comma 4 2 3 2 2 2 2 5" xfId="21033"/>
    <cellStyle name="Comma 4 2 3 2 2 2 2 6" xfId="33277"/>
    <cellStyle name="Comma 4 2 3 2 2 2 2 7" xfId="45506"/>
    <cellStyle name="Comma 4 2 3 2 2 2 3" xfId="2379"/>
    <cellStyle name="Comma 4 2 3 2 2 2 3 2" xfId="2380"/>
    <cellStyle name="Comma 4 2 3 2 2 2 3 2 2" xfId="14900"/>
    <cellStyle name="Comma 4 2 3 2 2 2 3 2 2 2" xfId="27155"/>
    <cellStyle name="Comma 4 2 3 2 2 2 3 2 2 3" xfId="39396"/>
    <cellStyle name="Comma 4 2 3 2 2 2 3 2 3" xfId="21038"/>
    <cellStyle name="Comma 4 2 3 2 2 2 3 2 4" xfId="33282"/>
    <cellStyle name="Comma 4 2 3 2 2 2 3 2 5" xfId="45511"/>
    <cellStyle name="Comma 4 2 3 2 2 2 3 3" xfId="14899"/>
    <cellStyle name="Comma 4 2 3 2 2 2 3 3 2" xfId="27154"/>
    <cellStyle name="Comma 4 2 3 2 2 2 3 3 3" xfId="39395"/>
    <cellStyle name="Comma 4 2 3 2 2 2 3 4" xfId="21037"/>
    <cellStyle name="Comma 4 2 3 2 2 2 3 5" xfId="33281"/>
    <cellStyle name="Comma 4 2 3 2 2 2 3 6" xfId="45510"/>
    <cellStyle name="Comma 4 2 3 2 2 2 4" xfId="2381"/>
    <cellStyle name="Comma 4 2 3 2 2 2 4 2" xfId="14901"/>
    <cellStyle name="Comma 4 2 3 2 2 2 4 2 2" xfId="27156"/>
    <cellStyle name="Comma 4 2 3 2 2 2 4 2 3" xfId="39397"/>
    <cellStyle name="Comma 4 2 3 2 2 2 4 3" xfId="21039"/>
    <cellStyle name="Comma 4 2 3 2 2 2 4 4" xfId="33283"/>
    <cellStyle name="Comma 4 2 3 2 2 2 4 5" xfId="45512"/>
    <cellStyle name="Comma 4 2 3 2 2 2 5" xfId="14894"/>
    <cellStyle name="Comma 4 2 3 2 2 2 5 2" xfId="27149"/>
    <cellStyle name="Comma 4 2 3 2 2 2 5 3" xfId="39390"/>
    <cellStyle name="Comma 4 2 3 2 2 2 6" xfId="21032"/>
    <cellStyle name="Comma 4 2 3 2 2 2 7" xfId="33276"/>
    <cellStyle name="Comma 4 2 3 2 2 2 8" xfId="45505"/>
    <cellStyle name="Comma 4 2 3 2 2 3" xfId="2382"/>
    <cellStyle name="Comma 4 2 3 2 2 3 2" xfId="2383"/>
    <cellStyle name="Comma 4 2 3 2 2 3 2 2" xfId="2384"/>
    <cellStyle name="Comma 4 2 3 2 2 3 2 2 2" xfId="14904"/>
    <cellStyle name="Comma 4 2 3 2 2 3 2 2 2 2" xfId="27159"/>
    <cellStyle name="Comma 4 2 3 2 2 3 2 2 2 3" xfId="39400"/>
    <cellStyle name="Comma 4 2 3 2 2 3 2 2 3" xfId="21042"/>
    <cellStyle name="Comma 4 2 3 2 2 3 2 2 4" xfId="33286"/>
    <cellStyle name="Comma 4 2 3 2 2 3 2 2 5" xfId="45515"/>
    <cellStyle name="Comma 4 2 3 2 2 3 2 3" xfId="14903"/>
    <cellStyle name="Comma 4 2 3 2 2 3 2 3 2" xfId="27158"/>
    <cellStyle name="Comma 4 2 3 2 2 3 2 3 3" xfId="39399"/>
    <cellStyle name="Comma 4 2 3 2 2 3 2 4" xfId="21041"/>
    <cellStyle name="Comma 4 2 3 2 2 3 2 5" xfId="33285"/>
    <cellStyle name="Comma 4 2 3 2 2 3 2 6" xfId="45514"/>
    <cellStyle name="Comma 4 2 3 2 2 3 3" xfId="2385"/>
    <cellStyle name="Comma 4 2 3 2 2 3 3 2" xfId="14905"/>
    <cellStyle name="Comma 4 2 3 2 2 3 3 2 2" xfId="27160"/>
    <cellStyle name="Comma 4 2 3 2 2 3 3 2 3" xfId="39401"/>
    <cellStyle name="Comma 4 2 3 2 2 3 3 3" xfId="21043"/>
    <cellStyle name="Comma 4 2 3 2 2 3 3 4" xfId="33287"/>
    <cellStyle name="Comma 4 2 3 2 2 3 3 5" xfId="45516"/>
    <cellStyle name="Comma 4 2 3 2 2 3 4" xfId="14902"/>
    <cellStyle name="Comma 4 2 3 2 2 3 4 2" xfId="27157"/>
    <cellStyle name="Comma 4 2 3 2 2 3 4 3" xfId="39398"/>
    <cellStyle name="Comma 4 2 3 2 2 3 5" xfId="21040"/>
    <cellStyle name="Comma 4 2 3 2 2 3 6" xfId="33284"/>
    <cellStyle name="Comma 4 2 3 2 2 3 7" xfId="45513"/>
    <cellStyle name="Comma 4 2 3 2 2 4" xfId="2386"/>
    <cellStyle name="Comma 4 2 3 2 2 4 2" xfId="2387"/>
    <cellStyle name="Comma 4 2 3 2 2 4 2 2" xfId="14907"/>
    <cellStyle name="Comma 4 2 3 2 2 4 2 2 2" xfId="27162"/>
    <cellStyle name="Comma 4 2 3 2 2 4 2 2 3" xfId="39403"/>
    <cellStyle name="Comma 4 2 3 2 2 4 2 3" xfId="21045"/>
    <cellStyle name="Comma 4 2 3 2 2 4 2 4" xfId="33289"/>
    <cellStyle name="Comma 4 2 3 2 2 4 2 5" xfId="45518"/>
    <cellStyle name="Comma 4 2 3 2 2 4 3" xfId="14906"/>
    <cellStyle name="Comma 4 2 3 2 2 4 3 2" xfId="27161"/>
    <cellStyle name="Comma 4 2 3 2 2 4 3 3" xfId="39402"/>
    <cellStyle name="Comma 4 2 3 2 2 4 4" xfId="21044"/>
    <cellStyle name="Comma 4 2 3 2 2 4 5" xfId="33288"/>
    <cellStyle name="Comma 4 2 3 2 2 4 6" xfId="45517"/>
    <cellStyle name="Comma 4 2 3 2 2 5" xfId="2388"/>
    <cellStyle name="Comma 4 2 3 2 2 5 2" xfId="14908"/>
    <cellStyle name="Comma 4 2 3 2 2 5 2 2" xfId="27163"/>
    <cellStyle name="Comma 4 2 3 2 2 5 2 3" xfId="39404"/>
    <cellStyle name="Comma 4 2 3 2 2 5 3" xfId="21046"/>
    <cellStyle name="Comma 4 2 3 2 2 5 4" xfId="33290"/>
    <cellStyle name="Comma 4 2 3 2 2 5 5" xfId="45519"/>
    <cellStyle name="Comma 4 2 3 2 2 6" xfId="14893"/>
    <cellStyle name="Comma 4 2 3 2 2 6 2" xfId="27148"/>
    <cellStyle name="Comma 4 2 3 2 2 6 3" xfId="39389"/>
    <cellStyle name="Comma 4 2 3 2 2 7" xfId="21031"/>
    <cellStyle name="Comma 4 2 3 2 2 8" xfId="33275"/>
    <cellStyle name="Comma 4 2 3 2 2 9" xfId="45504"/>
    <cellStyle name="Comma 4 2 3 2 3" xfId="2389"/>
    <cellStyle name="Comma 4 2 3 2 3 2" xfId="2390"/>
    <cellStyle name="Comma 4 2 3 2 3 2 2" xfId="2391"/>
    <cellStyle name="Comma 4 2 3 2 3 2 2 2" xfId="2392"/>
    <cellStyle name="Comma 4 2 3 2 3 2 2 2 2" xfId="14912"/>
    <cellStyle name="Comma 4 2 3 2 3 2 2 2 2 2" xfId="27167"/>
    <cellStyle name="Comma 4 2 3 2 3 2 2 2 2 3" xfId="39408"/>
    <cellStyle name="Comma 4 2 3 2 3 2 2 2 3" xfId="21050"/>
    <cellStyle name="Comma 4 2 3 2 3 2 2 2 4" xfId="33294"/>
    <cellStyle name="Comma 4 2 3 2 3 2 2 2 5" xfId="45523"/>
    <cellStyle name="Comma 4 2 3 2 3 2 2 3" xfId="14911"/>
    <cellStyle name="Comma 4 2 3 2 3 2 2 3 2" xfId="27166"/>
    <cellStyle name="Comma 4 2 3 2 3 2 2 3 3" xfId="39407"/>
    <cellStyle name="Comma 4 2 3 2 3 2 2 4" xfId="21049"/>
    <cellStyle name="Comma 4 2 3 2 3 2 2 5" xfId="33293"/>
    <cellStyle name="Comma 4 2 3 2 3 2 2 6" xfId="45522"/>
    <cellStyle name="Comma 4 2 3 2 3 2 3" xfId="2393"/>
    <cellStyle name="Comma 4 2 3 2 3 2 3 2" xfId="14913"/>
    <cellStyle name="Comma 4 2 3 2 3 2 3 2 2" xfId="27168"/>
    <cellStyle name="Comma 4 2 3 2 3 2 3 2 3" xfId="39409"/>
    <cellStyle name="Comma 4 2 3 2 3 2 3 3" xfId="21051"/>
    <cellStyle name="Comma 4 2 3 2 3 2 3 4" xfId="33295"/>
    <cellStyle name="Comma 4 2 3 2 3 2 3 5" xfId="45524"/>
    <cellStyle name="Comma 4 2 3 2 3 2 4" xfId="14910"/>
    <cellStyle name="Comma 4 2 3 2 3 2 4 2" xfId="27165"/>
    <cellStyle name="Comma 4 2 3 2 3 2 4 3" xfId="39406"/>
    <cellStyle name="Comma 4 2 3 2 3 2 5" xfId="21048"/>
    <cellStyle name="Comma 4 2 3 2 3 2 6" xfId="33292"/>
    <cellStyle name="Comma 4 2 3 2 3 2 7" xfId="45521"/>
    <cellStyle name="Comma 4 2 3 2 3 3" xfId="2394"/>
    <cellStyle name="Comma 4 2 3 2 3 3 2" xfId="2395"/>
    <cellStyle name="Comma 4 2 3 2 3 3 2 2" xfId="14915"/>
    <cellStyle name="Comma 4 2 3 2 3 3 2 2 2" xfId="27170"/>
    <cellStyle name="Comma 4 2 3 2 3 3 2 2 3" xfId="39411"/>
    <cellStyle name="Comma 4 2 3 2 3 3 2 3" xfId="21053"/>
    <cellStyle name="Comma 4 2 3 2 3 3 2 4" xfId="33297"/>
    <cellStyle name="Comma 4 2 3 2 3 3 2 5" xfId="45526"/>
    <cellStyle name="Comma 4 2 3 2 3 3 3" xfId="14914"/>
    <cellStyle name="Comma 4 2 3 2 3 3 3 2" xfId="27169"/>
    <cellStyle name="Comma 4 2 3 2 3 3 3 3" xfId="39410"/>
    <cellStyle name="Comma 4 2 3 2 3 3 4" xfId="21052"/>
    <cellStyle name="Comma 4 2 3 2 3 3 5" xfId="33296"/>
    <cellStyle name="Comma 4 2 3 2 3 3 6" xfId="45525"/>
    <cellStyle name="Comma 4 2 3 2 3 4" xfId="2396"/>
    <cellStyle name="Comma 4 2 3 2 3 4 2" xfId="14916"/>
    <cellStyle name="Comma 4 2 3 2 3 4 2 2" xfId="27171"/>
    <cellStyle name="Comma 4 2 3 2 3 4 2 3" xfId="39412"/>
    <cellStyle name="Comma 4 2 3 2 3 4 3" xfId="21054"/>
    <cellStyle name="Comma 4 2 3 2 3 4 4" xfId="33298"/>
    <cellStyle name="Comma 4 2 3 2 3 4 5" xfId="45527"/>
    <cellStyle name="Comma 4 2 3 2 3 5" xfId="14909"/>
    <cellStyle name="Comma 4 2 3 2 3 5 2" xfId="27164"/>
    <cellStyle name="Comma 4 2 3 2 3 5 3" xfId="39405"/>
    <cellStyle name="Comma 4 2 3 2 3 6" xfId="21047"/>
    <cellStyle name="Comma 4 2 3 2 3 7" xfId="33291"/>
    <cellStyle name="Comma 4 2 3 2 3 8" xfId="45520"/>
    <cellStyle name="Comma 4 2 3 2 4" xfId="2397"/>
    <cellStyle name="Comma 4 2 3 2 4 2" xfId="2398"/>
    <cellStyle name="Comma 4 2 3 2 4 2 2" xfId="2399"/>
    <cellStyle name="Comma 4 2 3 2 4 2 2 2" xfId="14919"/>
    <cellStyle name="Comma 4 2 3 2 4 2 2 2 2" xfId="27174"/>
    <cellStyle name="Comma 4 2 3 2 4 2 2 2 3" xfId="39415"/>
    <cellStyle name="Comma 4 2 3 2 4 2 2 3" xfId="21057"/>
    <cellStyle name="Comma 4 2 3 2 4 2 2 4" xfId="33301"/>
    <cellStyle name="Comma 4 2 3 2 4 2 2 5" xfId="45530"/>
    <cellStyle name="Comma 4 2 3 2 4 2 3" xfId="14918"/>
    <cellStyle name="Comma 4 2 3 2 4 2 3 2" xfId="27173"/>
    <cellStyle name="Comma 4 2 3 2 4 2 3 3" xfId="39414"/>
    <cellStyle name="Comma 4 2 3 2 4 2 4" xfId="21056"/>
    <cellStyle name="Comma 4 2 3 2 4 2 5" xfId="33300"/>
    <cellStyle name="Comma 4 2 3 2 4 2 6" xfId="45529"/>
    <cellStyle name="Comma 4 2 3 2 4 3" xfId="2400"/>
    <cellStyle name="Comma 4 2 3 2 4 3 2" xfId="14920"/>
    <cellStyle name="Comma 4 2 3 2 4 3 2 2" xfId="27175"/>
    <cellStyle name="Comma 4 2 3 2 4 3 2 3" xfId="39416"/>
    <cellStyle name="Comma 4 2 3 2 4 3 3" xfId="21058"/>
    <cellStyle name="Comma 4 2 3 2 4 3 4" xfId="33302"/>
    <cellStyle name="Comma 4 2 3 2 4 3 5" xfId="45531"/>
    <cellStyle name="Comma 4 2 3 2 4 4" xfId="14917"/>
    <cellStyle name="Comma 4 2 3 2 4 4 2" xfId="27172"/>
    <cellStyle name="Comma 4 2 3 2 4 4 3" xfId="39413"/>
    <cellStyle name="Comma 4 2 3 2 4 5" xfId="21055"/>
    <cellStyle name="Comma 4 2 3 2 4 6" xfId="33299"/>
    <cellStyle name="Comma 4 2 3 2 4 7" xfId="45528"/>
    <cellStyle name="Comma 4 2 3 2 5" xfId="2401"/>
    <cellStyle name="Comma 4 2 3 2 5 2" xfId="2402"/>
    <cellStyle name="Comma 4 2 3 2 5 2 2" xfId="14922"/>
    <cellStyle name="Comma 4 2 3 2 5 2 2 2" xfId="27177"/>
    <cellStyle name="Comma 4 2 3 2 5 2 2 3" xfId="39418"/>
    <cellStyle name="Comma 4 2 3 2 5 2 3" xfId="21060"/>
    <cellStyle name="Comma 4 2 3 2 5 2 4" xfId="33304"/>
    <cellStyle name="Comma 4 2 3 2 5 2 5" xfId="45533"/>
    <cellStyle name="Comma 4 2 3 2 5 3" xfId="14921"/>
    <cellStyle name="Comma 4 2 3 2 5 3 2" xfId="27176"/>
    <cellStyle name="Comma 4 2 3 2 5 3 3" xfId="39417"/>
    <cellStyle name="Comma 4 2 3 2 5 4" xfId="21059"/>
    <cellStyle name="Comma 4 2 3 2 5 5" xfId="33303"/>
    <cellStyle name="Comma 4 2 3 2 5 6" xfId="45532"/>
    <cellStyle name="Comma 4 2 3 2 6" xfId="2403"/>
    <cellStyle name="Comma 4 2 3 2 6 2" xfId="14923"/>
    <cellStyle name="Comma 4 2 3 2 6 2 2" xfId="27178"/>
    <cellStyle name="Comma 4 2 3 2 6 2 3" xfId="39419"/>
    <cellStyle name="Comma 4 2 3 2 6 3" xfId="21061"/>
    <cellStyle name="Comma 4 2 3 2 6 4" xfId="33305"/>
    <cellStyle name="Comma 4 2 3 2 6 5" xfId="45534"/>
    <cellStyle name="Comma 4 2 3 2 7" xfId="14892"/>
    <cellStyle name="Comma 4 2 3 2 7 2" xfId="27147"/>
    <cellStyle name="Comma 4 2 3 2 7 3" xfId="39388"/>
    <cellStyle name="Comma 4 2 3 2 8" xfId="21030"/>
    <cellStyle name="Comma 4 2 3 2 9" xfId="33274"/>
    <cellStyle name="Comma 4 2 3 3" xfId="2404"/>
    <cellStyle name="Comma 4 2 3 3 2" xfId="2405"/>
    <cellStyle name="Comma 4 2 3 3 2 2" xfId="2406"/>
    <cellStyle name="Comma 4 2 3 3 2 2 2" xfId="2407"/>
    <cellStyle name="Comma 4 2 3 3 2 2 2 2" xfId="2408"/>
    <cellStyle name="Comma 4 2 3 3 2 2 2 2 2" xfId="14928"/>
    <cellStyle name="Comma 4 2 3 3 2 2 2 2 2 2" xfId="27183"/>
    <cellStyle name="Comma 4 2 3 3 2 2 2 2 2 3" xfId="39424"/>
    <cellStyle name="Comma 4 2 3 3 2 2 2 2 3" xfId="21066"/>
    <cellStyle name="Comma 4 2 3 3 2 2 2 2 4" xfId="33310"/>
    <cellStyle name="Comma 4 2 3 3 2 2 2 2 5" xfId="45539"/>
    <cellStyle name="Comma 4 2 3 3 2 2 2 3" xfId="14927"/>
    <cellStyle name="Comma 4 2 3 3 2 2 2 3 2" xfId="27182"/>
    <cellStyle name="Comma 4 2 3 3 2 2 2 3 3" xfId="39423"/>
    <cellStyle name="Comma 4 2 3 3 2 2 2 4" xfId="21065"/>
    <cellStyle name="Comma 4 2 3 3 2 2 2 5" xfId="33309"/>
    <cellStyle name="Comma 4 2 3 3 2 2 2 6" xfId="45538"/>
    <cellStyle name="Comma 4 2 3 3 2 2 3" xfId="2409"/>
    <cellStyle name="Comma 4 2 3 3 2 2 3 2" xfId="14929"/>
    <cellStyle name="Comma 4 2 3 3 2 2 3 2 2" xfId="27184"/>
    <cellStyle name="Comma 4 2 3 3 2 2 3 2 3" xfId="39425"/>
    <cellStyle name="Comma 4 2 3 3 2 2 3 3" xfId="21067"/>
    <cellStyle name="Comma 4 2 3 3 2 2 3 4" xfId="33311"/>
    <cellStyle name="Comma 4 2 3 3 2 2 3 5" xfId="45540"/>
    <cellStyle name="Comma 4 2 3 3 2 2 4" xfId="14926"/>
    <cellStyle name="Comma 4 2 3 3 2 2 4 2" xfId="27181"/>
    <cellStyle name="Comma 4 2 3 3 2 2 4 3" xfId="39422"/>
    <cellStyle name="Comma 4 2 3 3 2 2 5" xfId="21064"/>
    <cellStyle name="Comma 4 2 3 3 2 2 6" xfId="33308"/>
    <cellStyle name="Comma 4 2 3 3 2 2 7" xfId="45537"/>
    <cellStyle name="Comma 4 2 3 3 2 3" xfId="2410"/>
    <cellStyle name="Comma 4 2 3 3 2 3 2" xfId="2411"/>
    <cellStyle name="Comma 4 2 3 3 2 3 2 2" xfId="14931"/>
    <cellStyle name="Comma 4 2 3 3 2 3 2 2 2" xfId="27186"/>
    <cellStyle name="Comma 4 2 3 3 2 3 2 2 3" xfId="39427"/>
    <cellStyle name="Comma 4 2 3 3 2 3 2 3" xfId="21069"/>
    <cellStyle name="Comma 4 2 3 3 2 3 2 4" xfId="33313"/>
    <cellStyle name="Comma 4 2 3 3 2 3 2 5" xfId="45542"/>
    <cellStyle name="Comma 4 2 3 3 2 3 3" xfId="14930"/>
    <cellStyle name="Comma 4 2 3 3 2 3 3 2" xfId="27185"/>
    <cellStyle name="Comma 4 2 3 3 2 3 3 3" xfId="39426"/>
    <cellStyle name="Comma 4 2 3 3 2 3 4" xfId="21068"/>
    <cellStyle name="Comma 4 2 3 3 2 3 5" xfId="33312"/>
    <cellStyle name="Comma 4 2 3 3 2 3 6" xfId="45541"/>
    <cellStyle name="Comma 4 2 3 3 2 4" xfId="2412"/>
    <cellStyle name="Comma 4 2 3 3 2 4 2" xfId="14932"/>
    <cellStyle name="Comma 4 2 3 3 2 4 2 2" xfId="27187"/>
    <cellStyle name="Comma 4 2 3 3 2 4 2 3" xfId="39428"/>
    <cellStyle name="Comma 4 2 3 3 2 4 3" xfId="21070"/>
    <cellStyle name="Comma 4 2 3 3 2 4 4" xfId="33314"/>
    <cellStyle name="Comma 4 2 3 3 2 4 5" xfId="45543"/>
    <cellStyle name="Comma 4 2 3 3 2 5" xfId="14925"/>
    <cellStyle name="Comma 4 2 3 3 2 5 2" xfId="27180"/>
    <cellStyle name="Comma 4 2 3 3 2 5 3" xfId="39421"/>
    <cellStyle name="Comma 4 2 3 3 2 6" xfId="21063"/>
    <cellStyle name="Comma 4 2 3 3 2 7" xfId="33307"/>
    <cellStyle name="Comma 4 2 3 3 2 8" xfId="45536"/>
    <cellStyle name="Comma 4 2 3 3 3" xfId="2413"/>
    <cellStyle name="Comma 4 2 3 3 3 2" xfId="2414"/>
    <cellStyle name="Comma 4 2 3 3 3 2 2" xfId="2415"/>
    <cellStyle name="Comma 4 2 3 3 3 2 2 2" xfId="14935"/>
    <cellStyle name="Comma 4 2 3 3 3 2 2 2 2" xfId="27190"/>
    <cellStyle name="Comma 4 2 3 3 3 2 2 2 3" xfId="39431"/>
    <cellStyle name="Comma 4 2 3 3 3 2 2 3" xfId="21073"/>
    <cellStyle name="Comma 4 2 3 3 3 2 2 4" xfId="33317"/>
    <cellStyle name="Comma 4 2 3 3 3 2 2 5" xfId="45546"/>
    <cellStyle name="Comma 4 2 3 3 3 2 3" xfId="14934"/>
    <cellStyle name="Comma 4 2 3 3 3 2 3 2" xfId="27189"/>
    <cellStyle name="Comma 4 2 3 3 3 2 3 3" xfId="39430"/>
    <cellStyle name="Comma 4 2 3 3 3 2 4" xfId="21072"/>
    <cellStyle name="Comma 4 2 3 3 3 2 5" xfId="33316"/>
    <cellStyle name="Comma 4 2 3 3 3 2 6" xfId="45545"/>
    <cellStyle name="Comma 4 2 3 3 3 3" xfId="2416"/>
    <cellStyle name="Comma 4 2 3 3 3 3 2" xfId="14936"/>
    <cellStyle name="Comma 4 2 3 3 3 3 2 2" xfId="27191"/>
    <cellStyle name="Comma 4 2 3 3 3 3 2 3" xfId="39432"/>
    <cellStyle name="Comma 4 2 3 3 3 3 3" xfId="21074"/>
    <cellStyle name="Comma 4 2 3 3 3 3 4" xfId="33318"/>
    <cellStyle name="Comma 4 2 3 3 3 3 5" xfId="45547"/>
    <cellStyle name="Comma 4 2 3 3 3 4" xfId="14933"/>
    <cellStyle name="Comma 4 2 3 3 3 4 2" xfId="27188"/>
    <cellStyle name="Comma 4 2 3 3 3 4 3" xfId="39429"/>
    <cellStyle name="Comma 4 2 3 3 3 5" xfId="21071"/>
    <cellStyle name="Comma 4 2 3 3 3 6" xfId="33315"/>
    <cellStyle name="Comma 4 2 3 3 3 7" xfId="45544"/>
    <cellStyle name="Comma 4 2 3 3 4" xfId="2417"/>
    <cellStyle name="Comma 4 2 3 3 4 2" xfId="2418"/>
    <cellStyle name="Comma 4 2 3 3 4 2 2" xfId="14938"/>
    <cellStyle name="Comma 4 2 3 3 4 2 2 2" xfId="27193"/>
    <cellStyle name="Comma 4 2 3 3 4 2 2 3" xfId="39434"/>
    <cellStyle name="Comma 4 2 3 3 4 2 3" xfId="21076"/>
    <cellStyle name="Comma 4 2 3 3 4 2 4" xfId="33320"/>
    <cellStyle name="Comma 4 2 3 3 4 2 5" xfId="45549"/>
    <cellStyle name="Comma 4 2 3 3 4 3" xfId="14937"/>
    <cellStyle name="Comma 4 2 3 3 4 3 2" xfId="27192"/>
    <cellStyle name="Comma 4 2 3 3 4 3 3" xfId="39433"/>
    <cellStyle name="Comma 4 2 3 3 4 4" xfId="21075"/>
    <cellStyle name="Comma 4 2 3 3 4 5" xfId="33319"/>
    <cellStyle name="Comma 4 2 3 3 4 6" xfId="45548"/>
    <cellStyle name="Comma 4 2 3 3 5" xfId="2419"/>
    <cellStyle name="Comma 4 2 3 3 5 2" xfId="14939"/>
    <cellStyle name="Comma 4 2 3 3 5 2 2" xfId="27194"/>
    <cellStyle name="Comma 4 2 3 3 5 2 3" xfId="39435"/>
    <cellStyle name="Comma 4 2 3 3 5 3" xfId="21077"/>
    <cellStyle name="Comma 4 2 3 3 5 4" xfId="33321"/>
    <cellStyle name="Comma 4 2 3 3 5 5" xfId="45550"/>
    <cellStyle name="Comma 4 2 3 3 6" xfId="14924"/>
    <cellStyle name="Comma 4 2 3 3 6 2" xfId="27179"/>
    <cellStyle name="Comma 4 2 3 3 6 3" xfId="39420"/>
    <cellStyle name="Comma 4 2 3 3 7" xfId="21062"/>
    <cellStyle name="Comma 4 2 3 3 8" xfId="33306"/>
    <cellStyle name="Comma 4 2 3 3 9" xfId="45535"/>
    <cellStyle name="Comma 4 2 3 4" xfId="2420"/>
    <cellStyle name="Comma 4 2 3 4 2" xfId="2421"/>
    <cellStyle name="Comma 4 2 3 4 2 2" xfId="2422"/>
    <cellStyle name="Comma 4 2 3 4 2 2 2" xfId="2423"/>
    <cellStyle name="Comma 4 2 3 4 2 2 2 2" xfId="14943"/>
    <cellStyle name="Comma 4 2 3 4 2 2 2 2 2" xfId="27198"/>
    <cellStyle name="Comma 4 2 3 4 2 2 2 2 3" xfId="39439"/>
    <cellStyle name="Comma 4 2 3 4 2 2 2 3" xfId="21081"/>
    <cellStyle name="Comma 4 2 3 4 2 2 2 4" xfId="33325"/>
    <cellStyle name="Comma 4 2 3 4 2 2 2 5" xfId="45554"/>
    <cellStyle name="Comma 4 2 3 4 2 2 3" xfId="14942"/>
    <cellStyle name="Comma 4 2 3 4 2 2 3 2" xfId="27197"/>
    <cellStyle name="Comma 4 2 3 4 2 2 3 3" xfId="39438"/>
    <cellStyle name="Comma 4 2 3 4 2 2 4" xfId="21080"/>
    <cellStyle name="Comma 4 2 3 4 2 2 5" xfId="33324"/>
    <cellStyle name="Comma 4 2 3 4 2 2 6" xfId="45553"/>
    <cellStyle name="Comma 4 2 3 4 2 3" xfId="2424"/>
    <cellStyle name="Comma 4 2 3 4 2 3 2" xfId="14944"/>
    <cellStyle name="Comma 4 2 3 4 2 3 2 2" xfId="27199"/>
    <cellStyle name="Comma 4 2 3 4 2 3 2 3" xfId="39440"/>
    <cellStyle name="Comma 4 2 3 4 2 3 3" xfId="21082"/>
    <cellStyle name="Comma 4 2 3 4 2 3 4" xfId="33326"/>
    <cellStyle name="Comma 4 2 3 4 2 3 5" xfId="45555"/>
    <cellStyle name="Comma 4 2 3 4 2 4" xfId="14941"/>
    <cellStyle name="Comma 4 2 3 4 2 4 2" xfId="27196"/>
    <cellStyle name="Comma 4 2 3 4 2 4 3" xfId="39437"/>
    <cellStyle name="Comma 4 2 3 4 2 5" xfId="21079"/>
    <cellStyle name="Comma 4 2 3 4 2 6" xfId="33323"/>
    <cellStyle name="Comma 4 2 3 4 2 7" xfId="45552"/>
    <cellStyle name="Comma 4 2 3 4 3" xfId="2425"/>
    <cellStyle name="Comma 4 2 3 4 3 2" xfId="2426"/>
    <cellStyle name="Comma 4 2 3 4 3 2 2" xfId="14946"/>
    <cellStyle name="Comma 4 2 3 4 3 2 2 2" xfId="27201"/>
    <cellStyle name="Comma 4 2 3 4 3 2 2 3" xfId="39442"/>
    <cellStyle name="Comma 4 2 3 4 3 2 3" xfId="21084"/>
    <cellStyle name="Comma 4 2 3 4 3 2 4" xfId="33328"/>
    <cellStyle name="Comma 4 2 3 4 3 2 5" xfId="45557"/>
    <cellStyle name="Comma 4 2 3 4 3 3" xfId="14945"/>
    <cellStyle name="Comma 4 2 3 4 3 3 2" xfId="27200"/>
    <cellStyle name="Comma 4 2 3 4 3 3 3" xfId="39441"/>
    <cellStyle name="Comma 4 2 3 4 3 4" xfId="21083"/>
    <cellStyle name="Comma 4 2 3 4 3 5" xfId="33327"/>
    <cellStyle name="Comma 4 2 3 4 3 6" xfId="45556"/>
    <cellStyle name="Comma 4 2 3 4 4" xfId="2427"/>
    <cellStyle name="Comma 4 2 3 4 4 2" xfId="14947"/>
    <cellStyle name="Comma 4 2 3 4 4 2 2" xfId="27202"/>
    <cellStyle name="Comma 4 2 3 4 4 2 3" xfId="39443"/>
    <cellStyle name="Comma 4 2 3 4 4 3" xfId="21085"/>
    <cellStyle name="Comma 4 2 3 4 4 4" xfId="33329"/>
    <cellStyle name="Comma 4 2 3 4 4 5" xfId="45558"/>
    <cellStyle name="Comma 4 2 3 4 5" xfId="14940"/>
    <cellStyle name="Comma 4 2 3 4 5 2" xfId="27195"/>
    <cellStyle name="Comma 4 2 3 4 5 3" xfId="39436"/>
    <cellStyle name="Comma 4 2 3 4 6" xfId="21078"/>
    <cellStyle name="Comma 4 2 3 4 7" xfId="33322"/>
    <cellStyle name="Comma 4 2 3 4 8" xfId="45551"/>
    <cellStyle name="Comma 4 2 3 5" xfId="2428"/>
    <cellStyle name="Comma 4 2 3 5 2" xfId="2429"/>
    <cellStyle name="Comma 4 2 3 5 2 2" xfId="2430"/>
    <cellStyle name="Comma 4 2 3 5 2 2 2" xfId="14950"/>
    <cellStyle name="Comma 4 2 3 5 2 2 2 2" xfId="27205"/>
    <cellStyle name="Comma 4 2 3 5 2 2 2 3" xfId="39446"/>
    <cellStyle name="Comma 4 2 3 5 2 2 3" xfId="21088"/>
    <cellStyle name="Comma 4 2 3 5 2 2 4" xfId="33332"/>
    <cellStyle name="Comma 4 2 3 5 2 2 5" xfId="45561"/>
    <cellStyle name="Comma 4 2 3 5 2 3" xfId="14949"/>
    <cellStyle name="Comma 4 2 3 5 2 3 2" xfId="27204"/>
    <cellStyle name="Comma 4 2 3 5 2 3 3" xfId="39445"/>
    <cellStyle name="Comma 4 2 3 5 2 4" xfId="21087"/>
    <cellStyle name="Comma 4 2 3 5 2 5" xfId="33331"/>
    <cellStyle name="Comma 4 2 3 5 2 6" xfId="45560"/>
    <cellStyle name="Comma 4 2 3 5 3" xfId="2431"/>
    <cellStyle name="Comma 4 2 3 5 3 2" xfId="14951"/>
    <cellStyle name="Comma 4 2 3 5 3 2 2" xfId="27206"/>
    <cellStyle name="Comma 4 2 3 5 3 2 3" xfId="39447"/>
    <cellStyle name="Comma 4 2 3 5 3 3" xfId="21089"/>
    <cellStyle name="Comma 4 2 3 5 3 4" xfId="33333"/>
    <cellStyle name="Comma 4 2 3 5 3 5" xfId="45562"/>
    <cellStyle name="Comma 4 2 3 5 4" xfId="14948"/>
    <cellStyle name="Comma 4 2 3 5 4 2" xfId="27203"/>
    <cellStyle name="Comma 4 2 3 5 4 3" xfId="39444"/>
    <cellStyle name="Comma 4 2 3 5 5" xfId="21086"/>
    <cellStyle name="Comma 4 2 3 5 6" xfId="33330"/>
    <cellStyle name="Comma 4 2 3 5 7" xfId="45559"/>
    <cellStyle name="Comma 4 2 3 6" xfId="2432"/>
    <cellStyle name="Comma 4 2 3 6 2" xfId="2433"/>
    <cellStyle name="Comma 4 2 3 6 2 2" xfId="14953"/>
    <cellStyle name="Comma 4 2 3 6 2 2 2" xfId="27208"/>
    <cellStyle name="Comma 4 2 3 6 2 2 3" xfId="39449"/>
    <cellStyle name="Comma 4 2 3 6 2 3" xfId="21091"/>
    <cellStyle name="Comma 4 2 3 6 2 4" xfId="33335"/>
    <cellStyle name="Comma 4 2 3 6 2 5" xfId="45564"/>
    <cellStyle name="Comma 4 2 3 6 3" xfId="14952"/>
    <cellStyle name="Comma 4 2 3 6 3 2" xfId="27207"/>
    <cellStyle name="Comma 4 2 3 6 3 3" xfId="39448"/>
    <cellStyle name="Comma 4 2 3 6 4" xfId="21090"/>
    <cellStyle name="Comma 4 2 3 6 5" xfId="33334"/>
    <cellStyle name="Comma 4 2 3 6 6" xfId="45563"/>
    <cellStyle name="Comma 4 2 3 7" xfId="2434"/>
    <cellStyle name="Comma 4 2 3 7 2" xfId="14954"/>
    <cellStyle name="Comma 4 2 3 7 2 2" xfId="27209"/>
    <cellStyle name="Comma 4 2 3 7 2 3" xfId="39450"/>
    <cellStyle name="Comma 4 2 3 7 3" xfId="21092"/>
    <cellStyle name="Comma 4 2 3 7 4" xfId="33336"/>
    <cellStyle name="Comma 4 2 3 7 5" xfId="45565"/>
    <cellStyle name="Comma 4 2 3 8" xfId="14891"/>
    <cellStyle name="Comma 4 2 3 8 2" xfId="27146"/>
    <cellStyle name="Comma 4 2 3 8 3" xfId="39387"/>
    <cellStyle name="Comma 4 2 3 9" xfId="21029"/>
    <cellStyle name="Comma 4 2 4" xfId="2435"/>
    <cellStyle name="Comma 4 2 4 10" xfId="45566"/>
    <cellStyle name="Comma 4 2 4 2" xfId="2436"/>
    <cellStyle name="Comma 4 2 4 2 2" xfId="2437"/>
    <cellStyle name="Comma 4 2 4 2 2 2" xfId="2438"/>
    <cellStyle name="Comma 4 2 4 2 2 2 2" xfId="2439"/>
    <cellStyle name="Comma 4 2 4 2 2 2 2 2" xfId="2440"/>
    <cellStyle name="Comma 4 2 4 2 2 2 2 2 2" xfId="14960"/>
    <cellStyle name="Comma 4 2 4 2 2 2 2 2 2 2" xfId="27215"/>
    <cellStyle name="Comma 4 2 4 2 2 2 2 2 2 3" xfId="39456"/>
    <cellStyle name="Comma 4 2 4 2 2 2 2 2 3" xfId="21098"/>
    <cellStyle name="Comma 4 2 4 2 2 2 2 2 4" xfId="33342"/>
    <cellStyle name="Comma 4 2 4 2 2 2 2 2 5" xfId="45571"/>
    <cellStyle name="Comma 4 2 4 2 2 2 2 3" xfId="14959"/>
    <cellStyle name="Comma 4 2 4 2 2 2 2 3 2" xfId="27214"/>
    <cellStyle name="Comma 4 2 4 2 2 2 2 3 3" xfId="39455"/>
    <cellStyle name="Comma 4 2 4 2 2 2 2 4" xfId="21097"/>
    <cellStyle name="Comma 4 2 4 2 2 2 2 5" xfId="33341"/>
    <cellStyle name="Comma 4 2 4 2 2 2 2 6" xfId="45570"/>
    <cellStyle name="Comma 4 2 4 2 2 2 3" xfId="2441"/>
    <cellStyle name="Comma 4 2 4 2 2 2 3 2" xfId="14961"/>
    <cellStyle name="Comma 4 2 4 2 2 2 3 2 2" xfId="27216"/>
    <cellStyle name="Comma 4 2 4 2 2 2 3 2 3" xfId="39457"/>
    <cellStyle name="Comma 4 2 4 2 2 2 3 3" xfId="21099"/>
    <cellStyle name="Comma 4 2 4 2 2 2 3 4" xfId="33343"/>
    <cellStyle name="Comma 4 2 4 2 2 2 3 5" xfId="45572"/>
    <cellStyle name="Comma 4 2 4 2 2 2 4" xfId="14958"/>
    <cellStyle name="Comma 4 2 4 2 2 2 4 2" xfId="27213"/>
    <cellStyle name="Comma 4 2 4 2 2 2 4 3" xfId="39454"/>
    <cellStyle name="Comma 4 2 4 2 2 2 5" xfId="21096"/>
    <cellStyle name="Comma 4 2 4 2 2 2 6" xfId="33340"/>
    <cellStyle name="Comma 4 2 4 2 2 2 7" xfId="45569"/>
    <cellStyle name="Comma 4 2 4 2 2 3" xfId="2442"/>
    <cellStyle name="Comma 4 2 4 2 2 3 2" xfId="2443"/>
    <cellStyle name="Comma 4 2 4 2 2 3 2 2" xfId="14963"/>
    <cellStyle name="Comma 4 2 4 2 2 3 2 2 2" xfId="27218"/>
    <cellStyle name="Comma 4 2 4 2 2 3 2 2 3" xfId="39459"/>
    <cellStyle name="Comma 4 2 4 2 2 3 2 3" xfId="21101"/>
    <cellStyle name="Comma 4 2 4 2 2 3 2 4" xfId="33345"/>
    <cellStyle name="Comma 4 2 4 2 2 3 2 5" xfId="45574"/>
    <cellStyle name="Comma 4 2 4 2 2 3 3" xfId="14962"/>
    <cellStyle name="Comma 4 2 4 2 2 3 3 2" xfId="27217"/>
    <cellStyle name="Comma 4 2 4 2 2 3 3 3" xfId="39458"/>
    <cellStyle name="Comma 4 2 4 2 2 3 4" xfId="21100"/>
    <cellStyle name="Comma 4 2 4 2 2 3 5" xfId="33344"/>
    <cellStyle name="Comma 4 2 4 2 2 3 6" xfId="45573"/>
    <cellStyle name="Comma 4 2 4 2 2 4" xfId="2444"/>
    <cellStyle name="Comma 4 2 4 2 2 4 2" xfId="14964"/>
    <cellStyle name="Comma 4 2 4 2 2 4 2 2" xfId="27219"/>
    <cellStyle name="Comma 4 2 4 2 2 4 2 3" xfId="39460"/>
    <cellStyle name="Comma 4 2 4 2 2 4 3" xfId="21102"/>
    <cellStyle name="Comma 4 2 4 2 2 4 4" xfId="33346"/>
    <cellStyle name="Comma 4 2 4 2 2 4 5" xfId="45575"/>
    <cellStyle name="Comma 4 2 4 2 2 5" xfId="14957"/>
    <cellStyle name="Comma 4 2 4 2 2 5 2" xfId="27212"/>
    <cellStyle name="Comma 4 2 4 2 2 5 3" xfId="39453"/>
    <cellStyle name="Comma 4 2 4 2 2 6" xfId="21095"/>
    <cellStyle name="Comma 4 2 4 2 2 7" xfId="33339"/>
    <cellStyle name="Comma 4 2 4 2 2 8" xfId="45568"/>
    <cellStyle name="Comma 4 2 4 2 3" xfId="2445"/>
    <cellStyle name="Comma 4 2 4 2 3 2" xfId="2446"/>
    <cellStyle name="Comma 4 2 4 2 3 2 2" xfId="2447"/>
    <cellStyle name="Comma 4 2 4 2 3 2 2 2" xfId="14967"/>
    <cellStyle name="Comma 4 2 4 2 3 2 2 2 2" xfId="27222"/>
    <cellStyle name="Comma 4 2 4 2 3 2 2 2 3" xfId="39463"/>
    <cellStyle name="Comma 4 2 4 2 3 2 2 3" xfId="21105"/>
    <cellStyle name="Comma 4 2 4 2 3 2 2 4" xfId="33349"/>
    <cellStyle name="Comma 4 2 4 2 3 2 2 5" xfId="45578"/>
    <cellStyle name="Comma 4 2 4 2 3 2 3" xfId="14966"/>
    <cellStyle name="Comma 4 2 4 2 3 2 3 2" xfId="27221"/>
    <cellStyle name="Comma 4 2 4 2 3 2 3 3" xfId="39462"/>
    <cellStyle name="Comma 4 2 4 2 3 2 4" xfId="21104"/>
    <cellStyle name="Comma 4 2 4 2 3 2 5" xfId="33348"/>
    <cellStyle name="Comma 4 2 4 2 3 2 6" xfId="45577"/>
    <cellStyle name="Comma 4 2 4 2 3 3" xfId="2448"/>
    <cellStyle name="Comma 4 2 4 2 3 3 2" xfId="14968"/>
    <cellStyle name="Comma 4 2 4 2 3 3 2 2" xfId="27223"/>
    <cellStyle name="Comma 4 2 4 2 3 3 2 3" xfId="39464"/>
    <cellStyle name="Comma 4 2 4 2 3 3 3" xfId="21106"/>
    <cellStyle name="Comma 4 2 4 2 3 3 4" xfId="33350"/>
    <cellStyle name="Comma 4 2 4 2 3 3 5" xfId="45579"/>
    <cellStyle name="Comma 4 2 4 2 3 4" xfId="14965"/>
    <cellStyle name="Comma 4 2 4 2 3 4 2" xfId="27220"/>
    <cellStyle name="Comma 4 2 4 2 3 4 3" xfId="39461"/>
    <cellStyle name="Comma 4 2 4 2 3 5" xfId="21103"/>
    <cellStyle name="Comma 4 2 4 2 3 6" xfId="33347"/>
    <cellStyle name="Comma 4 2 4 2 3 7" xfId="45576"/>
    <cellStyle name="Comma 4 2 4 2 4" xfId="2449"/>
    <cellStyle name="Comma 4 2 4 2 4 2" xfId="2450"/>
    <cellStyle name="Comma 4 2 4 2 4 2 2" xfId="14970"/>
    <cellStyle name="Comma 4 2 4 2 4 2 2 2" xfId="27225"/>
    <cellStyle name="Comma 4 2 4 2 4 2 2 3" xfId="39466"/>
    <cellStyle name="Comma 4 2 4 2 4 2 3" xfId="21108"/>
    <cellStyle name="Comma 4 2 4 2 4 2 4" xfId="33352"/>
    <cellStyle name="Comma 4 2 4 2 4 2 5" xfId="45581"/>
    <cellStyle name="Comma 4 2 4 2 4 3" xfId="14969"/>
    <cellStyle name="Comma 4 2 4 2 4 3 2" xfId="27224"/>
    <cellStyle name="Comma 4 2 4 2 4 3 3" xfId="39465"/>
    <cellStyle name="Comma 4 2 4 2 4 4" xfId="21107"/>
    <cellStyle name="Comma 4 2 4 2 4 5" xfId="33351"/>
    <cellStyle name="Comma 4 2 4 2 4 6" xfId="45580"/>
    <cellStyle name="Comma 4 2 4 2 5" xfId="2451"/>
    <cellStyle name="Comma 4 2 4 2 5 2" xfId="14971"/>
    <cellStyle name="Comma 4 2 4 2 5 2 2" xfId="27226"/>
    <cellStyle name="Comma 4 2 4 2 5 2 3" xfId="39467"/>
    <cellStyle name="Comma 4 2 4 2 5 3" xfId="21109"/>
    <cellStyle name="Comma 4 2 4 2 5 4" xfId="33353"/>
    <cellStyle name="Comma 4 2 4 2 5 5" xfId="45582"/>
    <cellStyle name="Comma 4 2 4 2 6" xfId="14956"/>
    <cellStyle name="Comma 4 2 4 2 6 2" xfId="27211"/>
    <cellStyle name="Comma 4 2 4 2 6 3" xfId="39452"/>
    <cellStyle name="Comma 4 2 4 2 7" xfId="21094"/>
    <cellStyle name="Comma 4 2 4 2 8" xfId="33338"/>
    <cellStyle name="Comma 4 2 4 2 9" xfId="45567"/>
    <cellStyle name="Comma 4 2 4 3" xfId="2452"/>
    <cellStyle name="Comma 4 2 4 3 2" xfId="2453"/>
    <cellStyle name="Comma 4 2 4 3 2 2" xfId="2454"/>
    <cellStyle name="Comma 4 2 4 3 2 2 2" xfId="2455"/>
    <cellStyle name="Comma 4 2 4 3 2 2 2 2" xfId="14975"/>
    <cellStyle name="Comma 4 2 4 3 2 2 2 2 2" xfId="27230"/>
    <cellStyle name="Comma 4 2 4 3 2 2 2 2 3" xfId="39471"/>
    <cellStyle name="Comma 4 2 4 3 2 2 2 3" xfId="21113"/>
    <cellStyle name="Comma 4 2 4 3 2 2 2 4" xfId="33357"/>
    <cellStyle name="Comma 4 2 4 3 2 2 2 5" xfId="45586"/>
    <cellStyle name="Comma 4 2 4 3 2 2 3" xfId="14974"/>
    <cellStyle name="Comma 4 2 4 3 2 2 3 2" xfId="27229"/>
    <cellStyle name="Comma 4 2 4 3 2 2 3 3" xfId="39470"/>
    <cellStyle name="Comma 4 2 4 3 2 2 4" xfId="21112"/>
    <cellStyle name="Comma 4 2 4 3 2 2 5" xfId="33356"/>
    <cellStyle name="Comma 4 2 4 3 2 2 6" xfId="45585"/>
    <cellStyle name="Comma 4 2 4 3 2 3" xfId="2456"/>
    <cellStyle name="Comma 4 2 4 3 2 3 2" xfId="14976"/>
    <cellStyle name="Comma 4 2 4 3 2 3 2 2" xfId="27231"/>
    <cellStyle name="Comma 4 2 4 3 2 3 2 3" xfId="39472"/>
    <cellStyle name="Comma 4 2 4 3 2 3 3" xfId="21114"/>
    <cellStyle name="Comma 4 2 4 3 2 3 4" xfId="33358"/>
    <cellStyle name="Comma 4 2 4 3 2 3 5" xfId="45587"/>
    <cellStyle name="Comma 4 2 4 3 2 4" xfId="14973"/>
    <cellStyle name="Comma 4 2 4 3 2 4 2" xfId="27228"/>
    <cellStyle name="Comma 4 2 4 3 2 4 3" xfId="39469"/>
    <cellStyle name="Comma 4 2 4 3 2 5" xfId="21111"/>
    <cellStyle name="Comma 4 2 4 3 2 6" xfId="33355"/>
    <cellStyle name="Comma 4 2 4 3 2 7" xfId="45584"/>
    <cellStyle name="Comma 4 2 4 3 3" xfId="2457"/>
    <cellStyle name="Comma 4 2 4 3 3 2" xfId="2458"/>
    <cellStyle name="Comma 4 2 4 3 3 2 2" xfId="14978"/>
    <cellStyle name="Comma 4 2 4 3 3 2 2 2" xfId="27233"/>
    <cellStyle name="Comma 4 2 4 3 3 2 2 3" xfId="39474"/>
    <cellStyle name="Comma 4 2 4 3 3 2 3" xfId="21116"/>
    <cellStyle name="Comma 4 2 4 3 3 2 4" xfId="33360"/>
    <cellStyle name="Comma 4 2 4 3 3 2 5" xfId="45589"/>
    <cellStyle name="Comma 4 2 4 3 3 3" xfId="14977"/>
    <cellStyle name="Comma 4 2 4 3 3 3 2" xfId="27232"/>
    <cellStyle name="Comma 4 2 4 3 3 3 3" xfId="39473"/>
    <cellStyle name="Comma 4 2 4 3 3 4" xfId="21115"/>
    <cellStyle name="Comma 4 2 4 3 3 5" xfId="33359"/>
    <cellStyle name="Comma 4 2 4 3 3 6" xfId="45588"/>
    <cellStyle name="Comma 4 2 4 3 4" xfId="2459"/>
    <cellStyle name="Comma 4 2 4 3 4 2" xfId="14979"/>
    <cellStyle name="Comma 4 2 4 3 4 2 2" xfId="27234"/>
    <cellStyle name="Comma 4 2 4 3 4 2 3" xfId="39475"/>
    <cellStyle name="Comma 4 2 4 3 4 3" xfId="21117"/>
    <cellStyle name="Comma 4 2 4 3 4 4" xfId="33361"/>
    <cellStyle name="Comma 4 2 4 3 4 5" xfId="45590"/>
    <cellStyle name="Comma 4 2 4 3 5" xfId="14972"/>
    <cellStyle name="Comma 4 2 4 3 5 2" xfId="27227"/>
    <cellStyle name="Comma 4 2 4 3 5 3" xfId="39468"/>
    <cellStyle name="Comma 4 2 4 3 6" xfId="21110"/>
    <cellStyle name="Comma 4 2 4 3 7" xfId="33354"/>
    <cellStyle name="Comma 4 2 4 3 8" xfId="45583"/>
    <cellStyle name="Comma 4 2 4 4" xfId="2460"/>
    <cellStyle name="Comma 4 2 4 4 2" xfId="2461"/>
    <cellStyle name="Comma 4 2 4 4 2 2" xfId="2462"/>
    <cellStyle name="Comma 4 2 4 4 2 2 2" xfId="14982"/>
    <cellStyle name="Comma 4 2 4 4 2 2 2 2" xfId="27237"/>
    <cellStyle name="Comma 4 2 4 4 2 2 2 3" xfId="39478"/>
    <cellStyle name="Comma 4 2 4 4 2 2 3" xfId="21120"/>
    <cellStyle name="Comma 4 2 4 4 2 2 4" xfId="33364"/>
    <cellStyle name="Comma 4 2 4 4 2 2 5" xfId="45593"/>
    <cellStyle name="Comma 4 2 4 4 2 3" xfId="14981"/>
    <cellStyle name="Comma 4 2 4 4 2 3 2" xfId="27236"/>
    <cellStyle name="Comma 4 2 4 4 2 3 3" xfId="39477"/>
    <cellStyle name="Comma 4 2 4 4 2 4" xfId="21119"/>
    <cellStyle name="Comma 4 2 4 4 2 5" xfId="33363"/>
    <cellStyle name="Comma 4 2 4 4 2 6" xfId="45592"/>
    <cellStyle name="Comma 4 2 4 4 3" xfId="2463"/>
    <cellStyle name="Comma 4 2 4 4 3 2" xfId="14983"/>
    <cellStyle name="Comma 4 2 4 4 3 2 2" xfId="27238"/>
    <cellStyle name="Comma 4 2 4 4 3 2 3" xfId="39479"/>
    <cellStyle name="Comma 4 2 4 4 3 3" xfId="21121"/>
    <cellStyle name="Comma 4 2 4 4 3 4" xfId="33365"/>
    <cellStyle name="Comma 4 2 4 4 3 5" xfId="45594"/>
    <cellStyle name="Comma 4 2 4 4 4" xfId="14980"/>
    <cellStyle name="Comma 4 2 4 4 4 2" xfId="27235"/>
    <cellStyle name="Comma 4 2 4 4 4 3" xfId="39476"/>
    <cellStyle name="Comma 4 2 4 4 5" xfId="21118"/>
    <cellStyle name="Comma 4 2 4 4 6" xfId="33362"/>
    <cellStyle name="Comma 4 2 4 4 7" xfId="45591"/>
    <cellStyle name="Comma 4 2 4 5" xfId="2464"/>
    <cellStyle name="Comma 4 2 4 5 2" xfId="2465"/>
    <cellStyle name="Comma 4 2 4 5 2 2" xfId="14985"/>
    <cellStyle name="Comma 4 2 4 5 2 2 2" xfId="27240"/>
    <cellStyle name="Comma 4 2 4 5 2 2 3" xfId="39481"/>
    <cellStyle name="Comma 4 2 4 5 2 3" xfId="21123"/>
    <cellStyle name="Comma 4 2 4 5 2 4" xfId="33367"/>
    <cellStyle name="Comma 4 2 4 5 2 5" xfId="45596"/>
    <cellStyle name="Comma 4 2 4 5 3" xfId="14984"/>
    <cellStyle name="Comma 4 2 4 5 3 2" xfId="27239"/>
    <cellStyle name="Comma 4 2 4 5 3 3" xfId="39480"/>
    <cellStyle name="Comma 4 2 4 5 4" xfId="21122"/>
    <cellStyle name="Comma 4 2 4 5 5" xfId="33366"/>
    <cellStyle name="Comma 4 2 4 5 6" xfId="45595"/>
    <cellStyle name="Comma 4 2 4 6" xfId="2466"/>
    <cellStyle name="Comma 4 2 4 6 2" xfId="14986"/>
    <cellStyle name="Comma 4 2 4 6 2 2" xfId="27241"/>
    <cellStyle name="Comma 4 2 4 6 2 3" xfId="39482"/>
    <cellStyle name="Comma 4 2 4 6 3" xfId="21124"/>
    <cellStyle name="Comma 4 2 4 6 4" xfId="33368"/>
    <cellStyle name="Comma 4 2 4 6 5" xfId="45597"/>
    <cellStyle name="Comma 4 2 4 7" xfId="14955"/>
    <cellStyle name="Comma 4 2 4 7 2" xfId="27210"/>
    <cellStyle name="Comma 4 2 4 7 3" xfId="39451"/>
    <cellStyle name="Comma 4 2 4 8" xfId="21093"/>
    <cellStyle name="Comma 4 2 4 9" xfId="33337"/>
    <cellStyle name="Comma 4 2 5" xfId="2467"/>
    <cellStyle name="Comma 4 2 5 2" xfId="2468"/>
    <cellStyle name="Comma 4 2 5 2 2" xfId="2469"/>
    <cellStyle name="Comma 4 2 5 2 2 2" xfId="2470"/>
    <cellStyle name="Comma 4 2 5 2 2 2 2" xfId="2471"/>
    <cellStyle name="Comma 4 2 5 2 2 2 2 2" xfId="14991"/>
    <cellStyle name="Comma 4 2 5 2 2 2 2 2 2" xfId="27246"/>
    <cellStyle name="Comma 4 2 5 2 2 2 2 2 3" xfId="39487"/>
    <cellStyle name="Comma 4 2 5 2 2 2 2 3" xfId="21129"/>
    <cellStyle name="Comma 4 2 5 2 2 2 2 4" xfId="33373"/>
    <cellStyle name="Comma 4 2 5 2 2 2 2 5" xfId="45602"/>
    <cellStyle name="Comma 4 2 5 2 2 2 3" xfId="14990"/>
    <cellStyle name="Comma 4 2 5 2 2 2 3 2" xfId="27245"/>
    <cellStyle name="Comma 4 2 5 2 2 2 3 3" xfId="39486"/>
    <cellStyle name="Comma 4 2 5 2 2 2 4" xfId="21128"/>
    <cellStyle name="Comma 4 2 5 2 2 2 5" xfId="33372"/>
    <cellStyle name="Comma 4 2 5 2 2 2 6" xfId="45601"/>
    <cellStyle name="Comma 4 2 5 2 2 3" xfId="2472"/>
    <cellStyle name="Comma 4 2 5 2 2 3 2" xfId="14992"/>
    <cellStyle name="Comma 4 2 5 2 2 3 2 2" xfId="27247"/>
    <cellStyle name="Comma 4 2 5 2 2 3 2 3" xfId="39488"/>
    <cellStyle name="Comma 4 2 5 2 2 3 3" xfId="21130"/>
    <cellStyle name="Comma 4 2 5 2 2 3 4" xfId="33374"/>
    <cellStyle name="Comma 4 2 5 2 2 3 5" xfId="45603"/>
    <cellStyle name="Comma 4 2 5 2 2 4" xfId="14989"/>
    <cellStyle name="Comma 4 2 5 2 2 4 2" xfId="27244"/>
    <cellStyle name="Comma 4 2 5 2 2 4 3" xfId="39485"/>
    <cellStyle name="Comma 4 2 5 2 2 5" xfId="21127"/>
    <cellStyle name="Comma 4 2 5 2 2 6" xfId="33371"/>
    <cellStyle name="Comma 4 2 5 2 2 7" xfId="45600"/>
    <cellStyle name="Comma 4 2 5 2 3" xfId="2473"/>
    <cellStyle name="Comma 4 2 5 2 3 2" xfId="2474"/>
    <cellStyle name="Comma 4 2 5 2 3 2 2" xfId="14994"/>
    <cellStyle name="Comma 4 2 5 2 3 2 2 2" xfId="27249"/>
    <cellStyle name="Comma 4 2 5 2 3 2 2 3" xfId="39490"/>
    <cellStyle name="Comma 4 2 5 2 3 2 3" xfId="21132"/>
    <cellStyle name="Comma 4 2 5 2 3 2 4" xfId="33376"/>
    <cellStyle name="Comma 4 2 5 2 3 2 5" xfId="45605"/>
    <cellStyle name="Comma 4 2 5 2 3 3" xfId="14993"/>
    <cellStyle name="Comma 4 2 5 2 3 3 2" xfId="27248"/>
    <cellStyle name="Comma 4 2 5 2 3 3 3" xfId="39489"/>
    <cellStyle name="Comma 4 2 5 2 3 4" xfId="21131"/>
    <cellStyle name="Comma 4 2 5 2 3 5" xfId="33375"/>
    <cellStyle name="Comma 4 2 5 2 3 6" xfId="45604"/>
    <cellStyle name="Comma 4 2 5 2 4" xfId="2475"/>
    <cellStyle name="Comma 4 2 5 2 4 2" xfId="14995"/>
    <cellStyle name="Comma 4 2 5 2 4 2 2" xfId="27250"/>
    <cellStyle name="Comma 4 2 5 2 4 2 3" xfId="39491"/>
    <cellStyle name="Comma 4 2 5 2 4 3" xfId="21133"/>
    <cellStyle name="Comma 4 2 5 2 4 4" xfId="33377"/>
    <cellStyle name="Comma 4 2 5 2 4 5" xfId="45606"/>
    <cellStyle name="Comma 4 2 5 2 5" xfId="14988"/>
    <cellStyle name="Comma 4 2 5 2 5 2" xfId="27243"/>
    <cellStyle name="Comma 4 2 5 2 5 3" xfId="39484"/>
    <cellStyle name="Comma 4 2 5 2 6" xfId="21126"/>
    <cellStyle name="Comma 4 2 5 2 7" xfId="33370"/>
    <cellStyle name="Comma 4 2 5 2 8" xfId="45599"/>
    <cellStyle name="Comma 4 2 5 3" xfId="2476"/>
    <cellStyle name="Comma 4 2 5 3 2" xfId="2477"/>
    <cellStyle name="Comma 4 2 5 3 2 2" xfId="2478"/>
    <cellStyle name="Comma 4 2 5 3 2 2 2" xfId="14998"/>
    <cellStyle name="Comma 4 2 5 3 2 2 2 2" xfId="27253"/>
    <cellStyle name="Comma 4 2 5 3 2 2 2 3" xfId="39494"/>
    <cellStyle name="Comma 4 2 5 3 2 2 3" xfId="21136"/>
    <cellStyle name="Comma 4 2 5 3 2 2 4" xfId="33380"/>
    <cellStyle name="Comma 4 2 5 3 2 2 5" xfId="45609"/>
    <cellStyle name="Comma 4 2 5 3 2 3" xfId="14997"/>
    <cellStyle name="Comma 4 2 5 3 2 3 2" xfId="27252"/>
    <cellStyle name="Comma 4 2 5 3 2 3 3" xfId="39493"/>
    <cellStyle name="Comma 4 2 5 3 2 4" xfId="21135"/>
    <cellStyle name="Comma 4 2 5 3 2 5" xfId="33379"/>
    <cellStyle name="Comma 4 2 5 3 2 6" xfId="45608"/>
    <cellStyle name="Comma 4 2 5 3 3" xfId="2479"/>
    <cellStyle name="Comma 4 2 5 3 3 2" xfId="14999"/>
    <cellStyle name="Comma 4 2 5 3 3 2 2" xfId="27254"/>
    <cellStyle name="Comma 4 2 5 3 3 2 3" xfId="39495"/>
    <cellStyle name="Comma 4 2 5 3 3 3" xfId="21137"/>
    <cellStyle name="Comma 4 2 5 3 3 4" xfId="33381"/>
    <cellStyle name="Comma 4 2 5 3 3 5" xfId="45610"/>
    <cellStyle name="Comma 4 2 5 3 4" xfId="14996"/>
    <cellStyle name="Comma 4 2 5 3 4 2" xfId="27251"/>
    <cellStyle name="Comma 4 2 5 3 4 3" xfId="39492"/>
    <cellStyle name="Comma 4 2 5 3 5" xfId="21134"/>
    <cellStyle name="Comma 4 2 5 3 6" xfId="33378"/>
    <cellStyle name="Comma 4 2 5 3 7" xfId="45607"/>
    <cellStyle name="Comma 4 2 5 4" xfId="2480"/>
    <cellStyle name="Comma 4 2 5 4 2" xfId="2481"/>
    <cellStyle name="Comma 4 2 5 4 2 2" xfId="15001"/>
    <cellStyle name="Comma 4 2 5 4 2 2 2" xfId="27256"/>
    <cellStyle name="Comma 4 2 5 4 2 2 3" xfId="39497"/>
    <cellStyle name="Comma 4 2 5 4 2 3" xfId="21139"/>
    <cellStyle name="Comma 4 2 5 4 2 4" xfId="33383"/>
    <cellStyle name="Comma 4 2 5 4 2 5" xfId="45612"/>
    <cellStyle name="Comma 4 2 5 4 3" xfId="15000"/>
    <cellStyle name="Comma 4 2 5 4 3 2" xfId="27255"/>
    <cellStyle name="Comma 4 2 5 4 3 3" xfId="39496"/>
    <cellStyle name="Comma 4 2 5 4 4" xfId="21138"/>
    <cellStyle name="Comma 4 2 5 4 5" xfId="33382"/>
    <cellStyle name="Comma 4 2 5 4 6" xfId="45611"/>
    <cellStyle name="Comma 4 2 5 5" xfId="2482"/>
    <cellStyle name="Comma 4 2 5 5 2" xfId="15002"/>
    <cellStyle name="Comma 4 2 5 5 2 2" xfId="27257"/>
    <cellStyle name="Comma 4 2 5 5 2 3" xfId="39498"/>
    <cellStyle name="Comma 4 2 5 5 3" xfId="21140"/>
    <cellStyle name="Comma 4 2 5 5 4" xfId="33384"/>
    <cellStyle name="Comma 4 2 5 5 5" xfId="45613"/>
    <cellStyle name="Comma 4 2 5 6" xfId="14987"/>
    <cellStyle name="Comma 4 2 5 6 2" xfId="27242"/>
    <cellStyle name="Comma 4 2 5 6 3" xfId="39483"/>
    <cellStyle name="Comma 4 2 5 7" xfId="21125"/>
    <cellStyle name="Comma 4 2 5 8" xfId="33369"/>
    <cellStyle name="Comma 4 2 5 9" xfId="45598"/>
    <cellStyle name="Comma 4 2 6" xfId="2483"/>
    <cellStyle name="Comma 4 2 6 2" xfId="2484"/>
    <cellStyle name="Comma 4 2 6 2 2" xfId="2485"/>
    <cellStyle name="Comma 4 2 6 2 2 2" xfId="2486"/>
    <cellStyle name="Comma 4 2 6 2 2 2 2" xfId="15006"/>
    <cellStyle name="Comma 4 2 6 2 2 2 2 2" xfId="27261"/>
    <cellStyle name="Comma 4 2 6 2 2 2 2 3" xfId="39502"/>
    <cellStyle name="Comma 4 2 6 2 2 2 3" xfId="21144"/>
    <cellStyle name="Comma 4 2 6 2 2 2 4" xfId="33388"/>
    <cellStyle name="Comma 4 2 6 2 2 2 5" xfId="45617"/>
    <cellStyle name="Comma 4 2 6 2 2 3" xfId="15005"/>
    <cellStyle name="Comma 4 2 6 2 2 3 2" xfId="27260"/>
    <cellStyle name="Comma 4 2 6 2 2 3 3" xfId="39501"/>
    <cellStyle name="Comma 4 2 6 2 2 4" xfId="21143"/>
    <cellStyle name="Comma 4 2 6 2 2 5" xfId="33387"/>
    <cellStyle name="Comma 4 2 6 2 2 6" xfId="45616"/>
    <cellStyle name="Comma 4 2 6 2 3" xfId="2487"/>
    <cellStyle name="Comma 4 2 6 2 3 2" xfId="15007"/>
    <cellStyle name="Comma 4 2 6 2 3 2 2" xfId="27262"/>
    <cellStyle name="Comma 4 2 6 2 3 2 3" xfId="39503"/>
    <cellStyle name="Comma 4 2 6 2 3 3" xfId="21145"/>
    <cellStyle name="Comma 4 2 6 2 3 4" xfId="33389"/>
    <cellStyle name="Comma 4 2 6 2 3 5" xfId="45618"/>
    <cellStyle name="Comma 4 2 6 2 4" xfId="15004"/>
    <cellStyle name="Comma 4 2 6 2 4 2" xfId="27259"/>
    <cellStyle name="Comma 4 2 6 2 4 3" xfId="39500"/>
    <cellStyle name="Comma 4 2 6 2 5" xfId="21142"/>
    <cellStyle name="Comma 4 2 6 2 6" xfId="33386"/>
    <cellStyle name="Comma 4 2 6 2 7" xfId="45615"/>
    <cellStyle name="Comma 4 2 6 3" xfId="2488"/>
    <cellStyle name="Comma 4 2 6 3 2" xfId="2489"/>
    <cellStyle name="Comma 4 2 6 3 2 2" xfId="15009"/>
    <cellStyle name="Comma 4 2 6 3 2 2 2" xfId="27264"/>
    <cellStyle name="Comma 4 2 6 3 2 2 3" xfId="39505"/>
    <cellStyle name="Comma 4 2 6 3 2 3" xfId="21147"/>
    <cellStyle name="Comma 4 2 6 3 2 4" xfId="33391"/>
    <cellStyle name="Comma 4 2 6 3 2 5" xfId="45620"/>
    <cellStyle name="Comma 4 2 6 3 3" xfId="15008"/>
    <cellStyle name="Comma 4 2 6 3 3 2" xfId="27263"/>
    <cellStyle name="Comma 4 2 6 3 3 3" xfId="39504"/>
    <cellStyle name="Comma 4 2 6 3 4" xfId="21146"/>
    <cellStyle name="Comma 4 2 6 3 5" xfId="33390"/>
    <cellStyle name="Comma 4 2 6 3 6" xfId="45619"/>
    <cellStyle name="Comma 4 2 6 4" xfId="2490"/>
    <cellStyle name="Comma 4 2 6 4 2" xfId="15010"/>
    <cellStyle name="Comma 4 2 6 4 2 2" xfId="27265"/>
    <cellStyle name="Comma 4 2 6 4 2 3" xfId="39506"/>
    <cellStyle name="Comma 4 2 6 4 3" xfId="21148"/>
    <cellStyle name="Comma 4 2 6 4 4" xfId="33392"/>
    <cellStyle name="Comma 4 2 6 4 5" xfId="45621"/>
    <cellStyle name="Comma 4 2 6 5" xfId="15003"/>
    <cellStyle name="Comma 4 2 6 5 2" xfId="27258"/>
    <cellStyle name="Comma 4 2 6 5 3" xfId="39499"/>
    <cellStyle name="Comma 4 2 6 6" xfId="21141"/>
    <cellStyle name="Comma 4 2 6 7" xfId="33385"/>
    <cellStyle name="Comma 4 2 6 8" xfId="45614"/>
    <cellStyle name="Comma 4 2 7" xfId="2491"/>
    <cellStyle name="Comma 4 2 7 2" xfId="2492"/>
    <cellStyle name="Comma 4 2 7 2 2" xfId="2493"/>
    <cellStyle name="Comma 4 2 7 2 2 2" xfId="15013"/>
    <cellStyle name="Comma 4 2 7 2 2 2 2" xfId="27268"/>
    <cellStyle name="Comma 4 2 7 2 2 2 3" xfId="39509"/>
    <cellStyle name="Comma 4 2 7 2 2 3" xfId="21151"/>
    <cellStyle name="Comma 4 2 7 2 2 4" xfId="33395"/>
    <cellStyle name="Comma 4 2 7 2 2 5" xfId="45624"/>
    <cellStyle name="Comma 4 2 7 2 3" xfId="15012"/>
    <cellStyle name="Comma 4 2 7 2 3 2" xfId="27267"/>
    <cellStyle name="Comma 4 2 7 2 3 3" xfId="39508"/>
    <cellStyle name="Comma 4 2 7 2 4" xfId="21150"/>
    <cellStyle name="Comma 4 2 7 2 5" xfId="33394"/>
    <cellStyle name="Comma 4 2 7 2 6" xfId="45623"/>
    <cellStyle name="Comma 4 2 7 3" xfId="2494"/>
    <cellStyle name="Comma 4 2 7 3 2" xfId="15014"/>
    <cellStyle name="Comma 4 2 7 3 2 2" xfId="27269"/>
    <cellStyle name="Comma 4 2 7 3 2 3" xfId="39510"/>
    <cellStyle name="Comma 4 2 7 3 3" xfId="21152"/>
    <cellStyle name="Comma 4 2 7 3 4" xfId="33396"/>
    <cellStyle name="Comma 4 2 7 3 5" xfId="45625"/>
    <cellStyle name="Comma 4 2 7 4" xfId="15011"/>
    <cellStyle name="Comma 4 2 7 4 2" xfId="27266"/>
    <cellStyle name="Comma 4 2 7 4 3" xfId="39507"/>
    <cellStyle name="Comma 4 2 7 5" xfId="21149"/>
    <cellStyle name="Comma 4 2 7 6" xfId="33393"/>
    <cellStyle name="Comma 4 2 7 7" xfId="45622"/>
    <cellStyle name="Comma 4 2 8" xfId="2495"/>
    <cellStyle name="Comma 4 2 8 2" xfId="2496"/>
    <cellStyle name="Comma 4 2 8 2 2" xfId="2497"/>
    <cellStyle name="Comma 4 2 8 2 2 2" xfId="15017"/>
    <cellStyle name="Comma 4 2 8 2 2 2 2" xfId="27272"/>
    <cellStyle name="Comma 4 2 8 2 2 2 3" xfId="39513"/>
    <cellStyle name="Comma 4 2 8 2 2 3" xfId="21155"/>
    <cellStyle name="Comma 4 2 8 2 2 4" xfId="33399"/>
    <cellStyle name="Comma 4 2 8 2 2 5" xfId="45628"/>
    <cellStyle name="Comma 4 2 8 2 3" xfId="15016"/>
    <cellStyle name="Comma 4 2 8 2 3 2" xfId="27271"/>
    <cellStyle name="Comma 4 2 8 2 3 3" xfId="39512"/>
    <cellStyle name="Comma 4 2 8 2 4" xfId="21154"/>
    <cellStyle name="Comma 4 2 8 2 5" xfId="33398"/>
    <cellStyle name="Comma 4 2 8 2 6" xfId="45627"/>
    <cellStyle name="Comma 4 2 8 3" xfId="2498"/>
    <cellStyle name="Comma 4 2 8 3 2" xfId="15018"/>
    <cellStyle name="Comma 4 2 8 3 2 2" xfId="27273"/>
    <cellStyle name="Comma 4 2 8 3 2 3" xfId="39514"/>
    <cellStyle name="Comma 4 2 8 3 3" xfId="21156"/>
    <cellStyle name="Comma 4 2 8 3 4" xfId="33400"/>
    <cellStyle name="Comma 4 2 8 3 5" xfId="45629"/>
    <cellStyle name="Comma 4 2 8 4" xfId="15015"/>
    <cellStyle name="Comma 4 2 8 4 2" xfId="27270"/>
    <cellStyle name="Comma 4 2 8 4 3" xfId="39511"/>
    <cellStyle name="Comma 4 2 8 5" xfId="21153"/>
    <cellStyle name="Comma 4 2 8 6" xfId="33397"/>
    <cellStyle name="Comma 4 2 8 7" xfId="45626"/>
    <cellStyle name="Comma 4 2 9" xfId="2499"/>
    <cellStyle name="Comma 4 2 9 2" xfId="2500"/>
    <cellStyle name="Comma 4 2 9 2 2" xfId="15020"/>
    <cellStyle name="Comma 4 2 9 2 2 2" xfId="27275"/>
    <cellStyle name="Comma 4 2 9 2 2 3" xfId="39516"/>
    <cellStyle name="Comma 4 2 9 2 3" xfId="21158"/>
    <cellStyle name="Comma 4 2 9 2 4" xfId="33402"/>
    <cellStyle name="Comma 4 2 9 2 5" xfId="45631"/>
    <cellStyle name="Comma 4 2 9 3" xfId="15019"/>
    <cellStyle name="Comma 4 2 9 3 2" xfId="27274"/>
    <cellStyle name="Comma 4 2 9 3 3" xfId="39515"/>
    <cellStyle name="Comma 4 2 9 4" xfId="21157"/>
    <cellStyle name="Comma 4 2 9 5" xfId="33401"/>
    <cellStyle name="Comma 4 2 9 6" xfId="45630"/>
    <cellStyle name="Comma 4 3" xfId="2501"/>
    <cellStyle name="Comma 4 3 10" xfId="15021"/>
    <cellStyle name="Comma 4 3 10 2" xfId="27276"/>
    <cellStyle name="Comma 4 3 10 3" xfId="39517"/>
    <cellStyle name="Comma 4 3 11" xfId="21159"/>
    <cellStyle name="Comma 4 3 12" xfId="33403"/>
    <cellStyle name="Comma 4 3 13" xfId="45632"/>
    <cellStyle name="Comma 4 3 2" xfId="2502"/>
    <cellStyle name="Comma 4 3 2 10" xfId="33404"/>
    <cellStyle name="Comma 4 3 2 11" xfId="45633"/>
    <cellStyle name="Comma 4 3 2 2" xfId="2503"/>
    <cellStyle name="Comma 4 3 2 2 10" xfId="45634"/>
    <cellStyle name="Comma 4 3 2 2 2" xfId="2504"/>
    <cellStyle name="Comma 4 3 2 2 2 2" xfId="2505"/>
    <cellStyle name="Comma 4 3 2 2 2 2 2" xfId="2506"/>
    <cellStyle name="Comma 4 3 2 2 2 2 2 2" xfId="2507"/>
    <cellStyle name="Comma 4 3 2 2 2 2 2 2 2" xfId="2508"/>
    <cellStyle name="Comma 4 3 2 2 2 2 2 2 2 2" xfId="15028"/>
    <cellStyle name="Comma 4 3 2 2 2 2 2 2 2 2 2" xfId="27283"/>
    <cellStyle name="Comma 4 3 2 2 2 2 2 2 2 2 3" xfId="39524"/>
    <cellStyle name="Comma 4 3 2 2 2 2 2 2 2 3" xfId="21166"/>
    <cellStyle name="Comma 4 3 2 2 2 2 2 2 2 4" xfId="33410"/>
    <cellStyle name="Comma 4 3 2 2 2 2 2 2 2 5" xfId="45639"/>
    <cellStyle name="Comma 4 3 2 2 2 2 2 2 3" xfId="15027"/>
    <cellStyle name="Comma 4 3 2 2 2 2 2 2 3 2" xfId="27282"/>
    <cellStyle name="Comma 4 3 2 2 2 2 2 2 3 3" xfId="39523"/>
    <cellStyle name="Comma 4 3 2 2 2 2 2 2 4" xfId="21165"/>
    <cellStyle name="Comma 4 3 2 2 2 2 2 2 5" xfId="33409"/>
    <cellStyle name="Comma 4 3 2 2 2 2 2 2 6" xfId="45638"/>
    <cellStyle name="Comma 4 3 2 2 2 2 2 3" xfId="2509"/>
    <cellStyle name="Comma 4 3 2 2 2 2 2 3 2" xfId="15029"/>
    <cellStyle name="Comma 4 3 2 2 2 2 2 3 2 2" xfId="27284"/>
    <cellStyle name="Comma 4 3 2 2 2 2 2 3 2 3" xfId="39525"/>
    <cellStyle name="Comma 4 3 2 2 2 2 2 3 3" xfId="21167"/>
    <cellStyle name="Comma 4 3 2 2 2 2 2 3 4" xfId="33411"/>
    <cellStyle name="Comma 4 3 2 2 2 2 2 3 5" xfId="45640"/>
    <cellStyle name="Comma 4 3 2 2 2 2 2 4" xfId="15026"/>
    <cellStyle name="Comma 4 3 2 2 2 2 2 4 2" xfId="27281"/>
    <cellStyle name="Comma 4 3 2 2 2 2 2 4 3" xfId="39522"/>
    <cellStyle name="Comma 4 3 2 2 2 2 2 5" xfId="21164"/>
    <cellStyle name="Comma 4 3 2 2 2 2 2 6" xfId="33408"/>
    <cellStyle name="Comma 4 3 2 2 2 2 2 7" xfId="45637"/>
    <cellStyle name="Comma 4 3 2 2 2 2 3" xfId="2510"/>
    <cellStyle name="Comma 4 3 2 2 2 2 3 2" xfId="2511"/>
    <cellStyle name="Comma 4 3 2 2 2 2 3 2 2" xfId="15031"/>
    <cellStyle name="Comma 4 3 2 2 2 2 3 2 2 2" xfId="27286"/>
    <cellStyle name="Comma 4 3 2 2 2 2 3 2 2 3" xfId="39527"/>
    <cellStyle name="Comma 4 3 2 2 2 2 3 2 3" xfId="21169"/>
    <cellStyle name="Comma 4 3 2 2 2 2 3 2 4" xfId="33413"/>
    <cellStyle name="Comma 4 3 2 2 2 2 3 2 5" xfId="45642"/>
    <cellStyle name="Comma 4 3 2 2 2 2 3 3" xfId="15030"/>
    <cellStyle name="Comma 4 3 2 2 2 2 3 3 2" xfId="27285"/>
    <cellStyle name="Comma 4 3 2 2 2 2 3 3 3" xfId="39526"/>
    <cellStyle name="Comma 4 3 2 2 2 2 3 4" xfId="21168"/>
    <cellStyle name="Comma 4 3 2 2 2 2 3 5" xfId="33412"/>
    <cellStyle name="Comma 4 3 2 2 2 2 3 6" xfId="45641"/>
    <cellStyle name="Comma 4 3 2 2 2 2 4" xfId="2512"/>
    <cellStyle name="Comma 4 3 2 2 2 2 4 2" xfId="15032"/>
    <cellStyle name="Comma 4 3 2 2 2 2 4 2 2" xfId="27287"/>
    <cellStyle name="Comma 4 3 2 2 2 2 4 2 3" xfId="39528"/>
    <cellStyle name="Comma 4 3 2 2 2 2 4 3" xfId="21170"/>
    <cellStyle name="Comma 4 3 2 2 2 2 4 4" xfId="33414"/>
    <cellStyle name="Comma 4 3 2 2 2 2 4 5" xfId="45643"/>
    <cellStyle name="Comma 4 3 2 2 2 2 5" xfId="15025"/>
    <cellStyle name="Comma 4 3 2 2 2 2 5 2" xfId="27280"/>
    <cellStyle name="Comma 4 3 2 2 2 2 5 3" xfId="39521"/>
    <cellStyle name="Comma 4 3 2 2 2 2 6" xfId="21163"/>
    <cellStyle name="Comma 4 3 2 2 2 2 7" xfId="33407"/>
    <cellStyle name="Comma 4 3 2 2 2 2 8" xfId="45636"/>
    <cellStyle name="Comma 4 3 2 2 2 3" xfId="2513"/>
    <cellStyle name="Comma 4 3 2 2 2 3 2" xfId="2514"/>
    <cellStyle name="Comma 4 3 2 2 2 3 2 2" xfId="2515"/>
    <cellStyle name="Comma 4 3 2 2 2 3 2 2 2" xfId="15035"/>
    <cellStyle name="Comma 4 3 2 2 2 3 2 2 2 2" xfId="27290"/>
    <cellStyle name="Comma 4 3 2 2 2 3 2 2 2 3" xfId="39531"/>
    <cellStyle name="Comma 4 3 2 2 2 3 2 2 3" xfId="21173"/>
    <cellStyle name="Comma 4 3 2 2 2 3 2 2 4" xfId="33417"/>
    <cellStyle name="Comma 4 3 2 2 2 3 2 2 5" xfId="45646"/>
    <cellStyle name="Comma 4 3 2 2 2 3 2 3" xfId="15034"/>
    <cellStyle name="Comma 4 3 2 2 2 3 2 3 2" xfId="27289"/>
    <cellStyle name="Comma 4 3 2 2 2 3 2 3 3" xfId="39530"/>
    <cellStyle name="Comma 4 3 2 2 2 3 2 4" xfId="21172"/>
    <cellStyle name="Comma 4 3 2 2 2 3 2 5" xfId="33416"/>
    <cellStyle name="Comma 4 3 2 2 2 3 2 6" xfId="45645"/>
    <cellStyle name="Comma 4 3 2 2 2 3 3" xfId="2516"/>
    <cellStyle name="Comma 4 3 2 2 2 3 3 2" xfId="15036"/>
    <cellStyle name="Comma 4 3 2 2 2 3 3 2 2" xfId="27291"/>
    <cellStyle name="Comma 4 3 2 2 2 3 3 2 3" xfId="39532"/>
    <cellStyle name="Comma 4 3 2 2 2 3 3 3" xfId="21174"/>
    <cellStyle name="Comma 4 3 2 2 2 3 3 4" xfId="33418"/>
    <cellStyle name="Comma 4 3 2 2 2 3 3 5" xfId="45647"/>
    <cellStyle name="Comma 4 3 2 2 2 3 4" xfId="15033"/>
    <cellStyle name="Comma 4 3 2 2 2 3 4 2" xfId="27288"/>
    <cellStyle name="Comma 4 3 2 2 2 3 4 3" xfId="39529"/>
    <cellStyle name="Comma 4 3 2 2 2 3 5" xfId="21171"/>
    <cellStyle name="Comma 4 3 2 2 2 3 6" xfId="33415"/>
    <cellStyle name="Comma 4 3 2 2 2 3 7" xfId="45644"/>
    <cellStyle name="Comma 4 3 2 2 2 4" xfId="2517"/>
    <cellStyle name="Comma 4 3 2 2 2 4 2" xfId="2518"/>
    <cellStyle name="Comma 4 3 2 2 2 4 2 2" xfId="15038"/>
    <cellStyle name="Comma 4 3 2 2 2 4 2 2 2" xfId="27293"/>
    <cellStyle name="Comma 4 3 2 2 2 4 2 2 3" xfId="39534"/>
    <cellStyle name="Comma 4 3 2 2 2 4 2 3" xfId="21176"/>
    <cellStyle name="Comma 4 3 2 2 2 4 2 4" xfId="33420"/>
    <cellStyle name="Comma 4 3 2 2 2 4 2 5" xfId="45649"/>
    <cellStyle name="Comma 4 3 2 2 2 4 3" xfId="15037"/>
    <cellStyle name="Comma 4 3 2 2 2 4 3 2" xfId="27292"/>
    <cellStyle name="Comma 4 3 2 2 2 4 3 3" xfId="39533"/>
    <cellStyle name="Comma 4 3 2 2 2 4 4" xfId="21175"/>
    <cellStyle name="Comma 4 3 2 2 2 4 5" xfId="33419"/>
    <cellStyle name="Comma 4 3 2 2 2 4 6" xfId="45648"/>
    <cellStyle name="Comma 4 3 2 2 2 5" xfId="2519"/>
    <cellStyle name="Comma 4 3 2 2 2 5 2" xfId="15039"/>
    <cellStyle name="Comma 4 3 2 2 2 5 2 2" xfId="27294"/>
    <cellStyle name="Comma 4 3 2 2 2 5 2 3" xfId="39535"/>
    <cellStyle name="Comma 4 3 2 2 2 5 3" xfId="21177"/>
    <cellStyle name="Comma 4 3 2 2 2 5 4" xfId="33421"/>
    <cellStyle name="Comma 4 3 2 2 2 5 5" xfId="45650"/>
    <cellStyle name="Comma 4 3 2 2 2 6" xfId="15024"/>
    <cellStyle name="Comma 4 3 2 2 2 6 2" xfId="27279"/>
    <cellStyle name="Comma 4 3 2 2 2 6 3" xfId="39520"/>
    <cellStyle name="Comma 4 3 2 2 2 7" xfId="21162"/>
    <cellStyle name="Comma 4 3 2 2 2 8" xfId="33406"/>
    <cellStyle name="Comma 4 3 2 2 2 9" xfId="45635"/>
    <cellStyle name="Comma 4 3 2 2 3" xfId="2520"/>
    <cellStyle name="Comma 4 3 2 2 3 2" xfId="2521"/>
    <cellStyle name="Comma 4 3 2 2 3 2 2" xfId="2522"/>
    <cellStyle name="Comma 4 3 2 2 3 2 2 2" xfId="2523"/>
    <cellStyle name="Comma 4 3 2 2 3 2 2 2 2" xfId="15043"/>
    <cellStyle name="Comma 4 3 2 2 3 2 2 2 2 2" xfId="27298"/>
    <cellStyle name="Comma 4 3 2 2 3 2 2 2 2 3" xfId="39539"/>
    <cellStyle name="Comma 4 3 2 2 3 2 2 2 3" xfId="21181"/>
    <cellStyle name="Comma 4 3 2 2 3 2 2 2 4" xfId="33425"/>
    <cellStyle name="Comma 4 3 2 2 3 2 2 2 5" xfId="45654"/>
    <cellStyle name="Comma 4 3 2 2 3 2 2 3" xfId="15042"/>
    <cellStyle name="Comma 4 3 2 2 3 2 2 3 2" xfId="27297"/>
    <cellStyle name="Comma 4 3 2 2 3 2 2 3 3" xfId="39538"/>
    <cellStyle name="Comma 4 3 2 2 3 2 2 4" xfId="21180"/>
    <cellStyle name="Comma 4 3 2 2 3 2 2 5" xfId="33424"/>
    <cellStyle name="Comma 4 3 2 2 3 2 2 6" xfId="45653"/>
    <cellStyle name="Comma 4 3 2 2 3 2 3" xfId="2524"/>
    <cellStyle name="Comma 4 3 2 2 3 2 3 2" xfId="15044"/>
    <cellStyle name="Comma 4 3 2 2 3 2 3 2 2" xfId="27299"/>
    <cellStyle name="Comma 4 3 2 2 3 2 3 2 3" xfId="39540"/>
    <cellStyle name="Comma 4 3 2 2 3 2 3 3" xfId="21182"/>
    <cellStyle name="Comma 4 3 2 2 3 2 3 4" xfId="33426"/>
    <cellStyle name="Comma 4 3 2 2 3 2 3 5" xfId="45655"/>
    <cellStyle name="Comma 4 3 2 2 3 2 4" xfId="15041"/>
    <cellStyle name="Comma 4 3 2 2 3 2 4 2" xfId="27296"/>
    <cellStyle name="Comma 4 3 2 2 3 2 4 3" xfId="39537"/>
    <cellStyle name="Comma 4 3 2 2 3 2 5" xfId="21179"/>
    <cellStyle name="Comma 4 3 2 2 3 2 6" xfId="33423"/>
    <cellStyle name="Comma 4 3 2 2 3 2 7" xfId="45652"/>
    <cellStyle name="Comma 4 3 2 2 3 3" xfId="2525"/>
    <cellStyle name="Comma 4 3 2 2 3 3 2" xfId="2526"/>
    <cellStyle name="Comma 4 3 2 2 3 3 2 2" xfId="15046"/>
    <cellStyle name="Comma 4 3 2 2 3 3 2 2 2" xfId="27301"/>
    <cellStyle name="Comma 4 3 2 2 3 3 2 2 3" xfId="39542"/>
    <cellStyle name="Comma 4 3 2 2 3 3 2 3" xfId="21184"/>
    <cellStyle name="Comma 4 3 2 2 3 3 2 4" xfId="33428"/>
    <cellStyle name="Comma 4 3 2 2 3 3 2 5" xfId="45657"/>
    <cellStyle name="Comma 4 3 2 2 3 3 3" xfId="15045"/>
    <cellStyle name="Comma 4 3 2 2 3 3 3 2" xfId="27300"/>
    <cellStyle name="Comma 4 3 2 2 3 3 3 3" xfId="39541"/>
    <cellStyle name="Comma 4 3 2 2 3 3 4" xfId="21183"/>
    <cellStyle name="Comma 4 3 2 2 3 3 5" xfId="33427"/>
    <cellStyle name="Comma 4 3 2 2 3 3 6" xfId="45656"/>
    <cellStyle name="Comma 4 3 2 2 3 4" xfId="2527"/>
    <cellStyle name="Comma 4 3 2 2 3 4 2" xfId="15047"/>
    <cellStyle name="Comma 4 3 2 2 3 4 2 2" xfId="27302"/>
    <cellStyle name="Comma 4 3 2 2 3 4 2 3" xfId="39543"/>
    <cellStyle name="Comma 4 3 2 2 3 4 3" xfId="21185"/>
    <cellStyle name="Comma 4 3 2 2 3 4 4" xfId="33429"/>
    <cellStyle name="Comma 4 3 2 2 3 4 5" xfId="45658"/>
    <cellStyle name="Comma 4 3 2 2 3 5" xfId="15040"/>
    <cellStyle name="Comma 4 3 2 2 3 5 2" xfId="27295"/>
    <cellStyle name="Comma 4 3 2 2 3 5 3" xfId="39536"/>
    <cellStyle name="Comma 4 3 2 2 3 6" xfId="21178"/>
    <cellStyle name="Comma 4 3 2 2 3 7" xfId="33422"/>
    <cellStyle name="Comma 4 3 2 2 3 8" xfId="45651"/>
    <cellStyle name="Comma 4 3 2 2 4" xfId="2528"/>
    <cellStyle name="Comma 4 3 2 2 4 2" xfId="2529"/>
    <cellStyle name="Comma 4 3 2 2 4 2 2" xfId="2530"/>
    <cellStyle name="Comma 4 3 2 2 4 2 2 2" xfId="15050"/>
    <cellStyle name="Comma 4 3 2 2 4 2 2 2 2" xfId="27305"/>
    <cellStyle name="Comma 4 3 2 2 4 2 2 2 3" xfId="39546"/>
    <cellStyle name="Comma 4 3 2 2 4 2 2 3" xfId="21188"/>
    <cellStyle name="Comma 4 3 2 2 4 2 2 4" xfId="33432"/>
    <cellStyle name="Comma 4 3 2 2 4 2 2 5" xfId="45661"/>
    <cellStyle name="Comma 4 3 2 2 4 2 3" xfId="15049"/>
    <cellStyle name="Comma 4 3 2 2 4 2 3 2" xfId="27304"/>
    <cellStyle name="Comma 4 3 2 2 4 2 3 3" xfId="39545"/>
    <cellStyle name="Comma 4 3 2 2 4 2 4" xfId="21187"/>
    <cellStyle name="Comma 4 3 2 2 4 2 5" xfId="33431"/>
    <cellStyle name="Comma 4 3 2 2 4 2 6" xfId="45660"/>
    <cellStyle name="Comma 4 3 2 2 4 3" xfId="2531"/>
    <cellStyle name="Comma 4 3 2 2 4 3 2" xfId="15051"/>
    <cellStyle name="Comma 4 3 2 2 4 3 2 2" xfId="27306"/>
    <cellStyle name="Comma 4 3 2 2 4 3 2 3" xfId="39547"/>
    <cellStyle name="Comma 4 3 2 2 4 3 3" xfId="21189"/>
    <cellStyle name="Comma 4 3 2 2 4 3 4" xfId="33433"/>
    <cellStyle name="Comma 4 3 2 2 4 3 5" xfId="45662"/>
    <cellStyle name="Comma 4 3 2 2 4 4" xfId="15048"/>
    <cellStyle name="Comma 4 3 2 2 4 4 2" xfId="27303"/>
    <cellStyle name="Comma 4 3 2 2 4 4 3" xfId="39544"/>
    <cellStyle name="Comma 4 3 2 2 4 5" xfId="21186"/>
    <cellStyle name="Comma 4 3 2 2 4 6" xfId="33430"/>
    <cellStyle name="Comma 4 3 2 2 4 7" xfId="45659"/>
    <cellStyle name="Comma 4 3 2 2 5" xfId="2532"/>
    <cellStyle name="Comma 4 3 2 2 5 2" xfId="2533"/>
    <cellStyle name="Comma 4 3 2 2 5 2 2" xfId="15053"/>
    <cellStyle name="Comma 4 3 2 2 5 2 2 2" xfId="27308"/>
    <cellStyle name="Comma 4 3 2 2 5 2 2 3" xfId="39549"/>
    <cellStyle name="Comma 4 3 2 2 5 2 3" xfId="21191"/>
    <cellStyle name="Comma 4 3 2 2 5 2 4" xfId="33435"/>
    <cellStyle name="Comma 4 3 2 2 5 2 5" xfId="45664"/>
    <cellStyle name="Comma 4 3 2 2 5 3" xfId="15052"/>
    <cellStyle name="Comma 4 3 2 2 5 3 2" xfId="27307"/>
    <cellStyle name="Comma 4 3 2 2 5 3 3" xfId="39548"/>
    <cellStyle name="Comma 4 3 2 2 5 4" xfId="21190"/>
    <cellStyle name="Comma 4 3 2 2 5 5" xfId="33434"/>
    <cellStyle name="Comma 4 3 2 2 5 6" xfId="45663"/>
    <cellStyle name="Comma 4 3 2 2 6" xfId="2534"/>
    <cellStyle name="Comma 4 3 2 2 6 2" xfId="15054"/>
    <cellStyle name="Comma 4 3 2 2 6 2 2" xfId="27309"/>
    <cellStyle name="Comma 4 3 2 2 6 2 3" xfId="39550"/>
    <cellStyle name="Comma 4 3 2 2 6 3" xfId="21192"/>
    <cellStyle name="Comma 4 3 2 2 6 4" xfId="33436"/>
    <cellStyle name="Comma 4 3 2 2 6 5" xfId="45665"/>
    <cellStyle name="Comma 4 3 2 2 7" xfId="15023"/>
    <cellStyle name="Comma 4 3 2 2 7 2" xfId="27278"/>
    <cellStyle name="Comma 4 3 2 2 7 3" xfId="39519"/>
    <cellStyle name="Comma 4 3 2 2 8" xfId="21161"/>
    <cellStyle name="Comma 4 3 2 2 9" xfId="33405"/>
    <cellStyle name="Comma 4 3 2 3" xfId="2535"/>
    <cellStyle name="Comma 4 3 2 3 2" xfId="2536"/>
    <cellStyle name="Comma 4 3 2 3 2 2" xfId="2537"/>
    <cellStyle name="Comma 4 3 2 3 2 2 2" xfId="2538"/>
    <cellStyle name="Comma 4 3 2 3 2 2 2 2" xfId="2539"/>
    <cellStyle name="Comma 4 3 2 3 2 2 2 2 2" xfId="15059"/>
    <cellStyle name="Comma 4 3 2 3 2 2 2 2 2 2" xfId="27314"/>
    <cellStyle name="Comma 4 3 2 3 2 2 2 2 2 3" xfId="39555"/>
    <cellStyle name="Comma 4 3 2 3 2 2 2 2 3" xfId="21197"/>
    <cellStyle name="Comma 4 3 2 3 2 2 2 2 4" xfId="33441"/>
    <cellStyle name="Comma 4 3 2 3 2 2 2 2 5" xfId="45670"/>
    <cellStyle name="Comma 4 3 2 3 2 2 2 3" xfId="15058"/>
    <cellStyle name="Comma 4 3 2 3 2 2 2 3 2" xfId="27313"/>
    <cellStyle name="Comma 4 3 2 3 2 2 2 3 3" xfId="39554"/>
    <cellStyle name="Comma 4 3 2 3 2 2 2 4" xfId="21196"/>
    <cellStyle name="Comma 4 3 2 3 2 2 2 5" xfId="33440"/>
    <cellStyle name="Comma 4 3 2 3 2 2 2 6" xfId="45669"/>
    <cellStyle name="Comma 4 3 2 3 2 2 3" xfId="2540"/>
    <cellStyle name="Comma 4 3 2 3 2 2 3 2" xfId="15060"/>
    <cellStyle name="Comma 4 3 2 3 2 2 3 2 2" xfId="27315"/>
    <cellStyle name="Comma 4 3 2 3 2 2 3 2 3" xfId="39556"/>
    <cellStyle name="Comma 4 3 2 3 2 2 3 3" xfId="21198"/>
    <cellStyle name="Comma 4 3 2 3 2 2 3 4" xfId="33442"/>
    <cellStyle name="Comma 4 3 2 3 2 2 3 5" xfId="45671"/>
    <cellStyle name="Comma 4 3 2 3 2 2 4" xfId="15057"/>
    <cellStyle name="Comma 4 3 2 3 2 2 4 2" xfId="27312"/>
    <cellStyle name="Comma 4 3 2 3 2 2 4 3" xfId="39553"/>
    <cellStyle name="Comma 4 3 2 3 2 2 5" xfId="21195"/>
    <cellStyle name="Comma 4 3 2 3 2 2 6" xfId="33439"/>
    <cellStyle name="Comma 4 3 2 3 2 2 7" xfId="45668"/>
    <cellStyle name="Comma 4 3 2 3 2 3" xfId="2541"/>
    <cellStyle name="Comma 4 3 2 3 2 3 2" xfId="2542"/>
    <cellStyle name="Comma 4 3 2 3 2 3 2 2" xfId="15062"/>
    <cellStyle name="Comma 4 3 2 3 2 3 2 2 2" xfId="27317"/>
    <cellStyle name="Comma 4 3 2 3 2 3 2 2 3" xfId="39558"/>
    <cellStyle name="Comma 4 3 2 3 2 3 2 3" xfId="21200"/>
    <cellStyle name="Comma 4 3 2 3 2 3 2 4" xfId="33444"/>
    <cellStyle name="Comma 4 3 2 3 2 3 2 5" xfId="45673"/>
    <cellStyle name="Comma 4 3 2 3 2 3 3" xfId="15061"/>
    <cellStyle name="Comma 4 3 2 3 2 3 3 2" xfId="27316"/>
    <cellStyle name="Comma 4 3 2 3 2 3 3 3" xfId="39557"/>
    <cellStyle name="Comma 4 3 2 3 2 3 4" xfId="21199"/>
    <cellStyle name="Comma 4 3 2 3 2 3 5" xfId="33443"/>
    <cellStyle name="Comma 4 3 2 3 2 3 6" xfId="45672"/>
    <cellStyle name="Comma 4 3 2 3 2 4" xfId="2543"/>
    <cellStyle name="Comma 4 3 2 3 2 4 2" xfId="15063"/>
    <cellStyle name="Comma 4 3 2 3 2 4 2 2" xfId="27318"/>
    <cellStyle name="Comma 4 3 2 3 2 4 2 3" xfId="39559"/>
    <cellStyle name="Comma 4 3 2 3 2 4 3" xfId="21201"/>
    <cellStyle name="Comma 4 3 2 3 2 4 4" xfId="33445"/>
    <cellStyle name="Comma 4 3 2 3 2 4 5" xfId="45674"/>
    <cellStyle name="Comma 4 3 2 3 2 5" xfId="15056"/>
    <cellStyle name="Comma 4 3 2 3 2 5 2" xfId="27311"/>
    <cellStyle name="Comma 4 3 2 3 2 5 3" xfId="39552"/>
    <cellStyle name="Comma 4 3 2 3 2 6" xfId="21194"/>
    <cellStyle name="Comma 4 3 2 3 2 7" xfId="33438"/>
    <cellStyle name="Comma 4 3 2 3 2 8" xfId="45667"/>
    <cellStyle name="Comma 4 3 2 3 3" xfId="2544"/>
    <cellStyle name="Comma 4 3 2 3 3 2" xfId="2545"/>
    <cellStyle name="Comma 4 3 2 3 3 2 2" xfId="2546"/>
    <cellStyle name="Comma 4 3 2 3 3 2 2 2" xfId="15066"/>
    <cellStyle name="Comma 4 3 2 3 3 2 2 2 2" xfId="27321"/>
    <cellStyle name="Comma 4 3 2 3 3 2 2 2 3" xfId="39562"/>
    <cellStyle name="Comma 4 3 2 3 3 2 2 3" xfId="21204"/>
    <cellStyle name="Comma 4 3 2 3 3 2 2 4" xfId="33448"/>
    <cellStyle name="Comma 4 3 2 3 3 2 2 5" xfId="45677"/>
    <cellStyle name="Comma 4 3 2 3 3 2 3" xfId="15065"/>
    <cellStyle name="Comma 4 3 2 3 3 2 3 2" xfId="27320"/>
    <cellStyle name="Comma 4 3 2 3 3 2 3 3" xfId="39561"/>
    <cellStyle name="Comma 4 3 2 3 3 2 4" xfId="21203"/>
    <cellStyle name="Comma 4 3 2 3 3 2 5" xfId="33447"/>
    <cellStyle name="Comma 4 3 2 3 3 2 6" xfId="45676"/>
    <cellStyle name="Comma 4 3 2 3 3 3" xfId="2547"/>
    <cellStyle name="Comma 4 3 2 3 3 3 2" xfId="15067"/>
    <cellStyle name="Comma 4 3 2 3 3 3 2 2" xfId="27322"/>
    <cellStyle name="Comma 4 3 2 3 3 3 2 3" xfId="39563"/>
    <cellStyle name="Comma 4 3 2 3 3 3 3" xfId="21205"/>
    <cellStyle name="Comma 4 3 2 3 3 3 4" xfId="33449"/>
    <cellStyle name="Comma 4 3 2 3 3 3 5" xfId="45678"/>
    <cellStyle name="Comma 4 3 2 3 3 4" xfId="15064"/>
    <cellStyle name="Comma 4 3 2 3 3 4 2" xfId="27319"/>
    <cellStyle name="Comma 4 3 2 3 3 4 3" xfId="39560"/>
    <cellStyle name="Comma 4 3 2 3 3 5" xfId="21202"/>
    <cellStyle name="Comma 4 3 2 3 3 6" xfId="33446"/>
    <cellStyle name="Comma 4 3 2 3 3 7" xfId="45675"/>
    <cellStyle name="Comma 4 3 2 3 4" xfId="2548"/>
    <cellStyle name="Comma 4 3 2 3 4 2" xfId="2549"/>
    <cellStyle name="Comma 4 3 2 3 4 2 2" xfId="15069"/>
    <cellStyle name="Comma 4 3 2 3 4 2 2 2" xfId="27324"/>
    <cellStyle name="Comma 4 3 2 3 4 2 2 3" xfId="39565"/>
    <cellStyle name="Comma 4 3 2 3 4 2 3" xfId="21207"/>
    <cellStyle name="Comma 4 3 2 3 4 2 4" xfId="33451"/>
    <cellStyle name="Comma 4 3 2 3 4 2 5" xfId="45680"/>
    <cellStyle name="Comma 4 3 2 3 4 3" xfId="15068"/>
    <cellStyle name="Comma 4 3 2 3 4 3 2" xfId="27323"/>
    <cellStyle name="Comma 4 3 2 3 4 3 3" xfId="39564"/>
    <cellStyle name="Comma 4 3 2 3 4 4" xfId="21206"/>
    <cellStyle name="Comma 4 3 2 3 4 5" xfId="33450"/>
    <cellStyle name="Comma 4 3 2 3 4 6" xfId="45679"/>
    <cellStyle name="Comma 4 3 2 3 5" xfId="2550"/>
    <cellStyle name="Comma 4 3 2 3 5 2" xfId="15070"/>
    <cellStyle name="Comma 4 3 2 3 5 2 2" xfId="27325"/>
    <cellStyle name="Comma 4 3 2 3 5 2 3" xfId="39566"/>
    <cellStyle name="Comma 4 3 2 3 5 3" xfId="21208"/>
    <cellStyle name="Comma 4 3 2 3 5 4" xfId="33452"/>
    <cellStyle name="Comma 4 3 2 3 5 5" xfId="45681"/>
    <cellStyle name="Comma 4 3 2 3 6" xfId="15055"/>
    <cellStyle name="Comma 4 3 2 3 6 2" xfId="27310"/>
    <cellStyle name="Comma 4 3 2 3 6 3" xfId="39551"/>
    <cellStyle name="Comma 4 3 2 3 7" xfId="21193"/>
    <cellStyle name="Comma 4 3 2 3 8" xfId="33437"/>
    <cellStyle name="Comma 4 3 2 3 9" xfId="45666"/>
    <cellStyle name="Comma 4 3 2 4" xfId="2551"/>
    <cellStyle name="Comma 4 3 2 4 2" xfId="2552"/>
    <cellStyle name="Comma 4 3 2 4 2 2" xfId="2553"/>
    <cellStyle name="Comma 4 3 2 4 2 2 2" xfId="2554"/>
    <cellStyle name="Comma 4 3 2 4 2 2 2 2" xfId="15074"/>
    <cellStyle name="Comma 4 3 2 4 2 2 2 2 2" xfId="27329"/>
    <cellStyle name="Comma 4 3 2 4 2 2 2 2 3" xfId="39570"/>
    <cellStyle name="Comma 4 3 2 4 2 2 2 3" xfId="21212"/>
    <cellStyle name="Comma 4 3 2 4 2 2 2 4" xfId="33456"/>
    <cellStyle name="Comma 4 3 2 4 2 2 2 5" xfId="45685"/>
    <cellStyle name="Comma 4 3 2 4 2 2 3" xfId="15073"/>
    <cellStyle name="Comma 4 3 2 4 2 2 3 2" xfId="27328"/>
    <cellStyle name="Comma 4 3 2 4 2 2 3 3" xfId="39569"/>
    <cellStyle name="Comma 4 3 2 4 2 2 4" xfId="21211"/>
    <cellStyle name="Comma 4 3 2 4 2 2 5" xfId="33455"/>
    <cellStyle name="Comma 4 3 2 4 2 2 6" xfId="45684"/>
    <cellStyle name="Comma 4 3 2 4 2 3" xfId="2555"/>
    <cellStyle name="Comma 4 3 2 4 2 3 2" xfId="15075"/>
    <cellStyle name="Comma 4 3 2 4 2 3 2 2" xfId="27330"/>
    <cellStyle name="Comma 4 3 2 4 2 3 2 3" xfId="39571"/>
    <cellStyle name="Comma 4 3 2 4 2 3 3" xfId="21213"/>
    <cellStyle name="Comma 4 3 2 4 2 3 4" xfId="33457"/>
    <cellStyle name="Comma 4 3 2 4 2 3 5" xfId="45686"/>
    <cellStyle name="Comma 4 3 2 4 2 4" xfId="15072"/>
    <cellStyle name="Comma 4 3 2 4 2 4 2" xfId="27327"/>
    <cellStyle name="Comma 4 3 2 4 2 4 3" xfId="39568"/>
    <cellStyle name="Comma 4 3 2 4 2 5" xfId="21210"/>
    <cellStyle name="Comma 4 3 2 4 2 6" xfId="33454"/>
    <cellStyle name="Comma 4 3 2 4 2 7" xfId="45683"/>
    <cellStyle name="Comma 4 3 2 4 3" xfId="2556"/>
    <cellStyle name="Comma 4 3 2 4 3 2" xfId="2557"/>
    <cellStyle name="Comma 4 3 2 4 3 2 2" xfId="15077"/>
    <cellStyle name="Comma 4 3 2 4 3 2 2 2" xfId="27332"/>
    <cellStyle name="Comma 4 3 2 4 3 2 2 3" xfId="39573"/>
    <cellStyle name="Comma 4 3 2 4 3 2 3" xfId="21215"/>
    <cellStyle name="Comma 4 3 2 4 3 2 4" xfId="33459"/>
    <cellStyle name="Comma 4 3 2 4 3 2 5" xfId="45688"/>
    <cellStyle name="Comma 4 3 2 4 3 3" xfId="15076"/>
    <cellStyle name="Comma 4 3 2 4 3 3 2" xfId="27331"/>
    <cellStyle name="Comma 4 3 2 4 3 3 3" xfId="39572"/>
    <cellStyle name="Comma 4 3 2 4 3 4" xfId="21214"/>
    <cellStyle name="Comma 4 3 2 4 3 5" xfId="33458"/>
    <cellStyle name="Comma 4 3 2 4 3 6" xfId="45687"/>
    <cellStyle name="Comma 4 3 2 4 4" xfId="2558"/>
    <cellStyle name="Comma 4 3 2 4 4 2" xfId="15078"/>
    <cellStyle name="Comma 4 3 2 4 4 2 2" xfId="27333"/>
    <cellStyle name="Comma 4 3 2 4 4 2 3" xfId="39574"/>
    <cellStyle name="Comma 4 3 2 4 4 3" xfId="21216"/>
    <cellStyle name="Comma 4 3 2 4 4 4" xfId="33460"/>
    <cellStyle name="Comma 4 3 2 4 4 5" xfId="45689"/>
    <cellStyle name="Comma 4 3 2 4 5" xfId="15071"/>
    <cellStyle name="Comma 4 3 2 4 5 2" xfId="27326"/>
    <cellStyle name="Comma 4 3 2 4 5 3" xfId="39567"/>
    <cellStyle name="Comma 4 3 2 4 6" xfId="21209"/>
    <cellStyle name="Comma 4 3 2 4 7" xfId="33453"/>
    <cellStyle name="Comma 4 3 2 4 8" xfId="45682"/>
    <cellStyle name="Comma 4 3 2 5" xfId="2559"/>
    <cellStyle name="Comma 4 3 2 5 2" xfId="2560"/>
    <cellStyle name="Comma 4 3 2 5 2 2" xfId="2561"/>
    <cellStyle name="Comma 4 3 2 5 2 2 2" xfId="15081"/>
    <cellStyle name="Comma 4 3 2 5 2 2 2 2" xfId="27336"/>
    <cellStyle name="Comma 4 3 2 5 2 2 2 3" xfId="39577"/>
    <cellStyle name="Comma 4 3 2 5 2 2 3" xfId="21219"/>
    <cellStyle name="Comma 4 3 2 5 2 2 4" xfId="33463"/>
    <cellStyle name="Comma 4 3 2 5 2 2 5" xfId="45692"/>
    <cellStyle name="Comma 4 3 2 5 2 3" xfId="15080"/>
    <cellStyle name="Comma 4 3 2 5 2 3 2" xfId="27335"/>
    <cellStyle name="Comma 4 3 2 5 2 3 3" xfId="39576"/>
    <cellStyle name="Comma 4 3 2 5 2 4" xfId="21218"/>
    <cellStyle name="Comma 4 3 2 5 2 5" xfId="33462"/>
    <cellStyle name="Comma 4 3 2 5 2 6" xfId="45691"/>
    <cellStyle name="Comma 4 3 2 5 3" xfId="2562"/>
    <cellStyle name="Comma 4 3 2 5 3 2" xfId="15082"/>
    <cellStyle name="Comma 4 3 2 5 3 2 2" xfId="27337"/>
    <cellStyle name="Comma 4 3 2 5 3 2 3" xfId="39578"/>
    <cellStyle name="Comma 4 3 2 5 3 3" xfId="21220"/>
    <cellStyle name="Comma 4 3 2 5 3 4" xfId="33464"/>
    <cellStyle name="Comma 4 3 2 5 3 5" xfId="45693"/>
    <cellStyle name="Comma 4 3 2 5 4" xfId="15079"/>
    <cellStyle name="Comma 4 3 2 5 4 2" xfId="27334"/>
    <cellStyle name="Comma 4 3 2 5 4 3" xfId="39575"/>
    <cellStyle name="Comma 4 3 2 5 5" xfId="21217"/>
    <cellStyle name="Comma 4 3 2 5 6" xfId="33461"/>
    <cellStyle name="Comma 4 3 2 5 7" xfId="45690"/>
    <cellStyle name="Comma 4 3 2 6" xfId="2563"/>
    <cellStyle name="Comma 4 3 2 6 2" xfId="2564"/>
    <cellStyle name="Comma 4 3 2 6 2 2" xfId="15084"/>
    <cellStyle name="Comma 4 3 2 6 2 2 2" xfId="27339"/>
    <cellStyle name="Comma 4 3 2 6 2 2 3" xfId="39580"/>
    <cellStyle name="Comma 4 3 2 6 2 3" xfId="21222"/>
    <cellStyle name="Comma 4 3 2 6 2 4" xfId="33466"/>
    <cellStyle name="Comma 4 3 2 6 2 5" xfId="45695"/>
    <cellStyle name="Comma 4 3 2 6 3" xfId="15083"/>
    <cellStyle name="Comma 4 3 2 6 3 2" xfId="27338"/>
    <cellStyle name="Comma 4 3 2 6 3 3" xfId="39579"/>
    <cellStyle name="Comma 4 3 2 6 4" xfId="21221"/>
    <cellStyle name="Comma 4 3 2 6 5" xfId="33465"/>
    <cellStyle name="Comma 4 3 2 6 6" xfId="45694"/>
    <cellStyle name="Comma 4 3 2 7" xfId="2565"/>
    <cellStyle name="Comma 4 3 2 7 2" xfId="15085"/>
    <cellStyle name="Comma 4 3 2 7 2 2" xfId="27340"/>
    <cellStyle name="Comma 4 3 2 7 2 3" xfId="39581"/>
    <cellStyle name="Comma 4 3 2 7 3" xfId="21223"/>
    <cellStyle name="Comma 4 3 2 7 4" xfId="33467"/>
    <cellStyle name="Comma 4 3 2 7 5" xfId="45696"/>
    <cellStyle name="Comma 4 3 2 8" xfId="15022"/>
    <cellStyle name="Comma 4 3 2 8 2" xfId="27277"/>
    <cellStyle name="Comma 4 3 2 8 3" xfId="39518"/>
    <cellStyle name="Comma 4 3 2 9" xfId="21160"/>
    <cellStyle name="Comma 4 3 3" xfId="2566"/>
    <cellStyle name="Comma 4 3 3 10" xfId="45697"/>
    <cellStyle name="Comma 4 3 3 2" xfId="2567"/>
    <cellStyle name="Comma 4 3 3 2 2" xfId="2568"/>
    <cellStyle name="Comma 4 3 3 2 2 2" xfId="2569"/>
    <cellStyle name="Comma 4 3 3 2 2 2 2" xfId="2570"/>
    <cellStyle name="Comma 4 3 3 2 2 2 2 2" xfId="2571"/>
    <cellStyle name="Comma 4 3 3 2 2 2 2 2 2" xfId="15091"/>
    <cellStyle name="Comma 4 3 3 2 2 2 2 2 2 2" xfId="27346"/>
    <cellStyle name="Comma 4 3 3 2 2 2 2 2 2 3" xfId="39587"/>
    <cellStyle name="Comma 4 3 3 2 2 2 2 2 3" xfId="21229"/>
    <cellStyle name="Comma 4 3 3 2 2 2 2 2 4" xfId="33473"/>
    <cellStyle name="Comma 4 3 3 2 2 2 2 2 5" xfId="45702"/>
    <cellStyle name="Comma 4 3 3 2 2 2 2 3" xfId="15090"/>
    <cellStyle name="Comma 4 3 3 2 2 2 2 3 2" xfId="27345"/>
    <cellStyle name="Comma 4 3 3 2 2 2 2 3 3" xfId="39586"/>
    <cellStyle name="Comma 4 3 3 2 2 2 2 4" xfId="21228"/>
    <cellStyle name="Comma 4 3 3 2 2 2 2 5" xfId="33472"/>
    <cellStyle name="Comma 4 3 3 2 2 2 2 6" xfId="45701"/>
    <cellStyle name="Comma 4 3 3 2 2 2 3" xfId="2572"/>
    <cellStyle name="Comma 4 3 3 2 2 2 3 2" xfId="15092"/>
    <cellStyle name="Comma 4 3 3 2 2 2 3 2 2" xfId="27347"/>
    <cellStyle name="Comma 4 3 3 2 2 2 3 2 3" xfId="39588"/>
    <cellStyle name="Comma 4 3 3 2 2 2 3 3" xfId="21230"/>
    <cellStyle name="Comma 4 3 3 2 2 2 3 4" xfId="33474"/>
    <cellStyle name="Comma 4 3 3 2 2 2 3 5" xfId="45703"/>
    <cellStyle name="Comma 4 3 3 2 2 2 4" xfId="15089"/>
    <cellStyle name="Comma 4 3 3 2 2 2 4 2" xfId="27344"/>
    <cellStyle name="Comma 4 3 3 2 2 2 4 3" xfId="39585"/>
    <cellStyle name="Comma 4 3 3 2 2 2 5" xfId="21227"/>
    <cellStyle name="Comma 4 3 3 2 2 2 6" xfId="33471"/>
    <cellStyle name="Comma 4 3 3 2 2 2 7" xfId="45700"/>
    <cellStyle name="Comma 4 3 3 2 2 3" xfId="2573"/>
    <cellStyle name="Comma 4 3 3 2 2 3 2" xfId="2574"/>
    <cellStyle name="Comma 4 3 3 2 2 3 2 2" xfId="15094"/>
    <cellStyle name="Comma 4 3 3 2 2 3 2 2 2" xfId="27349"/>
    <cellStyle name="Comma 4 3 3 2 2 3 2 2 3" xfId="39590"/>
    <cellStyle name="Comma 4 3 3 2 2 3 2 3" xfId="21232"/>
    <cellStyle name="Comma 4 3 3 2 2 3 2 4" xfId="33476"/>
    <cellStyle name="Comma 4 3 3 2 2 3 2 5" xfId="45705"/>
    <cellStyle name="Comma 4 3 3 2 2 3 3" xfId="15093"/>
    <cellStyle name="Comma 4 3 3 2 2 3 3 2" xfId="27348"/>
    <cellStyle name="Comma 4 3 3 2 2 3 3 3" xfId="39589"/>
    <cellStyle name="Comma 4 3 3 2 2 3 4" xfId="21231"/>
    <cellStyle name="Comma 4 3 3 2 2 3 5" xfId="33475"/>
    <cellStyle name="Comma 4 3 3 2 2 3 6" xfId="45704"/>
    <cellStyle name="Comma 4 3 3 2 2 4" xfId="2575"/>
    <cellStyle name="Comma 4 3 3 2 2 4 2" xfId="15095"/>
    <cellStyle name="Comma 4 3 3 2 2 4 2 2" xfId="27350"/>
    <cellStyle name="Comma 4 3 3 2 2 4 2 3" xfId="39591"/>
    <cellStyle name="Comma 4 3 3 2 2 4 3" xfId="21233"/>
    <cellStyle name="Comma 4 3 3 2 2 4 4" xfId="33477"/>
    <cellStyle name="Comma 4 3 3 2 2 4 5" xfId="45706"/>
    <cellStyle name="Comma 4 3 3 2 2 5" xfId="15088"/>
    <cellStyle name="Comma 4 3 3 2 2 5 2" xfId="27343"/>
    <cellStyle name="Comma 4 3 3 2 2 5 3" xfId="39584"/>
    <cellStyle name="Comma 4 3 3 2 2 6" xfId="21226"/>
    <cellStyle name="Comma 4 3 3 2 2 7" xfId="33470"/>
    <cellStyle name="Comma 4 3 3 2 2 8" xfId="45699"/>
    <cellStyle name="Comma 4 3 3 2 3" xfId="2576"/>
    <cellStyle name="Comma 4 3 3 2 3 2" xfId="2577"/>
    <cellStyle name="Comma 4 3 3 2 3 2 2" xfId="2578"/>
    <cellStyle name="Comma 4 3 3 2 3 2 2 2" xfId="15098"/>
    <cellStyle name="Comma 4 3 3 2 3 2 2 2 2" xfId="27353"/>
    <cellStyle name="Comma 4 3 3 2 3 2 2 2 3" xfId="39594"/>
    <cellStyle name="Comma 4 3 3 2 3 2 2 3" xfId="21236"/>
    <cellStyle name="Comma 4 3 3 2 3 2 2 4" xfId="33480"/>
    <cellStyle name="Comma 4 3 3 2 3 2 2 5" xfId="45709"/>
    <cellStyle name="Comma 4 3 3 2 3 2 3" xfId="15097"/>
    <cellStyle name="Comma 4 3 3 2 3 2 3 2" xfId="27352"/>
    <cellStyle name="Comma 4 3 3 2 3 2 3 3" xfId="39593"/>
    <cellStyle name="Comma 4 3 3 2 3 2 4" xfId="21235"/>
    <cellStyle name="Comma 4 3 3 2 3 2 5" xfId="33479"/>
    <cellStyle name="Comma 4 3 3 2 3 2 6" xfId="45708"/>
    <cellStyle name="Comma 4 3 3 2 3 3" xfId="2579"/>
    <cellStyle name="Comma 4 3 3 2 3 3 2" xfId="15099"/>
    <cellStyle name="Comma 4 3 3 2 3 3 2 2" xfId="27354"/>
    <cellStyle name="Comma 4 3 3 2 3 3 2 3" xfId="39595"/>
    <cellStyle name="Comma 4 3 3 2 3 3 3" xfId="21237"/>
    <cellStyle name="Comma 4 3 3 2 3 3 4" xfId="33481"/>
    <cellStyle name="Comma 4 3 3 2 3 3 5" xfId="45710"/>
    <cellStyle name="Comma 4 3 3 2 3 4" xfId="15096"/>
    <cellStyle name="Comma 4 3 3 2 3 4 2" xfId="27351"/>
    <cellStyle name="Comma 4 3 3 2 3 4 3" xfId="39592"/>
    <cellStyle name="Comma 4 3 3 2 3 5" xfId="21234"/>
    <cellStyle name="Comma 4 3 3 2 3 6" xfId="33478"/>
    <cellStyle name="Comma 4 3 3 2 3 7" xfId="45707"/>
    <cellStyle name="Comma 4 3 3 2 4" xfId="2580"/>
    <cellStyle name="Comma 4 3 3 2 4 2" xfId="2581"/>
    <cellStyle name="Comma 4 3 3 2 4 2 2" xfId="15101"/>
    <cellStyle name="Comma 4 3 3 2 4 2 2 2" xfId="27356"/>
    <cellStyle name="Comma 4 3 3 2 4 2 2 3" xfId="39597"/>
    <cellStyle name="Comma 4 3 3 2 4 2 3" xfId="21239"/>
    <cellStyle name="Comma 4 3 3 2 4 2 4" xfId="33483"/>
    <cellStyle name="Comma 4 3 3 2 4 2 5" xfId="45712"/>
    <cellStyle name="Comma 4 3 3 2 4 3" xfId="15100"/>
    <cellStyle name="Comma 4 3 3 2 4 3 2" xfId="27355"/>
    <cellStyle name="Comma 4 3 3 2 4 3 3" xfId="39596"/>
    <cellStyle name="Comma 4 3 3 2 4 4" xfId="21238"/>
    <cellStyle name="Comma 4 3 3 2 4 5" xfId="33482"/>
    <cellStyle name="Comma 4 3 3 2 4 6" xfId="45711"/>
    <cellStyle name="Comma 4 3 3 2 5" xfId="2582"/>
    <cellStyle name="Comma 4 3 3 2 5 2" xfId="15102"/>
    <cellStyle name="Comma 4 3 3 2 5 2 2" xfId="27357"/>
    <cellStyle name="Comma 4 3 3 2 5 2 3" xfId="39598"/>
    <cellStyle name="Comma 4 3 3 2 5 3" xfId="21240"/>
    <cellStyle name="Comma 4 3 3 2 5 4" xfId="33484"/>
    <cellStyle name="Comma 4 3 3 2 5 5" xfId="45713"/>
    <cellStyle name="Comma 4 3 3 2 6" xfId="15087"/>
    <cellStyle name="Comma 4 3 3 2 6 2" xfId="27342"/>
    <cellStyle name="Comma 4 3 3 2 6 3" xfId="39583"/>
    <cellStyle name="Comma 4 3 3 2 7" xfId="21225"/>
    <cellStyle name="Comma 4 3 3 2 8" xfId="33469"/>
    <cellStyle name="Comma 4 3 3 2 9" xfId="45698"/>
    <cellStyle name="Comma 4 3 3 3" xfId="2583"/>
    <cellStyle name="Comma 4 3 3 3 2" xfId="2584"/>
    <cellStyle name="Comma 4 3 3 3 2 2" xfId="2585"/>
    <cellStyle name="Comma 4 3 3 3 2 2 2" xfId="2586"/>
    <cellStyle name="Comma 4 3 3 3 2 2 2 2" xfId="15106"/>
    <cellStyle name="Comma 4 3 3 3 2 2 2 2 2" xfId="27361"/>
    <cellStyle name="Comma 4 3 3 3 2 2 2 2 3" xfId="39602"/>
    <cellStyle name="Comma 4 3 3 3 2 2 2 3" xfId="21244"/>
    <cellStyle name="Comma 4 3 3 3 2 2 2 4" xfId="33488"/>
    <cellStyle name="Comma 4 3 3 3 2 2 2 5" xfId="45717"/>
    <cellStyle name="Comma 4 3 3 3 2 2 3" xfId="15105"/>
    <cellStyle name="Comma 4 3 3 3 2 2 3 2" xfId="27360"/>
    <cellStyle name="Comma 4 3 3 3 2 2 3 3" xfId="39601"/>
    <cellStyle name="Comma 4 3 3 3 2 2 4" xfId="21243"/>
    <cellStyle name="Comma 4 3 3 3 2 2 5" xfId="33487"/>
    <cellStyle name="Comma 4 3 3 3 2 2 6" xfId="45716"/>
    <cellStyle name="Comma 4 3 3 3 2 3" xfId="2587"/>
    <cellStyle name="Comma 4 3 3 3 2 3 2" xfId="15107"/>
    <cellStyle name="Comma 4 3 3 3 2 3 2 2" xfId="27362"/>
    <cellStyle name="Comma 4 3 3 3 2 3 2 3" xfId="39603"/>
    <cellStyle name="Comma 4 3 3 3 2 3 3" xfId="21245"/>
    <cellStyle name="Comma 4 3 3 3 2 3 4" xfId="33489"/>
    <cellStyle name="Comma 4 3 3 3 2 3 5" xfId="45718"/>
    <cellStyle name="Comma 4 3 3 3 2 4" xfId="15104"/>
    <cellStyle name="Comma 4 3 3 3 2 4 2" xfId="27359"/>
    <cellStyle name="Comma 4 3 3 3 2 4 3" xfId="39600"/>
    <cellStyle name="Comma 4 3 3 3 2 5" xfId="21242"/>
    <cellStyle name="Comma 4 3 3 3 2 6" xfId="33486"/>
    <cellStyle name="Comma 4 3 3 3 2 7" xfId="45715"/>
    <cellStyle name="Comma 4 3 3 3 3" xfId="2588"/>
    <cellStyle name="Comma 4 3 3 3 3 2" xfId="2589"/>
    <cellStyle name="Comma 4 3 3 3 3 2 2" xfId="15109"/>
    <cellStyle name="Comma 4 3 3 3 3 2 2 2" xfId="27364"/>
    <cellStyle name="Comma 4 3 3 3 3 2 2 3" xfId="39605"/>
    <cellStyle name="Comma 4 3 3 3 3 2 3" xfId="21247"/>
    <cellStyle name="Comma 4 3 3 3 3 2 4" xfId="33491"/>
    <cellStyle name="Comma 4 3 3 3 3 2 5" xfId="45720"/>
    <cellStyle name="Comma 4 3 3 3 3 3" xfId="15108"/>
    <cellStyle name="Comma 4 3 3 3 3 3 2" xfId="27363"/>
    <cellStyle name="Comma 4 3 3 3 3 3 3" xfId="39604"/>
    <cellStyle name="Comma 4 3 3 3 3 4" xfId="21246"/>
    <cellStyle name="Comma 4 3 3 3 3 5" xfId="33490"/>
    <cellStyle name="Comma 4 3 3 3 3 6" xfId="45719"/>
    <cellStyle name="Comma 4 3 3 3 4" xfId="2590"/>
    <cellStyle name="Comma 4 3 3 3 4 2" xfId="15110"/>
    <cellStyle name="Comma 4 3 3 3 4 2 2" xfId="27365"/>
    <cellStyle name="Comma 4 3 3 3 4 2 3" xfId="39606"/>
    <cellStyle name="Comma 4 3 3 3 4 3" xfId="21248"/>
    <cellStyle name="Comma 4 3 3 3 4 4" xfId="33492"/>
    <cellStyle name="Comma 4 3 3 3 4 5" xfId="45721"/>
    <cellStyle name="Comma 4 3 3 3 5" xfId="15103"/>
    <cellStyle name="Comma 4 3 3 3 5 2" xfId="27358"/>
    <cellStyle name="Comma 4 3 3 3 5 3" xfId="39599"/>
    <cellStyle name="Comma 4 3 3 3 6" xfId="21241"/>
    <cellStyle name="Comma 4 3 3 3 7" xfId="33485"/>
    <cellStyle name="Comma 4 3 3 3 8" xfId="45714"/>
    <cellStyle name="Comma 4 3 3 4" xfId="2591"/>
    <cellStyle name="Comma 4 3 3 4 2" xfId="2592"/>
    <cellStyle name="Comma 4 3 3 4 2 2" xfId="2593"/>
    <cellStyle name="Comma 4 3 3 4 2 2 2" xfId="15113"/>
    <cellStyle name="Comma 4 3 3 4 2 2 2 2" xfId="27368"/>
    <cellStyle name="Comma 4 3 3 4 2 2 2 3" xfId="39609"/>
    <cellStyle name="Comma 4 3 3 4 2 2 3" xfId="21251"/>
    <cellStyle name="Comma 4 3 3 4 2 2 4" xfId="33495"/>
    <cellStyle name="Comma 4 3 3 4 2 2 5" xfId="45724"/>
    <cellStyle name="Comma 4 3 3 4 2 3" xfId="15112"/>
    <cellStyle name="Comma 4 3 3 4 2 3 2" xfId="27367"/>
    <cellStyle name="Comma 4 3 3 4 2 3 3" xfId="39608"/>
    <cellStyle name="Comma 4 3 3 4 2 4" xfId="21250"/>
    <cellStyle name="Comma 4 3 3 4 2 5" xfId="33494"/>
    <cellStyle name="Comma 4 3 3 4 2 6" xfId="45723"/>
    <cellStyle name="Comma 4 3 3 4 3" xfId="2594"/>
    <cellStyle name="Comma 4 3 3 4 3 2" xfId="15114"/>
    <cellStyle name="Comma 4 3 3 4 3 2 2" xfId="27369"/>
    <cellStyle name="Comma 4 3 3 4 3 2 3" xfId="39610"/>
    <cellStyle name="Comma 4 3 3 4 3 3" xfId="21252"/>
    <cellStyle name="Comma 4 3 3 4 3 4" xfId="33496"/>
    <cellStyle name="Comma 4 3 3 4 3 5" xfId="45725"/>
    <cellStyle name="Comma 4 3 3 4 4" xfId="15111"/>
    <cellStyle name="Comma 4 3 3 4 4 2" xfId="27366"/>
    <cellStyle name="Comma 4 3 3 4 4 3" xfId="39607"/>
    <cellStyle name="Comma 4 3 3 4 5" xfId="21249"/>
    <cellStyle name="Comma 4 3 3 4 6" xfId="33493"/>
    <cellStyle name="Comma 4 3 3 4 7" xfId="45722"/>
    <cellStyle name="Comma 4 3 3 5" xfId="2595"/>
    <cellStyle name="Comma 4 3 3 5 2" xfId="2596"/>
    <cellStyle name="Comma 4 3 3 5 2 2" xfId="15116"/>
    <cellStyle name="Comma 4 3 3 5 2 2 2" xfId="27371"/>
    <cellStyle name="Comma 4 3 3 5 2 2 3" xfId="39612"/>
    <cellStyle name="Comma 4 3 3 5 2 3" xfId="21254"/>
    <cellStyle name="Comma 4 3 3 5 2 4" xfId="33498"/>
    <cellStyle name="Comma 4 3 3 5 2 5" xfId="45727"/>
    <cellStyle name="Comma 4 3 3 5 3" xfId="15115"/>
    <cellStyle name="Comma 4 3 3 5 3 2" xfId="27370"/>
    <cellStyle name="Comma 4 3 3 5 3 3" xfId="39611"/>
    <cellStyle name="Comma 4 3 3 5 4" xfId="21253"/>
    <cellStyle name="Comma 4 3 3 5 5" xfId="33497"/>
    <cellStyle name="Comma 4 3 3 5 6" xfId="45726"/>
    <cellStyle name="Comma 4 3 3 6" xfId="2597"/>
    <cellStyle name="Comma 4 3 3 6 2" xfId="15117"/>
    <cellStyle name="Comma 4 3 3 6 2 2" xfId="27372"/>
    <cellStyle name="Comma 4 3 3 6 2 3" xfId="39613"/>
    <cellStyle name="Comma 4 3 3 6 3" xfId="21255"/>
    <cellStyle name="Comma 4 3 3 6 4" xfId="33499"/>
    <cellStyle name="Comma 4 3 3 6 5" xfId="45728"/>
    <cellStyle name="Comma 4 3 3 7" xfId="15086"/>
    <cellStyle name="Comma 4 3 3 7 2" xfId="27341"/>
    <cellStyle name="Comma 4 3 3 7 3" xfId="39582"/>
    <cellStyle name="Comma 4 3 3 8" xfId="21224"/>
    <cellStyle name="Comma 4 3 3 9" xfId="33468"/>
    <cellStyle name="Comma 4 3 4" xfId="2598"/>
    <cellStyle name="Comma 4 3 4 2" xfId="2599"/>
    <cellStyle name="Comma 4 3 4 2 2" xfId="2600"/>
    <cellStyle name="Comma 4 3 4 2 2 2" xfId="2601"/>
    <cellStyle name="Comma 4 3 4 2 2 2 2" xfId="2602"/>
    <cellStyle name="Comma 4 3 4 2 2 2 2 2" xfId="15122"/>
    <cellStyle name="Comma 4 3 4 2 2 2 2 2 2" xfId="27377"/>
    <cellStyle name="Comma 4 3 4 2 2 2 2 2 3" xfId="39618"/>
    <cellStyle name="Comma 4 3 4 2 2 2 2 3" xfId="21260"/>
    <cellStyle name="Comma 4 3 4 2 2 2 2 4" xfId="33504"/>
    <cellStyle name="Comma 4 3 4 2 2 2 2 5" xfId="45733"/>
    <cellStyle name="Comma 4 3 4 2 2 2 3" xfId="15121"/>
    <cellStyle name="Comma 4 3 4 2 2 2 3 2" xfId="27376"/>
    <cellStyle name="Comma 4 3 4 2 2 2 3 3" xfId="39617"/>
    <cellStyle name="Comma 4 3 4 2 2 2 4" xfId="21259"/>
    <cellStyle name="Comma 4 3 4 2 2 2 5" xfId="33503"/>
    <cellStyle name="Comma 4 3 4 2 2 2 6" xfId="45732"/>
    <cellStyle name="Comma 4 3 4 2 2 3" xfId="2603"/>
    <cellStyle name="Comma 4 3 4 2 2 3 2" xfId="15123"/>
    <cellStyle name="Comma 4 3 4 2 2 3 2 2" xfId="27378"/>
    <cellStyle name="Comma 4 3 4 2 2 3 2 3" xfId="39619"/>
    <cellStyle name="Comma 4 3 4 2 2 3 3" xfId="21261"/>
    <cellStyle name="Comma 4 3 4 2 2 3 4" xfId="33505"/>
    <cellStyle name="Comma 4 3 4 2 2 3 5" xfId="45734"/>
    <cellStyle name="Comma 4 3 4 2 2 4" xfId="15120"/>
    <cellStyle name="Comma 4 3 4 2 2 4 2" xfId="27375"/>
    <cellStyle name="Comma 4 3 4 2 2 4 3" xfId="39616"/>
    <cellStyle name="Comma 4 3 4 2 2 5" xfId="21258"/>
    <cellStyle name="Comma 4 3 4 2 2 6" xfId="33502"/>
    <cellStyle name="Comma 4 3 4 2 2 7" xfId="45731"/>
    <cellStyle name="Comma 4 3 4 2 3" xfId="2604"/>
    <cellStyle name="Comma 4 3 4 2 3 2" xfId="2605"/>
    <cellStyle name="Comma 4 3 4 2 3 2 2" xfId="15125"/>
    <cellStyle name="Comma 4 3 4 2 3 2 2 2" xfId="27380"/>
    <cellStyle name="Comma 4 3 4 2 3 2 2 3" xfId="39621"/>
    <cellStyle name="Comma 4 3 4 2 3 2 3" xfId="21263"/>
    <cellStyle name="Comma 4 3 4 2 3 2 4" xfId="33507"/>
    <cellStyle name="Comma 4 3 4 2 3 2 5" xfId="45736"/>
    <cellStyle name="Comma 4 3 4 2 3 3" xfId="15124"/>
    <cellStyle name="Comma 4 3 4 2 3 3 2" xfId="27379"/>
    <cellStyle name="Comma 4 3 4 2 3 3 3" xfId="39620"/>
    <cellStyle name="Comma 4 3 4 2 3 4" xfId="21262"/>
    <cellStyle name="Comma 4 3 4 2 3 5" xfId="33506"/>
    <cellStyle name="Comma 4 3 4 2 3 6" xfId="45735"/>
    <cellStyle name="Comma 4 3 4 2 4" xfId="2606"/>
    <cellStyle name="Comma 4 3 4 2 4 2" xfId="15126"/>
    <cellStyle name="Comma 4 3 4 2 4 2 2" xfId="27381"/>
    <cellStyle name="Comma 4 3 4 2 4 2 3" xfId="39622"/>
    <cellStyle name="Comma 4 3 4 2 4 3" xfId="21264"/>
    <cellStyle name="Comma 4 3 4 2 4 4" xfId="33508"/>
    <cellStyle name="Comma 4 3 4 2 4 5" xfId="45737"/>
    <cellStyle name="Comma 4 3 4 2 5" xfId="15119"/>
    <cellStyle name="Comma 4 3 4 2 5 2" xfId="27374"/>
    <cellStyle name="Comma 4 3 4 2 5 3" xfId="39615"/>
    <cellStyle name="Comma 4 3 4 2 6" xfId="21257"/>
    <cellStyle name="Comma 4 3 4 2 7" xfId="33501"/>
    <cellStyle name="Comma 4 3 4 2 8" xfId="45730"/>
    <cellStyle name="Comma 4 3 4 3" xfId="2607"/>
    <cellStyle name="Comma 4 3 4 3 2" xfId="2608"/>
    <cellStyle name="Comma 4 3 4 3 2 2" xfId="2609"/>
    <cellStyle name="Comma 4 3 4 3 2 2 2" xfId="15129"/>
    <cellStyle name="Comma 4 3 4 3 2 2 2 2" xfId="27384"/>
    <cellStyle name="Comma 4 3 4 3 2 2 2 3" xfId="39625"/>
    <cellStyle name="Comma 4 3 4 3 2 2 3" xfId="21267"/>
    <cellStyle name="Comma 4 3 4 3 2 2 4" xfId="33511"/>
    <cellStyle name="Comma 4 3 4 3 2 2 5" xfId="45740"/>
    <cellStyle name="Comma 4 3 4 3 2 3" xfId="15128"/>
    <cellStyle name="Comma 4 3 4 3 2 3 2" xfId="27383"/>
    <cellStyle name="Comma 4 3 4 3 2 3 3" xfId="39624"/>
    <cellStyle name="Comma 4 3 4 3 2 4" xfId="21266"/>
    <cellStyle name="Comma 4 3 4 3 2 5" xfId="33510"/>
    <cellStyle name="Comma 4 3 4 3 2 6" xfId="45739"/>
    <cellStyle name="Comma 4 3 4 3 3" xfId="2610"/>
    <cellStyle name="Comma 4 3 4 3 3 2" xfId="15130"/>
    <cellStyle name="Comma 4 3 4 3 3 2 2" xfId="27385"/>
    <cellStyle name="Comma 4 3 4 3 3 2 3" xfId="39626"/>
    <cellStyle name="Comma 4 3 4 3 3 3" xfId="21268"/>
    <cellStyle name="Comma 4 3 4 3 3 4" xfId="33512"/>
    <cellStyle name="Comma 4 3 4 3 3 5" xfId="45741"/>
    <cellStyle name="Comma 4 3 4 3 4" xfId="15127"/>
    <cellStyle name="Comma 4 3 4 3 4 2" xfId="27382"/>
    <cellStyle name="Comma 4 3 4 3 4 3" xfId="39623"/>
    <cellStyle name="Comma 4 3 4 3 5" xfId="21265"/>
    <cellStyle name="Comma 4 3 4 3 6" xfId="33509"/>
    <cellStyle name="Comma 4 3 4 3 7" xfId="45738"/>
    <cellStyle name="Comma 4 3 4 4" xfId="2611"/>
    <cellStyle name="Comma 4 3 4 4 2" xfId="2612"/>
    <cellStyle name="Comma 4 3 4 4 2 2" xfId="15132"/>
    <cellStyle name="Comma 4 3 4 4 2 2 2" xfId="27387"/>
    <cellStyle name="Comma 4 3 4 4 2 2 3" xfId="39628"/>
    <cellStyle name="Comma 4 3 4 4 2 3" xfId="21270"/>
    <cellStyle name="Comma 4 3 4 4 2 4" xfId="33514"/>
    <cellStyle name="Comma 4 3 4 4 2 5" xfId="45743"/>
    <cellStyle name="Comma 4 3 4 4 3" xfId="15131"/>
    <cellStyle name="Comma 4 3 4 4 3 2" xfId="27386"/>
    <cellStyle name="Comma 4 3 4 4 3 3" xfId="39627"/>
    <cellStyle name="Comma 4 3 4 4 4" xfId="21269"/>
    <cellStyle name="Comma 4 3 4 4 5" xfId="33513"/>
    <cellStyle name="Comma 4 3 4 4 6" xfId="45742"/>
    <cellStyle name="Comma 4 3 4 5" xfId="2613"/>
    <cellStyle name="Comma 4 3 4 5 2" xfId="15133"/>
    <cellStyle name="Comma 4 3 4 5 2 2" xfId="27388"/>
    <cellStyle name="Comma 4 3 4 5 2 3" xfId="39629"/>
    <cellStyle name="Comma 4 3 4 5 3" xfId="21271"/>
    <cellStyle name="Comma 4 3 4 5 4" xfId="33515"/>
    <cellStyle name="Comma 4 3 4 5 5" xfId="45744"/>
    <cellStyle name="Comma 4 3 4 6" xfId="15118"/>
    <cellStyle name="Comma 4 3 4 6 2" xfId="27373"/>
    <cellStyle name="Comma 4 3 4 6 3" xfId="39614"/>
    <cellStyle name="Comma 4 3 4 7" xfId="21256"/>
    <cellStyle name="Comma 4 3 4 8" xfId="33500"/>
    <cellStyle name="Comma 4 3 4 9" xfId="45729"/>
    <cellStyle name="Comma 4 3 5" xfId="2614"/>
    <cellStyle name="Comma 4 3 5 2" xfId="2615"/>
    <cellStyle name="Comma 4 3 5 2 2" xfId="2616"/>
    <cellStyle name="Comma 4 3 5 2 2 2" xfId="2617"/>
    <cellStyle name="Comma 4 3 5 2 2 2 2" xfId="15137"/>
    <cellStyle name="Comma 4 3 5 2 2 2 2 2" xfId="27392"/>
    <cellStyle name="Comma 4 3 5 2 2 2 2 3" xfId="39633"/>
    <cellStyle name="Comma 4 3 5 2 2 2 3" xfId="21275"/>
    <cellStyle name="Comma 4 3 5 2 2 2 4" xfId="33519"/>
    <cellStyle name="Comma 4 3 5 2 2 2 5" xfId="45748"/>
    <cellStyle name="Comma 4 3 5 2 2 3" xfId="15136"/>
    <cellStyle name="Comma 4 3 5 2 2 3 2" xfId="27391"/>
    <cellStyle name="Comma 4 3 5 2 2 3 3" xfId="39632"/>
    <cellStyle name="Comma 4 3 5 2 2 4" xfId="21274"/>
    <cellStyle name="Comma 4 3 5 2 2 5" xfId="33518"/>
    <cellStyle name="Comma 4 3 5 2 2 6" xfId="45747"/>
    <cellStyle name="Comma 4 3 5 2 3" xfId="2618"/>
    <cellStyle name="Comma 4 3 5 2 3 2" xfId="15138"/>
    <cellStyle name="Comma 4 3 5 2 3 2 2" xfId="27393"/>
    <cellStyle name="Comma 4 3 5 2 3 2 3" xfId="39634"/>
    <cellStyle name="Comma 4 3 5 2 3 3" xfId="21276"/>
    <cellStyle name="Comma 4 3 5 2 3 4" xfId="33520"/>
    <cellStyle name="Comma 4 3 5 2 3 5" xfId="45749"/>
    <cellStyle name="Comma 4 3 5 2 4" xfId="15135"/>
    <cellStyle name="Comma 4 3 5 2 4 2" xfId="27390"/>
    <cellStyle name="Comma 4 3 5 2 4 3" xfId="39631"/>
    <cellStyle name="Comma 4 3 5 2 5" xfId="21273"/>
    <cellStyle name="Comma 4 3 5 2 6" xfId="33517"/>
    <cellStyle name="Comma 4 3 5 2 7" xfId="45746"/>
    <cellStyle name="Comma 4 3 5 3" xfId="2619"/>
    <cellStyle name="Comma 4 3 5 3 2" xfId="2620"/>
    <cellStyle name="Comma 4 3 5 3 2 2" xfId="15140"/>
    <cellStyle name="Comma 4 3 5 3 2 2 2" xfId="27395"/>
    <cellStyle name="Comma 4 3 5 3 2 2 3" xfId="39636"/>
    <cellStyle name="Comma 4 3 5 3 2 3" xfId="21278"/>
    <cellStyle name="Comma 4 3 5 3 2 4" xfId="33522"/>
    <cellStyle name="Comma 4 3 5 3 2 5" xfId="45751"/>
    <cellStyle name="Comma 4 3 5 3 3" xfId="15139"/>
    <cellStyle name="Comma 4 3 5 3 3 2" xfId="27394"/>
    <cellStyle name="Comma 4 3 5 3 3 3" xfId="39635"/>
    <cellStyle name="Comma 4 3 5 3 4" xfId="21277"/>
    <cellStyle name="Comma 4 3 5 3 5" xfId="33521"/>
    <cellStyle name="Comma 4 3 5 3 6" xfId="45750"/>
    <cellStyle name="Comma 4 3 5 4" xfId="2621"/>
    <cellStyle name="Comma 4 3 5 4 2" xfId="15141"/>
    <cellStyle name="Comma 4 3 5 4 2 2" xfId="27396"/>
    <cellStyle name="Comma 4 3 5 4 2 3" xfId="39637"/>
    <cellStyle name="Comma 4 3 5 4 3" xfId="21279"/>
    <cellStyle name="Comma 4 3 5 4 4" xfId="33523"/>
    <cellStyle name="Comma 4 3 5 4 5" xfId="45752"/>
    <cellStyle name="Comma 4 3 5 5" xfId="15134"/>
    <cellStyle name="Comma 4 3 5 5 2" xfId="27389"/>
    <cellStyle name="Comma 4 3 5 5 3" xfId="39630"/>
    <cellStyle name="Comma 4 3 5 6" xfId="21272"/>
    <cellStyle name="Comma 4 3 5 7" xfId="33516"/>
    <cellStyle name="Comma 4 3 5 8" xfId="45745"/>
    <cellStyle name="Comma 4 3 6" xfId="2622"/>
    <cellStyle name="Comma 4 3 6 2" xfId="2623"/>
    <cellStyle name="Comma 4 3 6 2 2" xfId="2624"/>
    <cellStyle name="Comma 4 3 6 2 2 2" xfId="15144"/>
    <cellStyle name="Comma 4 3 6 2 2 2 2" xfId="27399"/>
    <cellStyle name="Comma 4 3 6 2 2 2 3" xfId="39640"/>
    <cellStyle name="Comma 4 3 6 2 2 3" xfId="21282"/>
    <cellStyle name="Comma 4 3 6 2 2 4" xfId="33526"/>
    <cellStyle name="Comma 4 3 6 2 2 5" xfId="45755"/>
    <cellStyle name="Comma 4 3 6 2 3" xfId="15143"/>
    <cellStyle name="Comma 4 3 6 2 3 2" xfId="27398"/>
    <cellStyle name="Comma 4 3 6 2 3 3" xfId="39639"/>
    <cellStyle name="Comma 4 3 6 2 4" xfId="21281"/>
    <cellStyle name="Comma 4 3 6 2 5" xfId="33525"/>
    <cellStyle name="Comma 4 3 6 2 6" xfId="45754"/>
    <cellStyle name="Comma 4 3 6 3" xfId="2625"/>
    <cellStyle name="Comma 4 3 6 3 2" xfId="15145"/>
    <cellStyle name="Comma 4 3 6 3 2 2" xfId="27400"/>
    <cellStyle name="Comma 4 3 6 3 2 3" xfId="39641"/>
    <cellStyle name="Comma 4 3 6 3 3" xfId="21283"/>
    <cellStyle name="Comma 4 3 6 3 4" xfId="33527"/>
    <cellStyle name="Comma 4 3 6 3 5" xfId="45756"/>
    <cellStyle name="Comma 4 3 6 4" xfId="15142"/>
    <cellStyle name="Comma 4 3 6 4 2" xfId="27397"/>
    <cellStyle name="Comma 4 3 6 4 3" xfId="39638"/>
    <cellStyle name="Comma 4 3 6 5" xfId="21280"/>
    <cellStyle name="Comma 4 3 6 6" xfId="33524"/>
    <cellStyle name="Comma 4 3 6 7" xfId="45753"/>
    <cellStyle name="Comma 4 3 7" xfId="2626"/>
    <cellStyle name="Comma 4 3 7 2" xfId="2627"/>
    <cellStyle name="Comma 4 3 7 2 2" xfId="2628"/>
    <cellStyle name="Comma 4 3 7 2 2 2" xfId="15148"/>
    <cellStyle name="Comma 4 3 7 2 2 2 2" xfId="27403"/>
    <cellStyle name="Comma 4 3 7 2 2 2 3" xfId="39644"/>
    <cellStyle name="Comma 4 3 7 2 2 3" xfId="21286"/>
    <cellStyle name="Comma 4 3 7 2 2 4" xfId="33530"/>
    <cellStyle name="Comma 4 3 7 2 2 5" xfId="45759"/>
    <cellStyle name="Comma 4 3 7 2 3" xfId="15147"/>
    <cellStyle name="Comma 4 3 7 2 3 2" xfId="27402"/>
    <cellStyle name="Comma 4 3 7 2 3 3" xfId="39643"/>
    <cellStyle name="Comma 4 3 7 2 4" xfId="21285"/>
    <cellStyle name="Comma 4 3 7 2 5" xfId="33529"/>
    <cellStyle name="Comma 4 3 7 2 6" xfId="45758"/>
    <cellStyle name="Comma 4 3 7 3" xfId="2629"/>
    <cellStyle name="Comma 4 3 7 3 2" xfId="15149"/>
    <cellStyle name="Comma 4 3 7 3 2 2" xfId="27404"/>
    <cellStyle name="Comma 4 3 7 3 2 3" xfId="39645"/>
    <cellStyle name="Comma 4 3 7 3 3" xfId="21287"/>
    <cellStyle name="Comma 4 3 7 3 4" xfId="33531"/>
    <cellStyle name="Comma 4 3 7 3 5" xfId="45760"/>
    <cellStyle name="Comma 4 3 7 4" xfId="15146"/>
    <cellStyle name="Comma 4 3 7 4 2" xfId="27401"/>
    <cellStyle name="Comma 4 3 7 4 3" xfId="39642"/>
    <cellStyle name="Comma 4 3 7 5" xfId="21284"/>
    <cellStyle name="Comma 4 3 7 6" xfId="33528"/>
    <cellStyle name="Comma 4 3 7 7" xfId="45757"/>
    <cellStyle name="Comma 4 3 8" xfId="2630"/>
    <cellStyle name="Comma 4 3 8 2" xfId="2631"/>
    <cellStyle name="Comma 4 3 8 2 2" xfId="15151"/>
    <cellStyle name="Comma 4 3 8 2 2 2" xfId="27406"/>
    <cellStyle name="Comma 4 3 8 2 2 3" xfId="39647"/>
    <cellStyle name="Comma 4 3 8 2 3" xfId="21289"/>
    <cellStyle name="Comma 4 3 8 2 4" xfId="33533"/>
    <cellStyle name="Comma 4 3 8 2 5" xfId="45762"/>
    <cellStyle name="Comma 4 3 8 3" xfId="15150"/>
    <cellStyle name="Comma 4 3 8 3 2" xfId="27405"/>
    <cellStyle name="Comma 4 3 8 3 3" xfId="39646"/>
    <cellStyle name="Comma 4 3 8 4" xfId="21288"/>
    <cellStyle name="Comma 4 3 8 5" xfId="33532"/>
    <cellStyle name="Comma 4 3 8 6" xfId="45761"/>
    <cellStyle name="Comma 4 3 9" xfId="2632"/>
    <cellStyle name="Comma 4 3 9 2" xfId="15152"/>
    <cellStyle name="Comma 4 3 9 2 2" xfId="27407"/>
    <cellStyle name="Comma 4 3 9 2 3" xfId="39648"/>
    <cellStyle name="Comma 4 3 9 3" xfId="21290"/>
    <cellStyle name="Comma 4 3 9 4" xfId="33534"/>
    <cellStyle name="Comma 4 3 9 5" xfId="45763"/>
    <cellStyle name="Comma 4 4" xfId="2633"/>
    <cellStyle name="Comma 4 4 10" xfId="33535"/>
    <cellStyle name="Comma 4 4 11" xfId="45764"/>
    <cellStyle name="Comma 4 4 2" xfId="2634"/>
    <cellStyle name="Comma 4 4 2 10" xfId="45765"/>
    <cellStyle name="Comma 4 4 2 2" xfId="2635"/>
    <cellStyle name="Comma 4 4 2 2 2" xfId="2636"/>
    <cellStyle name="Comma 4 4 2 2 2 2" xfId="2637"/>
    <cellStyle name="Comma 4 4 2 2 2 2 2" xfId="2638"/>
    <cellStyle name="Comma 4 4 2 2 2 2 2 2" xfId="2639"/>
    <cellStyle name="Comma 4 4 2 2 2 2 2 2 2" xfId="15159"/>
    <cellStyle name="Comma 4 4 2 2 2 2 2 2 2 2" xfId="27414"/>
    <cellStyle name="Comma 4 4 2 2 2 2 2 2 2 3" xfId="39655"/>
    <cellStyle name="Comma 4 4 2 2 2 2 2 2 3" xfId="21297"/>
    <cellStyle name="Comma 4 4 2 2 2 2 2 2 4" xfId="33541"/>
    <cellStyle name="Comma 4 4 2 2 2 2 2 2 5" xfId="45770"/>
    <cellStyle name="Comma 4 4 2 2 2 2 2 3" xfId="15158"/>
    <cellStyle name="Comma 4 4 2 2 2 2 2 3 2" xfId="27413"/>
    <cellStyle name="Comma 4 4 2 2 2 2 2 3 3" xfId="39654"/>
    <cellStyle name="Comma 4 4 2 2 2 2 2 4" xfId="21296"/>
    <cellStyle name="Comma 4 4 2 2 2 2 2 5" xfId="33540"/>
    <cellStyle name="Comma 4 4 2 2 2 2 2 6" xfId="45769"/>
    <cellStyle name="Comma 4 4 2 2 2 2 3" xfId="2640"/>
    <cellStyle name="Comma 4 4 2 2 2 2 3 2" xfId="15160"/>
    <cellStyle name="Comma 4 4 2 2 2 2 3 2 2" xfId="27415"/>
    <cellStyle name="Comma 4 4 2 2 2 2 3 2 3" xfId="39656"/>
    <cellStyle name="Comma 4 4 2 2 2 2 3 3" xfId="21298"/>
    <cellStyle name="Comma 4 4 2 2 2 2 3 4" xfId="33542"/>
    <cellStyle name="Comma 4 4 2 2 2 2 3 5" xfId="45771"/>
    <cellStyle name="Comma 4 4 2 2 2 2 4" xfId="15157"/>
    <cellStyle name="Comma 4 4 2 2 2 2 4 2" xfId="27412"/>
    <cellStyle name="Comma 4 4 2 2 2 2 4 3" xfId="39653"/>
    <cellStyle name="Comma 4 4 2 2 2 2 5" xfId="21295"/>
    <cellStyle name="Comma 4 4 2 2 2 2 6" xfId="33539"/>
    <cellStyle name="Comma 4 4 2 2 2 2 7" xfId="45768"/>
    <cellStyle name="Comma 4 4 2 2 2 3" xfId="2641"/>
    <cellStyle name="Comma 4 4 2 2 2 3 2" xfId="2642"/>
    <cellStyle name="Comma 4 4 2 2 2 3 2 2" xfId="15162"/>
    <cellStyle name="Comma 4 4 2 2 2 3 2 2 2" xfId="27417"/>
    <cellStyle name="Comma 4 4 2 2 2 3 2 2 3" xfId="39658"/>
    <cellStyle name="Comma 4 4 2 2 2 3 2 3" xfId="21300"/>
    <cellStyle name="Comma 4 4 2 2 2 3 2 4" xfId="33544"/>
    <cellStyle name="Comma 4 4 2 2 2 3 2 5" xfId="45773"/>
    <cellStyle name="Comma 4 4 2 2 2 3 3" xfId="15161"/>
    <cellStyle name="Comma 4 4 2 2 2 3 3 2" xfId="27416"/>
    <cellStyle name="Comma 4 4 2 2 2 3 3 3" xfId="39657"/>
    <cellStyle name="Comma 4 4 2 2 2 3 4" xfId="21299"/>
    <cellStyle name="Comma 4 4 2 2 2 3 5" xfId="33543"/>
    <cellStyle name="Comma 4 4 2 2 2 3 6" xfId="45772"/>
    <cellStyle name="Comma 4 4 2 2 2 4" xfId="2643"/>
    <cellStyle name="Comma 4 4 2 2 2 4 2" xfId="15163"/>
    <cellStyle name="Comma 4 4 2 2 2 4 2 2" xfId="27418"/>
    <cellStyle name="Comma 4 4 2 2 2 4 2 3" xfId="39659"/>
    <cellStyle name="Comma 4 4 2 2 2 4 3" xfId="21301"/>
    <cellStyle name="Comma 4 4 2 2 2 4 4" xfId="33545"/>
    <cellStyle name="Comma 4 4 2 2 2 4 5" xfId="45774"/>
    <cellStyle name="Comma 4 4 2 2 2 5" xfId="15156"/>
    <cellStyle name="Comma 4 4 2 2 2 5 2" xfId="27411"/>
    <cellStyle name="Comma 4 4 2 2 2 5 3" xfId="39652"/>
    <cellStyle name="Comma 4 4 2 2 2 6" xfId="21294"/>
    <cellStyle name="Comma 4 4 2 2 2 7" xfId="33538"/>
    <cellStyle name="Comma 4 4 2 2 2 8" xfId="45767"/>
    <cellStyle name="Comma 4 4 2 2 3" xfId="2644"/>
    <cellStyle name="Comma 4 4 2 2 3 2" xfId="2645"/>
    <cellStyle name="Comma 4 4 2 2 3 2 2" xfId="2646"/>
    <cellStyle name="Comma 4 4 2 2 3 2 2 2" xfId="15166"/>
    <cellStyle name="Comma 4 4 2 2 3 2 2 2 2" xfId="27421"/>
    <cellStyle name="Comma 4 4 2 2 3 2 2 2 3" xfId="39662"/>
    <cellStyle name="Comma 4 4 2 2 3 2 2 3" xfId="21304"/>
    <cellStyle name="Comma 4 4 2 2 3 2 2 4" xfId="33548"/>
    <cellStyle name="Comma 4 4 2 2 3 2 2 5" xfId="45777"/>
    <cellStyle name="Comma 4 4 2 2 3 2 3" xfId="15165"/>
    <cellStyle name="Comma 4 4 2 2 3 2 3 2" xfId="27420"/>
    <cellStyle name="Comma 4 4 2 2 3 2 3 3" xfId="39661"/>
    <cellStyle name="Comma 4 4 2 2 3 2 4" xfId="21303"/>
    <cellStyle name="Comma 4 4 2 2 3 2 5" xfId="33547"/>
    <cellStyle name="Comma 4 4 2 2 3 2 6" xfId="45776"/>
    <cellStyle name="Comma 4 4 2 2 3 3" xfId="2647"/>
    <cellStyle name="Comma 4 4 2 2 3 3 2" xfId="15167"/>
    <cellStyle name="Comma 4 4 2 2 3 3 2 2" xfId="27422"/>
    <cellStyle name="Comma 4 4 2 2 3 3 2 3" xfId="39663"/>
    <cellStyle name="Comma 4 4 2 2 3 3 3" xfId="21305"/>
    <cellStyle name="Comma 4 4 2 2 3 3 4" xfId="33549"/>
    <cellStyle name="Comma 4 4 2 2 3 3 5" xfId="45778"/>
    <cellStyle name="Comma 4 4 2 2 3 4" xfId="15164"/>
    <cellStyle name="Comma 4 4 2 2 3 4 2" xfId="27419"/>
    <cellStyle name="Comma 4 4 2 2 3 4 3" xfId="39660"/>
    <cellStyle name="Comma 4 4 2 2 3 5" xfId="21302"/>
    <cellStyle name="Comma 4 4 2 2 3 6" xfId="33546"/>
    <cellStyle name="Comma 4 4 2 2 3 7" xfId="45775"/>
    <cellStyle name="Comma 4 4 2 2 4" xfId="2648"/>
    <cellStyle name="Comma 4 4 2 2 4 2" xfId="2649"/>
    <cellStyle name="Comma 4 4 2 2 4 2 2" xfId="15169"/>
    <cellStyle name="Comma 4 4 2 2 4 2 2 2" xfId="27424"/>
    <cellStyle name="Comma 4 4 2 2 4 2 2 3" xfId="39665"/>
    <cellStyle name="Comma 4 4 2 2 4 2 3" xfId="21307"/>
    <cellStyle name="Comma 4 4 2 2 4 2 4" xfId="33551"/>
    <cellStyle name="Comma 4 4 2 2 4 2 5" xfId="45780"/>
    <cellStyle name="Comma 4 4 2 2 4 3" xfId="15168"/>
    <cellStyle name="Comma 4 4 2 2 4 3 2" xfId="27423"/>
    <cellStyle name="Comma 4 4 2 2 4 3 3" xfId="39664"/>
    <cellStyle name="Comma 4 4 2 2 4 4" xfId="21306"/>
    <cellStyle name="Comma 4 4 2 2 4 5" xfId="33550"/>
    <cellStyle name="Comma 4 4 2 2 4 6" xfId="45779"/>
    <cellStyle name="Comma 4 4 2 2 5" xfId="2650"/>
    <cellStyle name="Comma 4 4 2 2 5 2" xfId="15170"/>
    <cellStyle name="Comma 4 4 2 2 5 2 2" xfId="27425"/>
    <cellStyle name="Comma 4 4 2 2 5 2 3" xfId="39666"/>
    <cellStyle name="Comma 4 4 2 2 5 3" xfId="21308"/>
    <cellStyle name="Comma 4 4 2 2 5 4" xfId="33552"/>
    <cellStyle name="Comma 4 4 2 2 5 5" xfId="45781"/>
    <cellStyle name="Comma 4 4 2 2 6" xfId="15155"/>
    <cellStyle name="Comma 4 4 2 2 6 2" xfId="27410"/>
    <cellStyle name="Comma 4 4 2 2 6 3" xfId="39651"/>
    <cellStyle name="Comma 4 4 2 2 7" xfId="21293"/>
    <cellStyle name="Comma 4 4 2 2 8" xfId="33537"/>
    <cellStyle name="Comma 4 4 2 2 9" xfId="45766"/>
    <cellStyle name="Comma 4 4 2 3" xfId="2651"/>
    <cellStyle name="Comma 4 4 2 3 2" xfId="2652"/>
    <cellStyle name="Comma 4 4 2 3 2 2" xfId="2653"/>
    <cellStyle name="Comma 4 4 2 3 2 2 2" xfId="2654"/>
    <cellStyle name="Comma 4 4 2 3 2 2 2 2" xfId="15174"/>
    <cellStyle name="Comma 4 4 2 3 2 2 2 2 2" xfId="27429"/>
    <cellStyle name="Comma 4 4 2 3 2 2 2 2 3" xfId="39670"/>
    <cellStyle name="Comma 4 4 2 3 2 2 2 3" xfId="21312"/>
    <cellStyle name="Comma 4 4 2 3 2 2 2 4" xfId="33556"/>
    <cellStyle name="Comma 4 4 2 3 2 2 2 5" xfId="45785"/>
    <cellStyle name="Comma 4 4 2 3 2 2 3" xfId="15173"/>
    <cellStyle name="Comma 4 4 2 3 2 2 3 2" xfId="27428"/>
    <cellStyle name="Comma 4 4 2 3 2 2 3 3" xfId="39669"/>
    <cellStyle name="Comma 4 4 2 3 2 2 4" xfId="21311"/>
    <cellStyle name="Comma 4 4 2 3 2 2 5" xfId="33555"/>
    <cellStyle name="Comma 4 4 2 3 2 2 6" xfId="45784"/>
    <cellStyle name="Comma 4 4 2 3 2 3" xfId="2655"/>
    <cellStyle name="Comma 4 4 2 3 2 3 2" xfId="15175"/>
    <cellStyle name="Comma 4 4 2 3 2 3 2 2" xfId="27430"/>
    <cellStyle name="Comma 4 4 2 3 2 3 2 3" xfId="39671"/>
    <cellStyle name="Comma 4 4 2 3 2 3 3" xfId="21313"/>
    <cellStyle name="Comma 4 4 2 3 2 3 4" xfId="33557"/>
    <cellStyle name="Comma 4 4 2 3 2 3 5" xfId="45786"/>
    <cellStyle name="Comma 4 4 2 3 2 4" xfId="15172"/>
    <cellStyle name="Comma 4 4 2 3 2 4 2" xfId="27427"/>
    <cellStyle name="Comma 4 4 2 3 2 4 3" xfId="39668"/>
    <cellStyle name="Comma 4 4 2 3 2 5" xfId="21310"/>
    <cellStyle name="Comma 4 4 2 3 2 6" xfId="33554"/>
    <cellStyle name="Comma 4 4 2 3 2 7" xfId="45783"/>
    <cellStyle name="Comma 4 4 2 3 3" xfId="2656"/>
    <cellStyle name="Comma 4 4 2 3 3 2" xfId="2657"/>
    <cellStyle name="Comma 4 4 2 3 3 2 2" xfId="15177"/>
    <cellStyle name="Comma 4 4 2 3 3 2 2 2" xfId="27432"/>
    <cellStyle name="Comma 4 4 2 3 3 2 2 3" xfId="39673"/>
    <cellStyle name="Comma 4 4 2 3 3 2 3" xfId="21315"/>
    <cellStyle name="Comma 4 4 2 3 3 2 4" xfId="33559"/>
    <cellStyle name="Comma 4 4 2 3 3 2 5" xfId="45788"/>
    <cellStyle name="Comma 4 4 2 3 3 3" xfId="15176"/>
    <cellStyle name="Comma 4 4 2 3 3 3 2" xfId="27431"/>
    <cellStyle name="Comma 4 4 2 3 3 3 3" xfId="39672"/>
    <cellStyle name="Comma 4 4 2 3 3 4" xfId="21314"/>
    <cellStyle name="Comma 4 4 2 3 3 5" xfId="33558"/>
    <cellStyle name="Comma 4 4 2 3 3 6" xfId="45787"/>
    <cellStyle name="Comma 4 4 2 3 4" xfId="2658"/>
    <cellStyle name="Comma 4 4 2 3 4 2" xfId="15178"/>
    <cellStyle name="Comma 4 4 2 3 4 2 2" xfId="27433"/>
    <cellStyle name="Comma 4 4 2 3 4 2 3" xfId="39674"/>
    <cellStyle name="Comma 4 4 2 3 4 3" xfId="21316"/>
    <cellStyle name="Comma 4 4 2 3 4 4" xfId="33560"/>
    <cellStyle name="Comma 4 4 2 3 4 5" xfId="45789"/>
    <cellStyle name="Comma 4 4 2 3 5" xfId="15171"/>
    <cellStyle name="Comma 4 4 2 3 5 2" xfId="27426"/>
    <cellStyle name="Comma 4 4 2 3 5 3" xfId="39667"/>
    <cellStyle name="Comma 4 4 2 3 6" xfId="21309"/>
    <cellStyle name="Comma 4 4 2 3 7" xfId="33553"/>
    <cellStyle name="Comma 4 4 2 3 8" xfId="45782"/>
    <cellStyle name="Comma 4 4 2 4" xfId="2659"/>
    <cellStyle name="Comma 4 4 2 4 2" xfId="2660"/>
    <cellStyle name="Comma 4 4 2 4 2 2" xfId="2661"/>
    <cellStyle name="Comma 4 4 2 4 2 2 2" xfId="15181"/>
    <cellStyle name="Comma 4 4 2 4 2 2 2 2" xfId="27436"/>
    <cellStyle name="Comma 4 4 2 4 2 2 2 3" xfId="39677"/>
    <cellStyle name="Comma 4 4 2 4 2 2 3" xfId="21319"/>
    <cellStyle name="Comma 4 4 2 4 2 2 4" xfId="33563"/>
    <cellStyle name="Comma 4 4 2 4 2 2 5" xfId="45792"/>
    <cellStyle name="Comma 4 4 2 4 2 3" xfId="15180"/>
    <cellStyle name="Comma 4 4 2 4 2 3 2" xfId="27435"/>
    <cellStyle name="Comma 4 4 2 4 2 3 3" xfId="39676"/>
    <cellStyle name="Comma 4 4 2 4 2 4" xfId="21318"/>
    <cellStyle name="Comma 4 4 2 4 2 5" xfId="33562"/>
    <cellStyle name="Comma 4 4 2 4 2 6" xfId="45791"/>
    <cellStyle name="Comma 4 4 2 4 3" xfId="2662"/>
    <cellStyle name="Comma 4 4 2 4 3 2" xfId="15182"/>
    <cellStyle name="Comma 4 4 2 4 3 2 2" xfId="27437"/>
    <cellStyle name="Comma 4 4 2 4 3 2 3" xfId="39678"/>
    <cellStyle name="Comma 4 4 2 4 3 3" xfId="21320"/>
    <cellStyle name="Comma 4 4 2 4 3 4" xfId="33564"/>
    <cellStyle name="Comma 4 4 2 4 3 5" xfId="45793"/>
    <cellStyle name="Comma 4 4 2 4 4" xfId="15179"/>
    <cellStyle name="Comma 4 4 2 4 4 2" xfId="27434"/>
    <cellStyle name="Comma 4 4 2 4 4 3" xfId="39675"/>
    <cellStyle name="Comma 4 4 2 4 5" xfId="21317"/>
    <cellStyle name="Comma 4 4 2 4 6" xfId="33561"/>
    <cellStyle name="Comma 4 4 2 4 7" xfId="45790"/>
    <cellStyle name="Comma 4 4 2 5" xfId="2663"/>
    <cellStyle name="Comma 4 4 2 5 2" xfId="2664"/>
    <cellStyle name="Comma 4 4 2 5 2 2" xfId="15184"/>
    <cellStyle name="Comma 4 4 2 5 2 2 2" xfId="27439"/>
    <cellStyle name="Comma 4 4 2 5 2 2 3" xfId="39680"/>
    <cellStyle name="Comma 4 4 2 5 2 3" xfId="21322"/>
    <cellStyle name="Comma 4 4 2 5 2 4" xfId="33566"/>
    <cellStyle name="Comma 4 4 2 5 2 5" xfId="45795"/>
    <cellStyle name="Comma 4 4 2 5 3" xfId="15183"/>
    <cellStyle name="Comma 4 4 2 5 3 2" xfId="27438"/>
    <cellStyle name="Comma 4 4 2 5 3 3" xfId="39679"/>
    <cellStyle name="Comma 4 4 2 5 4" xfId="21321"/>
    <cellStyle name="Comma 4 4 2 5 5" xfId="33565"/>
    <cellStyle name="Comma 4 4 2 5 6" xfId="45794"/>
    <cellStyle name="Comma 4 4 2 6" xfId="2665"/>
    <cellStyle name="Comma 4 4 2 6 2" xfId="15185"/>
    <cellStyle name="Comma 4 4 2 6 2 2" xfId="27440"/>
    <cellStyle name="Comma 4 4 2 6 2 3" xfId="39681"/>
    <cellStyle name="Comma 4 4 2 6 3" xfId="21323"/>
    <cellStyle name="Comma 4 4 2 6 4" xfId="33567"/>
    <cellStyle name="Comma 4 4 2 6 5" xfId="45796"/>
    <cellStyle name="Comma 4 4 2 7" xfId="15154"/>
    <cellStyle name="Comma 4 4 2 7 2" xfId="27409"/>
    <cellStyle name="Comma 4 4 2 7 3" xfId="39650"/>
    <cellStyle name="Comma 4 4 2 8" xfId="21292"/>
    <cellStyle name="Comma 4 4 2 9" xfId="33536"/>
    <cellStyle name="Comma 4 4 3" xfId="2666"/>
    <cellStyle name="Comma 4 4 3 2" xfId="2667"/>
    <cellStyle name="Comma 4 4 3 2 2" xfId="2668"/>
    <cellStyle name="Comma 4 4 3 2 2 2" xfId="2669"/>
    <cellStyle name="Comma 4 4 3 2 2 2 2" xfId="2670"/>
    <cellStyle name="Comma 4 4 3 2 2 2 2 2" xfId="15190"/>
    <cellStyle name="Comma 4 4 3 2 2 2 2 2 2" xfId="27445"/>
    <cellStyle name="Comma 4 4 3 2 2 2 2 2 3" xfId="39686"/>
    <cellStyle name="Comma 4 4 3 2 2 2 2 3" xfId="21328"/>
    <cellStyle name="Comma 4 4 3 2 2 2 2 4" xfId="33572"/>
    <cellStyle name="Comma 4 4 3 2 2 2 2 5" xfId="45801"/>
    <cellStyle name="Comma 4 4 3 2 2 2 3" xfId="15189"/>
    <cellStyle name="Comma 4 4 3 2 2 2 3 2" xfId="27444"/>
    <cellStyle name="Comma 4 4 3 2 2 2 3 3" xfId="39685"/>
    <cellStyle name="Comma 4 4 3 2 2 2 4" xfId="21327"/>
    <cellStyle name="Comma 4 4 3 2 2 2 5" xfId="33571"/>
    <cellStyle name="Comma 4 4 3 2 2 2 6" xfId="45800"/>
    <cellStyle name="Comma 4 4 3 2 2 3" xfId="2671"/>
    <cellStyle name="Comma 4 4 3 2 2 3 2" xfId="15191"/>
    <cellStyle name="Comma 4 4 3 2 2 3 2 2" xfId="27446"/>
    <cellStyle name="Comma 4 4 3 2 2 3 2 3" xfId="39687"/>
    <cellStyle name="Comma 4 4 3 2 2 3 3" xfId="21329"/>
    <cellStyle name="Comma 4 4 3 2 2 3 4" xfId="33573"/>
    <cellStyle name="Comma 4 4 3 2 2 3 5" xfId="45802"/>
    <cellStyle name="Comma 4 4 3 2 2 4" xfId="15188"/>
    <cellStyle name="Comma 4 4 3 2 2 4 2" xfId="27443"/>
    <cellStyle name="Comma 4 4 3 2 2 4 3" xfId="39684"/>
    <cellStyle name="Comma 4 4 3 2 2 5" xfId="21326"/>
    <cellStyle name="Comma 4 4 3 2 2 6" xfId="33570"/>
    <cellStyle name="Comma 4 4 3 2 2 7" xfId="45799"/>
    <cellStyle name="Comma 4 4 3 2 3" xfId="2672"/>
    <cellStyle name="Comma 4 4 3 2 3 2" xfId="2673"/>
    <cellStyle name="Comma 4 4 3 2 3 2 2" xfId="15193"/>
    <cellStyle name="Comma 4 4 3 2 3 2 2 2" xfId="27448"/>
    <cellStyle name="Comma 4 4 3 2 3 2 2 3" xfId="39689"/>
    <cellStyle name="Comma 4 4 3 2 3 2 3" xfId="21331"/>
    <cellStyle name="Comma 4 4 3 2 3 2 4" xfId="33575"/>
    <cellStyle name="Comma 4 4 3 2 3 2 5" xfId="45804"/>
    <cellStyle name="Comma 4 4 3 2 3 3" xfId="15192"/>
    <cellStyle name="Comma 4 4 3 2 3 3 2" xfId="27447"/>
    <cellStyle name="Comma 4 4 3 2 3 3 3" xfId="39688"/>
    <cellStyle name="Comma 4 4 3 2 3 4" xfId="21330"/>
    <cellStyle name="Comma 4 4 3 2 3 5" xfId="33574"/>
    <cellStyle name="Comma 4 4 3 2 3 6" xfId="45803"/>
    <cellStyle name="Comma 4 4 3 2 4" xfId="2674"/>
    <cellStyle name="Comma 4 4 3 2 4 2" xfId="15194"/>
    <cellStyle name="Comma 4 4 3 2 4 2 2" xfId="27449"/>
    <cellStyle name="Comma 4 4 3 2 4 2 3" xfId="39690"/>
    <cellStyle name="Comma 4 4 3 2 4 3" xfId="21332"/>
    <cellStyle name="Comma 4 4 3 2 4 4" xfId="33576"/>
    <cellStyle name="Comma 4 4 3 2 4 5" xfId="45805"/>
    <cellStyle name="Comma 4 4 3 2 5" xfId="15187"/>
    <cellStyle name="Comma 4 4 3 2 5 2" xfId="27442"/>
    <cellStyle name="Comma 4 4 3 2 5 3" xfId="39683"/>
    <cellStyle name="Comma 4 4 3 2 6" xfId="21325"/>
    <cellStyle name="Comma 4 4 3 2 7" xfId="33569"/>
    <cellStyle name="Comma 4 4 3 2 8" xfId="45798"/>
    <cellStyle name="Comma 4 4 3 3" xfId="2675"/>
    <cellStyle name="Comma 4 4 3 3 2" xfId="2676"/>
    <cellStyle name="Comma 4 4 3 3 2 2" xfId="2677"/>
    <cellStyle name="Comma 4 4 3 3 2 2 2" xfId="15197"/>
    <cellStyle name="Comma 4 4 3 3 2 2 2 2" xfId="27452"/>
    <cellStyle name="Comma 4 4 3 3 2 2 2 3" xfId="39693"/>
    <cellStyle name="Comma 4 4 3 3 2 2 3" xfId="21335"/>
    <cellStyle name="Comma 4 4 3 3 2 2 4" xfId="33579"/>
    <cellStyle name="Comma 4 4 3 3 2 2 5" xfId="45808"/>
    <cellStyle name="Comma 4 4 3 3 2 3" xfId="15196"/>
    <cellStyle name="Comma 4 4 3 3 2 3 2" xfId="27451"/>
    <cellStyle name="Comma 4 4 3 3 2 3 3" xfId="39692"/>
    <cellStyle name="Comma 4 4 3 3 2 4" xfId="21334"/>
    <cellStyle name="Comma 4 4 3 3 2 5" xfId="33578"/>
    <cellStyle name="Comma 4 4 3 3 2 6" xfId="45807"/>
    <cellStyle name="Comma 4 4 3 3 3" xfId="2678"/>
    <cellStyle name="Comma 4 4 3 3 3 2" xfId="15198"/>
    <cellStyle name="Comma 4 4 3 3 3 2 2" xfId="27453"/>
    <cellStyle name="Comma 4 4 3 3 3 2 3" xfId="39694"/>
    <cellStyle name="Comma 4 4 3 3 3 3" xfId="21336"/>
    <cellStyle name="Comma 4 4 3 3 3 4" xfId="33580"/>
    <cellStyle name="Comma 4 4 3 3 3 5" xfId="45809"/>
    <cellStyle name="Comma 4 4 3 3 4" xfId="15195"/>
    <cellStyle name="Comma 4 4 3 3 4 2" xfId="27450"/>
    <cellStyle name="Comma 4 4 3 3 4 3" xfId="39691"/>
    <cellStyle name="Comma 4 4 3 3 5" xfId="21333"/>
    <cellStyle name="Comma 4 4 3 3 6" xfId="33577"/>
    <cellStyle name="Comma 4 4 3 3 7" xfId="45806"/>
    <cellStyle name="Comma 4 4 3 4" xfId="2679"/>
    <cellStyle name="Comma 4 4 3 4 2" xfId="2680"/>
    <cellStyle name="Comma 4 4 3 4 2 2" xfId="15200"/>
    <cellStyle name="Comma 4 4 3 4 2 2 2" xfId="27455"/>
    <cellStyle name="Comma 4 4 3 4 2 2 3" xfId="39696"/>
    <cellStyle name="Comma 4 4 3 4 2 3" xfId="21338"/>
    <cellStyle name="Comma 4 4 3 4 2 4" xfId="33582"/>
    <cellStyle name="Comma 4 4 3 4 2 5" xfId="45811"/>
    <cellStyle name="Comma 4 4 3 4 3" xfId="15199"/>
    <cellStyle name="Comma 4 4 3 4 3 2" xfId="27454"/>
    <cellStyle name="Comma 4 4 3 4 3 3" xfId="39695"/>
    <cellStyle name="Comma 4 4 3 4 4" xfId="21337"/>
    <cellStyle name="Comma 4 4 3 4 5" xfId="33581"/>
    <cellStyle name="Comma 4 4 3 4 6" xfId="45810"/>
    <cellStyle name="Comma 4 4 3 5" xfId="2681"/>
    <cellStyle name="Comma 4 4 3 5 2" xfId="15201"/>
    <cellStyle name="Comma 4 4 3 5 2 2" xfId="27456"/>
    <cellStyle name="Comma 4 4 3 5 2 3" xfId="39697"/>
    <cellStyle name="Comma 4 4 3 5 3" xfId="21339"/>
    <cellStyle name="Comma 4 4 3 5 4" xfId="33583"/>
    <cellStyle name="Comma 4 4 3 5 5" xfId="45812"/>
    <cellStyle name="Comma 4 4 3 6" xfId="15186"/>
    <cellStyle name="Comma 4 4 3 6 2" xfId="27441"/>
    <cellStyle name="Comma 4 4 3 6 3" xfId="39682"/>
    <cellStyle name="Comma 4 4 3 7" xfId="21324"/>
    <cellStyle name="Comma 4 4 3 8" xfId="33568"/>
    <cellStyle name="Comma 4 4 3 9" xfId="45797"/>
    <cellStyle name="Comma 4 4 4" xfId="2682"/>
    <cellStyle name="Comma 4 4 4 2" xfId="2683"/>
    <cellStyle name="Comma 4 4 4 2 2" xfId="2684"/>
    <cellStyle name="Comma 4 4 4 2 2 2" xfId="2685"/>
    <cellStyle name="Comma 4 4 4 2 2 2 2" xfId="15205"/>
    <cellStyle name="Comma 4 4 4 2 2 2 2 2" xfId="27460"/>
    <cellStyle name="Comma 4 4 4 2 2 2 2 3" xfId="39701"/>
    <cellStyle name="Comma 4 4 4 2 2 2 3" xfId="21343"/>
    <cellStyle name="Comma 4 4 4 2 2 2 4" xfId="33587"/>
    <cellStyle name="Comma 4 4 4 2 2 2 5" xfId="45816"/>
    <cellStyle name="Comma 4 4 4 2 2 3" xfId="15204"/>
    <cellStyle name="Comma 4 4 4 2 2 3 2" xfId="27459"/>
    <cellStyle name="Comma 4 4 4 2 2 3 3" xfId="39700"/>
    <cellStyle name="Comma 4 4 4 2 2 4" xfId="21342"/>
    <cellStyle name="Comma 4 4 4 2 2 5" xfId="33586"/>
    <cellStyle name="Comma 4 4 4 2 2 6" xfId="45815"/>
    <cellStyle name="Comma 4 4 4 2 3" xfId="2686"/>
    <cellStyle name="Comma 4 4 4 2 3 2" xfId="15206"/>
    <cellStyle name="Comma 4 4 4 2 3 2 2" xfId="27461"/>
    <cellStyle name="Comma 4 4 4 2 3 2 3" xfId="39702"/>
    <cellStyle name="Comma 4 4 4 2 3 3" xfId="21344"/>
    <cellStyle name="Comma 4 4 4 2 3 4" xfId="33588"/>
    <cellStyle name="Comma 4 4 4 2 3 5" xfId="45817"/>
    <cellStyle name="Comma 4 4 4 2 4" xfId="15203"/>
    <cellStyle name="Comma 4 4 4 2 4 2" xfId="27458"/>
    <cellStyle name="Comma 4 4 4 2 4 3" xfId="39699"/>
    <cellStyle name="Comma 4 4 4 2 5" xfId="21341"/>
    <cellStyle name="Comma 4 4 4 2 6" xfId="33585"/>
    <cellStyle name="Comma 4 4 4 2 7" xfId="45814"/>
    <cellStyle name="Comma 4 4 4 3" xfId="2687"/>
    <cellStyle name="Comma 4 4 4 3 2" xfId="2688"/>
    <cellStyle name="Comma 4 4 4 3 2 2" xfId="15208"/>
    <cellStyle name="Comma 4 4 4 3 2 2 2" xfId="27463"/>
    <cellStyle name="Comma 4 4 4 3 2 2 3" xfId="39704"/>
    <cellStyle name="Comma 4 4 4 3 2 3" xfId="21346"/>
    <cellStyle name="Comma 4 4 4 3 2 4" xfId="33590"/>
    <cellStyle name="Comma 4 4 4 3 2 5" xfId="45819"/>
    <cellStyle name="Comma 4 4 4 3 3" xfId="15207"/>
    <cellStyle name="Comma 4 4 4 3 3 2" xfId="27462"/>
    <cellStyle name="Comma 4 4 4 3 3 3" xfId="39703"/>
    <cellStyle name="Comma 4 4 4 3 4" xfId="21345"/>
    <cellStyle name="Comma 4 4 4 3 5" xfId="33589"/>
    <cellStyle name="Comma 4 4 4 3 6" xfId="45818"/>
    <cellStyle name="Comma 4 4 4 4" xfId="2689"/>
    <cellStyle name="Comma 4 4 4 4 2" xfId="15209"/>
    <cellStyle name="Comma 4 4 4 4 2 2" xfId="27464"/>
    <cellStyle name="Comma 4 4 4 4 2 3" xfId="39705"/>
    <cellStyle name="Comma 4 4 4 4 3" xfId="21347"/>
    <cellStyle name="Comma 4 4 4 4 4" xfId="33591"/>
    <cellStyle name="Comma 4 4 4 4 5" xfId="45820"/>
    <cellStyle name="Comma 4 4 4 5" xfId="15202"/>
    <cellStyle name="Comma 4 4 4 5 2" xfId="27457"/>
    <cellStyle name="Comma 4 4 4 5 3" xfId="39698"/>
    <cellStyle name="Comma 4 4 4 6" xfId="21340"/>
    <cellStyle name="Comma 4 4 4 7" xfId="33584"/>
    <cellStyle name="Comma 4 4 4 8" xfId="45813"/>
    <cellStyle name="Comma 4 4 5" xfId="2690"/>
    <cellStyle name="Comma 4 4 5 2" xfId="2691"/>
    <cellStyle name="Comma 4 4 5 2 2" xfId="2692"/>
    <cellStyle name="Comma 4 4 5 2 2 2" xfId="15212"/>
    <cellStyle name="Comma 4 4 5 2 2 2 2" xfId="27467"/>
    <cellStyle name="Comma 4 4 5 2 2 2 3" xfId="39708"/>
    <cellStyle name="Comma 4 4 5 2 2 3" xfId="21350"/>
    <cellStyle name="Comma 4 4 5 2 2 4" xfId="33594"/>
    <cellStyle name="Comma 4 4 5 2 2 5" xfId="45823"/>
    <cellStyle name="Comma 4 4 5 2 3" xfId="15211"/>
    <cellStyle name="Comma 4 4 5 2 3 2" xfId="27466"/>
    <cellStyle name="Comma 4 4 5 2 3 3" xfId="39707"/>
    <cellStyle name="Comma 4 4 5 2 4" xfId="21349"/>
    <cellStyle name="Comma 4 4 5 2 5" xfId="33593"/>
    <cellStyle name="Comma 4 4 5 2 6" xfId="45822"/>
    <cellStyle name="Comma 4 4 5 3" xfId="2693"/>
    <cellStyle name="Comma 4 4 5 3 2" xfId="15213"/>
    <cellStyle name="Comma 4 4 5 3 2 2" xfId="27468"/>
    <cellStyle name="Comma 4 4 5 3 2 3" xfId="39709"/>
    <cellStyle name="Comma 4 4 5 3 3" xfId="21351"/>
    <cellStyle name="Comma 4 4 5 3 4" xfId="33595"/>
    <cellStyle name="Comma 4 4 5 3 5" xfId="45824"/>
    <cellStyle name="Comma 4 4 5 4" xfId="15210"/>
    <cellStyle name="Comma 4 4 5 4 2" xfId="27465"/>
    <cellStyle name="Comma 4 4 5 4 3" xfId="39706"/>
    <cellStyle name="Comma 4 4 5 5" xfId="21348"/>
    <cellStyle name="Comma 4 4 5 6" xfId="33592"/>
    <cellStyle name="Comma 4 4 5 7" xfId="45821"/>
    <cellStyle name="Comma 4 4 6" xfId="2694"/>
    <cellStyle name="Comma 4 4 6 2" xfId="2695"/>
    <cellStyle name="Comma 4 4 6 2 2" xfId="15215"/>
    <cellStyle name="Comma 4 4 6 2 2 2" xfId="27470"/>
    <cellStyle name="Comma 4 4 6 2 2 3" xfId="39711"/>
    <cellStyle name="Comma 4 4 6 2 3" xfId="21353"/>
    <cellStyle name="Comma 4 4 6 2 4" xfId="33597"/>
    <cellStyle name="Comma 4 4 6 2 5" xfId="45826"/>
    <cellStyle name="Comma 4 4 6 3" xfId="15214"/>
    <cellStyle name="Comma 4 4 6 3 2" xfId="27469"/>
    <cellStyle name="Comma 4 4 6 3 3" xfId="39710"/>
    <cellStyle name="Comma 4 4 6 4" xfId="21352"/>
    <cellStyle name="Comma 4 4 6 5" xfId="33596"/>
    <cellStyle name="Comma 4 4 6 6" xfId="45825"/>
    <cellStyle name="Comma 4 4 7" xfId="2696"/>
    <cellStyle name="Comma 4 4 7 2" xfId="15216"/>
    <cellStyle name="Comma 4 4 7 2 2" xfId="27471"/>
    <cellStyle name="Comma 4 4 7 2 3" xfId="39712"/>
    <cellStyle name="Comma 4 4 7 3" xfId="21354"/>
    <cellStyle name="Comma 4 4 7 4" xfId="33598"/>
    <cellStyle name="Comma 4 4 7 5" xfId="45827"/>
    <cellStyle name="Comma 4 4 8" xfId="15153"/>
    <cellStyle name="Comma 4 4 8 2" xfId="27408"/>
    <cellStyle name="Comma 4 4 8 3" xfId="39649"/>
    <cellStyle name="Comma 4 4 9" xfId="21291"/>
    <cellStyle name="Comma 4 5" xfId="2697"/>
    <cellStyle name="Comma 4 5 10" xfId="45828"/>
    <cellStyle name="Comma 4 5 2" xfId="2698"/>
    <cellStyle name="Comma 4 5 2 2" xfId="2699"/>
    <cellStyle name="Comma 4 5 2 2 2" xfId="2700"/>
    <cellStyle name="Comma 4 5 2 2 2 2" xfId="2701"/>
    <cellStyle name="Comma 4 5 2 2 2 2 2" xfId="2702"/>
    <cellStyle name="Comma 4 5 2 2 2 2 2 2" xfId="15222"/>
    <cellStyle name="Comma 4 5 2 2 2 2 2 2 2" xfId="27477"/>
    <cellStyle name="Comma 4 5 2 2 2 2 2 2 3" xfId="39718"/>
    <cellStyle name="Comma 4 5 2 2 2 2 2 3" xfId="21360"/>
    <cellStyle name="Comma 4 5 2 2 2 2 2 4" xfId="33604"/>
    <cellStyle name="Comma 4 5 2 2 2 2 2 5" xfId="45833"/>
    <cellStyle name="Comma 4 5 2 2 2 2 3" xfId="15221"/>
    <cellStyle name="Comma 4 5 2 2 2 2 3 2" xfId="27476"/>
    <cellStyle name="Comma 4 5 2 2 2 2 3 3" xfId="39717"/>
    <cellStyle name="Comma 4 5 2 2 2 2 4" xfId="21359"/>
    <cellStyle name="Comma 4 5 2 2 2 2 5" xfId="33603"/>
    <cellStyle name="Comma 4 5 2 2 2 2 6" xfId="45832"/>
    <cellStyle name="Comma 4 5 2 2 2 3" xfId="2703"/>
    <cellStyle name="Comma 4 5 2 2 2 3 2" xfId="15223"/>
    <cellStyle name="Comma 4 5 2 2 2 3 2 2" xfId="27478"/>
    <cellStyle name="Comma 4 5 2 2 2 3 2 3" xfId="39719"/>
    <cellStyle name="Comma 4 5 2 2 2 3 3" xfId="21361"/>
    <cellStyle name="Comma 4 5 2 2 2 3 4" xfId="33605"/>
    <cellStyle name="Comma 4 5 2 2 2 3 5" xfId="45834"/>
    <cellStyle name="Comma 4 5 2 2 2 4" xfId="15220"/>
    <cellStyle name="Comma 4 5 2 2 2 4 2" xfId="27475"/>
    <cellStyle name="Comma 4 5 2 2 2 4 3" xfId="39716"/>
    <cellStyle name="Comma 4 5 2 2 2 5" xfId="21358"/>
    <cellStyle name="Comma 4 5 2 2 2 6" xfId="33602"/>
    <cellStyle name="Comma 4 5 2 2 2 7" xfId="45831"/>
    <cellStyle name="Comma 4 5 2 2 3" xfId="2704"/>
    <cellStyle name="Comma 4 5 2 2 3 2" xfId="2705"/>
    <cellStyle name="Comma 4 5 2 2 3 2 2" xfId="15225"/>
    <cellStyle name="Comma 4 5 2 2 3 2 2 2" xfId="27480"/>
    <cellStyle name="Comma 4 5 2 2 3 2 2 3" xfId="39721"/>
    <cellStyle name="Comma 4 5 2 2 3 2 3" xfId="21363"/>
    <cellStyle name="Comma 4 5 2 2 3 2 4" xfId="33607"/>
    <cellStyle name="Comma 4 5 2 2 3 2 5" xfId="45836"/>
    <cellStyle name="Comma 4 5 2 2 3 3" xfId="15224"/>
    <cellStyle name="Comma 4 5 2 2 3 3 2" xfId="27479"/>
    <cellStyle name="Comma 4 5 2 2 3 3 3" xfId="39720"/>
    <cellStyle name="Comma 4 5 2 2 3 4" xfId="21362"/>
    <cellStyle name="Comma 4 5 2 2 3 5" xfId="33606"/>
    <cellStyle name="Comma 4 5 2 2 3 6" xfId="45835"/>
    <cellStyle name="Comma 4 5 2 2 4" xfId="2706"/>
    <cellStyle name="Comma 4 5 2 2 4 2" xfId="15226"/>
    <cellStyle name="Comma 4 5 2 2 4 2 2" xfId="27481"/>
    <cellStyle name="Comma 4 5 2 2 4 2 3" xfId="39722"/>
    <cellStyle name="Comma 4 5 2 2 4 3" xfId="21364"/>
    <cellStyle name="Comma 4 5 2 2 4 4" xfId="33608"/>
    <cellStyle name="Comma 4 5 2 2 4 5" xfId="45837"/>
    <cellStyle name="Comma 4 5 2 2 5" xfId="15219"/>
    <cellStyle name="Comma 4 5 2 2 5 2" xfId="27474"/>
    <cellStyle name="Comma 4 5 2 2 5 3" xfId="39715"/>
    <cellStyle name="Comma 4 5 2 2 6" xfId="21357"/>
    <cellStyle name="Comma 4 5 2 2 7" xfId="33601"/>
    <cellStyle name="Comma 4 5 2 2 8" xfId="45830"/>
    <cellStyle name="Comma 4 5 2 3" xfId="2707"/>
    <cellStyle name="Comma 4 5 2 3 2" xfId="2708"/>
    <cellStyle name="Comma 4 5 2 3 2 2" xfId="2709"/>
    <cellStyle name="Comma 4 5 2 3 2 2 2" xfId="15229"/>
    <cellStyle name="Comma 4 5 2 3 2 2 2 2" xfId="27484"/>
    <cellStyle name="Comma 4 5 2 3 2 2 2 3" xfId="39725"/>
    <cellStyle name="Comma 4 5 2 3 2 2 3" xfId="21367"/>
    <cellStyle name="Comma 4 5 2 3 2 2 4" xfId="33611"/>
    <cellStyle name="Comma 4 5 2 3 2 2 5" xfId="45840"/>
    <cellStyle name="Comma 4 5 2 3 2 3" xfId="15228"/>
    <cellStyle name="Comma 4 5 2 3 2 3 2" xfId="27483"/>
    <cellStyle name="Comma 4 5 2 3 2 3 3" xfId="39724"/>
    <cellStyle name="Comma 4 5 2 3 2 4" xfId="21366"/>
    <cellStyle name="Comma 4 5 2 3 2 5" xfId="33610"/>
    <cellStyle name="Comma 4 5 2 3 2 6" xfId="45839"/>
    <cellStyle name="Comma 4 5 2 3 3" xfId="2710"/>
    <cellStyle name="Comma 4 5 2 3 3 2" xfId="15230"/>
    <cellStyle name="Comma 4 5 2 3 3 2 2" xfId="27485"/>
    <cellStyle name="Comma 4 5 2 3 3 2 3" xfId="39726"/>
    <cellStyle name="Comma 4 5 2 3 3 3" xfId="21368"/>
    <cellStyle name="Comma 4 5 2 3 3 4" xfId="33612"/>
    <cellStyle name="Comma 4 5 2 3 3 5" xfId="45841"/>
    <cellStyle name="Comma 4 5 2 3 4" xfId="15227"/>
    <cellStyle name="Comma 4 5 2 3 4 2" xfId="27482"/>
    <cellStyle name="Comma 4 5 2 3 4 3" xfId="39723"/>
    <cellStyle name="Comma 4 5 2 3 5" xfId="21365"/>
    <cellStyle name="Comma 4 5 2 3 6" xfId="33609"/>
    <cellStyle name="Comma 4 5 2 3 7" xfId="45838"/>
    <cellStyle name="Comma 4 5 2 4" xfId="2711"/>
    <cellStyle name="Comma 4 5 2 4 2" xfId="2712"/>
    <cellStyle name="Comma 4 5 2 4 2 2" xfId="15232"/>
    <cellStyle name="Comma 4 5 2 4 2 2 2" xfId="27487"/>
    <cellStyle name="Comma 4 5 2 4 2 2 3" xfId="39728"/>
    <cellStyle name="Comma 4 5 2 4 2 3" xfId="21370"/>
    <cellStyle name="Comma 4 5 2 4 2 4" xfId="33614"/>
    <cellStyle name="Comma 4 5 2 4 2 5" xfId="45843"/>
    <cellStyle name="Comma 4 5 2 4 3" xfId="15231"/>
    <cellStyle name="Comma 4 5 2 4 3 2" xfId="27486"/>
    <cellStyle name="Comma 4 5 2 4 3 3" xfId="39727"/>
    <cellStyle name="Comma 4 5 2 4 4" xfId="21369"/>
    <cellStyle name="Comma 4 5 2 4 5" xfId="33613"/>
    <cellStyle name="Comma 4 5 2 4 6" xfId="45842"/>
    <cellStyle name="Comma 4 5 2 5" xfId="2713"/>
    <cellStyle name="Comma 4 5 2 5 2" xfId="15233"/>
    <cellStyle name="Comma 4 5 2 5 2 2" xfId="27488"/>
    <cellStyle name="Comma 4 5 2 5 2 3" xfId="39729"/>
    <cellStyle name="Comma 4 5 2 5 3" xfId="21371"/>
    <cellStyle name="Comma 4 5 2 5 4" xfId="33615"/>
    <cellStyle name="Comma 4 5 2 5 5" xfId="45844"/>
    <cellStyle name="Comma 4 5 2 6" xfId="15218"/>
    <cellStyle name="Comma 4 5 2 6 2" xfId="27473"/>
    <cellStyle name="Comma 4 5 2 6 3" xfId="39714"/>
    <cellStyle name="Comma 4 5 2 7" xfId="21356"/>
    <cellStyle name="Comma 4 5 2 8" xfId="33600"/>
    <cellStyle name="Comma 4 5 2 9" xfId="45829"/>
    <cellStyle name="Comma 4 5 3" xfId="2714"/>
    <cellStyle name="Comma 4 5 3 2" xfId="2715"/>
    <cellStyle name="Comma 4 5 3 2 2" xfId="2716"/>
    <cellStyle name="Comma 4 5 3 2 2 2" xfId="2717"/>
    <cellStyle name="Comma 4 5 3 2 2 2 2" xfId="15237"/>
    <cellStyle name="Comma 4 5 3 2 2 2 2 2" xfId="27492"/>
    <cellStyle name="Comma 4 5 3 2 2 2 2 3" xfId="39733"/>
    <cellStyle name="Comma 4 5 3 2 2 2 3" xfId="21375"/>
    <cellStyle name="Comma 4 5 3 2 2 2 4" xfId="33619"/>
    <cellStyle name="Comma 4 5 3 2 2 2 5" xfId="45848"/>
    <cellStyle name="Comma 4 5 3 2 2 3" xfId="15236"/>
    <cellStyle name="Comma 4 5 3 2 2 3 2" xfId="27491"/>
    <cellStyle name="Comma 4 5 3 2 2 3 3" xfId="39732"/>
    <cellStyle name="Comma 4 5 3 2 2 4" xfId="21374"/>
    <cellStyle name="Comma 4 5 3 2 2 5" xfId="33618"/>
    <cellStyle name="Comma 4 5 3 2 2 6" xfId="45847"/>
    <cellStyle name="Comma 4 5 3 2 3" xfId="2718"/>
    <cellStyle name="Comma 4 5 3 2 3 2" xfId="15238"/>
    <cellStyle name="Comma 4 5 3 2 3 2 2" xfId="27493"/>
    <cellStyle name="Comma 4 5 3 2 3 2 3" xfId="39734"/>
    <cellStyle name="Comma 4 5 3 2 3 3" xfId="21376"/>
    <cellStyle name="Comma 4 5 3 2 3 4" xfId="33620"/>
    <cellStyle name="Comma 4 5 3 2 3 5" xfId="45849"/>
    <cellStyle name="Comma 4 5 3 2 4" xfId="15235"/>
    <cellStyle name="Comma 4 5 3 2 4 2" xfId="27490"/>
    <cellStyle name="Comma 4 5 3 2 4 3" xfId="39731"/>
    <cellStyle name="Comma 4 5 3 2 5" xfId="21373"/>
    <cellStyle name="Comma 4 5 3 2 6" xfId="33617"/>
    <cellStyle name="Comma 4 5 3 2 7" xfId="45846"/>
    <cellStyle name="Comma 4 5 3 3" xfId="2719"/>
    <cellStyle name="Comma 4 5 3 3 2" xfId="2720"/>
    <cellStyle name="Comma 4 5 3 3 2 2" xfId="15240"/>
    <cellStyle name="Comma 4 5 3 3 2 2 2" xfId="27495"/>
    <cellStyle name="Comma 4 5 3 3 2 2 3" xfId="39736"/>
    <cellStyle name="Comma 4 5 3 3 2 3" xfId="21378"/>
    <cellStyle name="Comma 4 5 3 3 2 4" xfId="33622"/>
    <cellStyle name="Comma 4 5 3 3 2 5" xfId="45851"/>
    <cellStyle name="Comma 4 5 3 3 3" xfId="15239"/>
    <cellStyle name="Comma 4 5 3 3 3 2" xfId="27494"/>
    <cellStyle name="Comma 4 5 3 3 3 3" xfId="39735"/>
    <cellStyle name="Comma 4 5 3 3 4" xfId="21377"/>
    <cellStyle name="Comma 4 5 3 3 5" xfId="33621"/>
    <cellStyle name="Comma 4 5 3 3 6" xfId="45850"/>
    <cellStyle name="Comma 4 5 3 4" xfId="2721"/>
    <cellStyle name="Comma 4 5 3 4 2" xfId="15241"/>
    <cellStyle name="Comma 4 5 3 4 2 2" xfId="27496"/>
    <cellStyle name="Comma 4 5 3 4 2 3" xfId="39737"/>
    <cellStyle name="Comma 4 5 3 4 3" xfId="21379"/>
    <cellStyle name="Comma 4 5 3 4 4" xfId="33623"/>
    <cellStyle name="Comma 4 5 3 4 5" xfId="45852"/>
    <cellStyle name="Comma 4 5 3 5" xfId="15234"/>
    <cellStyle name="Comma 4 5 3 5 2" xfId="27489"/>
    <cellStyle name="Comma 4 5 3 5 3" xfId="39730"/>
    <cellStyle name="Comma 4 5 3 6" xfId="21372"/>
    <cellStyle name="Comma 4 5 3 7" xfId="33616"/>
    <cellStyle name="Comma 4 5 3 8" xfId="45845"/>
    <cellStyle name="Comma 4 5 4" xfId="2722"/>
    <cellStyle name="Comma 4 5 4 2" xfId="2723"/>
    <cellStyle name="Comma 4 5 4 2 2" xfId="2724"/>
    <cellStyle name="Comma 4 5 4 2 2 2" xfId="15244"/>
    <cellStyle name="Comma 4 5 4 2 2 2 2" xfId="27499"/>
    <cellStyle name="Comma 4 5 4 2 2 2 3" xfId="39740"/>
    <cellStyle name="Comma 4 5 4 2 2 3" xfId="21382"/>
    <cellStyle name="Comma 4 5 4 2 2 4" xfId="33626"/>
    <cellStyle name="Comma 4 5 4 2 2 5" xfId="45855"/>
    <cellStyle name="Comma 4 5 4 2 3" xfId="15243"/>
    <cellStyle name="Comma 4 5 4 2 3 2" xfId="27498"/>
    <cellStyle name="Comma 4 5 4 2 3 3" xfId="39739"/>
    <cellStyle name="Comma 4 5 4 2 4" xfId="21381"/>
    <cellStyle name="Comma 4 5 4 2 5" xfId="33625"/>
    <cellStyle name="Comma 4 5 4 2 6" xfId="45854"/>
    <cellStyle name="Comma 4 5 4 3" xfId="2725"/>
    <cellStyle name="Comma 4 5 4 3 2" xfId="15245"/>
    <cellStyle name="Comma 4 5 4 3 2 2" xfId="27500"/>
    <cellStyle name="Comma 4 5 4 3 2 3" xfId="39741"/>
    <cellStyle name="Comma 4 5 4 3 3" xfId="21383"/>
    <cellStyle name="Comma 4 5 4 3 4" xfId="33627"/>
    <cellStyle name="Comma 4 5 4 3 5" xfId="45856"/>
    <cellStyle name="Comma 4 5 4 4" xfId="15242"/>
    <cellStyle name="Comma 4 5 4 4 2" xfId="27497"/>
    <cellStyle name="Comma 4 5 4 4 3" xfId="39738"/>
    <cellStyle name="Comma 4 5 4 5" xfId="21380"/>
    <cellStyle name="Comma 4 5 4 6" xfId="33624"/>
    <cellStyle name="Comma 4 5 4 7" xfId="45853"/>
    <cellStyle name="Comma 4 5 5" xfId="2726"/>
    <cellStyle name="Comma 4 5 5 2" xfId="2727"/>
    <cellStyle name="Comma 4 5 5 2 2" xfId="15247"/>
    <cellStyle name="Comma 4 5 5 2 2 2" xfId="27502"/>
    <cellStyle name="Comma 4 5 5 2 2 3" xfId="39743"/>
    <cellStyle name="Comma 4 5 5 2 3" xfId="21385"/>
    <cellStyle name="Comma 4 5 5 2 4" xfId="33629"/>
    <cellStyle name="Comma 4 5 5 2 5" xfId="45858"/>
    <cellStyle name="Comma 4 5 5 3" xfId="15246"/>
    <cellStyle name="Comma 4 5 5 3 2" xfId="27501"/>
    <cellStyle name="Comma 4 5 5 3 3" xfId="39742"/>
    <cellStyle name="Comma 4 5 5 4" xfId="21384"/>
    <cellStyle name="Comma 4 5 5 5" xfId="33628"/>
    <cellStyle name="Comma 4 5 5 6" xfId="45857"/>
    <cellStyle name="Comma 4 5 6" xfId="2728"/>
    <cellStyle name="Comma 4 5 6 2" xfId="15248"/>
    <cellStyle name="Comma 4 5 6 2 2" xfId="27503"/>
    <cellStyle name="Comma 4 5 6 2 3" xfId="39744"/>
    <cellStyle name="Comma 4 5 6 3" xfId="21386"/>
    <cellStyle name="Comma 4 5 6 4" xfId="33630"/>
    <cellStyle name="Comma 4 5 6 5" xfId="45859"/>
    <cellStyle name="Comma 4 5 7" xfId="15217"/>
    <cellStyle name="Comma 4 5 7 2" xfId="27472"/>
    <cellStyle name="Comma 4 5 7 3" xfId="39713"/>
    <cellStyle name="Comma 4 5 8" xfId="21355"/>
    <cellStyle name="Comma 4 5 9" xfId="33599"/>
    <cellStyle name="Comma 4 6" xfId="2729"/>
    <cellStyle name="Comma 4 6 2" xfId="2730"/>
    <cellStyle name="Comma 4 6 2 2" xfId="2731"/>
    <cellStyle name="Comma 4 6 2 2 2" xfId="2732"/>
    <cellStyle name="Comma 4 6 2 2 2 2" xfId="2733"/>
    <cellStyle name="Comma 4 6 2 2 2 2 2" xfId="15253"/>
    <cellStyle name="Comma 4 6 2 2 2 2 2 2" xfId="27508"/>
    <cellStyle name="Comma 4 6 2 2 2 2 2 3" xfId="39749"/>
    <cellStyle name="Comma 4 6 2 2 2 2 3" xfId="21391"/>
    <cellStyle name="Comma 4 6 2 2 2 2 4" xfId="33635"/>
    <cellStyle name="Comma 4 6 2 2 2 2 5" xfId="45864"/>
    <cellStyle name="Comma 4 6 2 2 2 3" xfId="15252"/>
    <cellStyle name="Comma 4 6 2 2 2 3 2" xfId="27507"/>
    <cellStyle name="Comma 4 6 2 2 2 3 3" xfId="39748"/>
    <cellStyle name="Comma 4 6 2 2 2 4" xfId="21390"/>
    <cellStyle name="Comma 4 6 2 2 2 5" xfId="33634"/>
    <cellStyle name="Comma 4 6 2 2 2 6" xfId="45863"/>
    <cellStyle name="Comma 4 6 2 2 3" xfId="2734"/>
    <cellStyle name="Comma 4 6 2 2 3 2" xfId="15254"/>
    <cellStyle name="Comma 4 6 2 2 3 2 2" xfId="27509"/>
    <cellStyle name="Comma 4 6 2 2 3 2 3" xfId="39750"/>
    <cellStyle name="Comma 4 6 2 2 3 3" xfId="21392"/>
    <cellStyle name="Comma 4 6 2 2 3 4" xfId="33636"/>
    <cellStyle name="Comma 4 6 2 2 3 5" xfId="45865"/>
    <cellStyle name="Comma 4 6 2 2 4" xfId="15251"/>
    <cellStyle name="Comma 4 6 2 2 4 2" xfId="27506"/>
    <cellStyle name="Comma 4 6 2 2 4 3" xfId="39747"/>
    <cellStyle name="Comma 4 6 2 2 5" xfId="21389"/>
    <cellStyle name="Comma 4 6 2 2 6" xfId="33633"/>
    <cellStyle name="Comma 4 6 2 2 7" xfId="45862"/>
    <cellStyle name="Comma 4 6 2 3" xfId="2735"/>
    <cellStyle name="Comma 4 6 2 3 2" xfId="2736"/>
    <cellStyle name="Comma 4 6 2 3 2 2" xfId="15256"/>
    <cellStyle name="Comma 4 6 2 3 2 2 2" xfId="27511"/>
    <cellStyle name="Comma 4 6 2 3 2 2 3" xfId="39752"/>
    <cellStyle name="Comma 4 6 2 3 2 3" xfId="21394"/>
    <cellStyle name="Comma 4 6 2 3 2 4" xfId="33638"/>
    <cellStyle name="Comma 4 6 2 3 2 5" xfId="45867"/>
    <cellStyle name="Comma 4 6 2 3 3" xfId="15255"/>
    <cellStyle name="Comma 4 6 2 3 3 2" xfId="27510"/>
    <cellStyle name="Comma 4 6 2 3 3 3" xfId="39751"/>
    <cellStyle name="Comma 4 6 2 3 4" xfId="21393"/>
    <cellStyle name="Comma 4 6 2 3 5" xfId="33637"/>
    <cellStyle name="Comma 4 6 2 3 6" xfId="45866"/>
    <cellStyle name="Comma 4 6 2 4" xfId="2737"/>
    <cellStyle name="Comma 4 6 2 4 2" xfId="15257"/>
    <cellStyle name="Comma 4 6 2 4 2 2" xfId="27512"/>
    <cellStyle name="Comma 4 6 2 4 2 3" xfId="39753"/>
    <cellStyle name="Comma 4 6 2 4 3" xfId="21395"/>
    <cellStyle name="Comma 4 6 2 4 4" xfId="33639"/>
    <cellStyle name="Comma 4 6 2 4 5" xfId="45868"/>
    <cellStyle name="Comma 4 6 2 5" xfId="15250"/>
    <cellStyle name="Comma 4 6 2 5 2" xfId="27505"/>
    <cellStyle name="Comma 4 6 2 5 3" xfId="39746"/>
    <cellStyle name="Comma 4 6 2 6" xfId="21388"/>
    <cellStyle name="Comma 4 6 2 7" xfId="33632"/>
    <cellStyle name="Comma 4 6 2 8" xfId="45861"/>
    <cellStyle name="Comma 4 6 3" xfId="2738"/>
    <cellStyle name="Comma 4 6 3 2" xfId="2739"/>
    <cellStyle name="Comma 4 6 3 2 2" xfId="2740"/>
    <cellStyle name="Comma 4 6 3 2 2 2" xfId="15260"/>
    <cellStyle name="Comma 4 6 3 2 2 2 2" xfId="27515"/>
    <cellStyle name="Comma 4 6 3 2 2 2 3" xfId="39756"/>
    <cellStyle name="Comma 4 6 3 2 2 3" xfId="21398"/>
    <cellStyle name="Comma 4 6 3 2 2 4" xfId="33642"/>
    <cellStyle name="Comma 4 6 3 2 2 5" xfId="45871"/>
    <cellStyle name="Comma 4 6 3 2 3" xfId="15259"/>
    <cellStyle name="Comma 4 6 3 2 3 2" xfId="27514"/>
    <cellStyle name="Comma 4 6 3 2 3 3" xfId="39755"/>
    <cellStyle name="Comma 4 6 3 2 4" xfId="21397"/>
    <cellStyle name="Comma 4 6 3 2 5" xfId="33641"/>
    <cellStyle name="Comma 4 6 3 2 6" xfId="45870"/>
    <cellStyle name="Comma 4 6 3 3" xfId="2741"/>
    <cellStyle name="Comma 4 6 3 3 2" xfId="15261"/>
    <cellStyle name="Comma 4 6 3 3 2 2" xfId="27516"/>
    <cellStyle name="Comma 4 6 3 3 2 3" xfId="39757"/>
    <cellStyle name="Comma 4 6 3 3 3" xfId="21399"/>
    <cellStyle name="Comma 4 6 3 3 4" xfId="33643"/>
    <cellStyle name="Comma 4 6 3 3 5" xfId="45872"/>
    <cellStyle name="Comma 4 6 3 4" xfId="15258"/>
    <cellStyle name="Comma 4 6 3 4 2" xfId="27513"/>
    <cellStyle name="Comma 4 6 3 4 3" xfId="39754"/>
    <cellStyle name="Comma 4 6 3 5" xfId="21396"/>
    <cellStyle name="Comma 4 6 3 6" xfId="33640"/>
    <cellStyle name="Comma 4 6 3 7" xfId="45869"/>
    <cellStyle name="Comma 4 6 4" xfId="2742"/>
    <cellStyle name="Comma 4 6 4 2" xfId="2743"/>
    <cellStyle name="Comma 4 6 4 2 2" xfId="15263"/>
    <cellStyle name="Comma 4 6 4 2 2 2" xfId="27518"/>
    <cellStyle name="Comma 4 6 4 2 2 3" xfId="39759"/>
    <cellStyle name="Comma 4 6 4 2 3" xfId="21401"/>
    <cellStyle name="Comma 4 6 4 2 4" xfId="33645"/>
    <cellStyle name="Comma 4 6 4 2 5" xfId="45874"/>
    <cellStyle name="Comma 4 6 4 3" xfId="15262"/>
    <cellStyle name="Comma 4 6 4 3 2" xfId="27517"/>
    <cellStyle name="Comma 4 6 4 3 3" xfId="39758"/>
    <cellStyle name="Comma 4 6 4 4" xfId="21400"/>
    <cellStyle name="Comma 4 6 4 5" xfId="33644"/>
    <cellStyle name="Comma 4 6 4 6" xfId="45873"/>
    <cellStyle name="Comma 4 6 5" xfId="2744"/>
    <cellStyle name="Comma 4 6 5 2" xfId="15264"/>
    <cellStyle name="Comma 4 6 5 2 2" xfId="27519"/>
    <cellStyle name="Comma 4 6 5 2 3" xfId="39760"/>
    <cellStyle name="Comma 4 6 5 3" xfId="21402"/>
    <cellStyle name="Comma 4 6 5 4" xfId="33646"/>
    <cellStyle name="Comma 4 6 5 5" xfId="45875"/>
    <cellStyle name="Comma 4 6 6" xfId="15249"/>
    <cellStyle name="Comma 4 6 6 2" xfId="27504"/>
    <cellStyle name="Comma 4 6 6 3" xfId="39745"/>
    <cellStyle name="Comma 4 6 7" xfId="21387"/>
    <cellStyle name="Comma 4 6 8" xfId="33631"/>
    <cellStyle name="Comma 4 6 9" xfId="45860"/>
    <cellStyle name="Comma 4 7" xfId="2745"/>
    <cellStyle name="Comma 4 7 2" xfId="2746"/>
    <cellStyle name="Comma 4 7 2 2" xfId="2747"/>
    <cellStyle name="Comma 4 7 2 2 2" xfId="2748"/>
    <cellStyle name="Comma 4 7 2 2 2 2" xfId="15268"/>
    <cellStyle name="Comma 4 7 2 2 2 2 2" xfId="27523"/>
    <cellStyle name="Comma 4 7 2 2 2 2 3" xfId="39764"/>
    <cellStyle name="Comma 4 7 2 2 2 3" xfId="21406"/>
    <cellStyle name="Comma 4 7 2 2 2 4" xfId="33650"/>
    <cellStyle name="Comma 4 7 2 2 2 5" xfId="45879"/>
    <cellStyle name="Comma 4 7 2 2 3" xfId="15267"/>
    <cellStyle name="Comma 4 7 2 2 3 2" xfId="27522"/>
    <cellStyle name="Comma 4 7 2 2 3 3" xfId="39763"/>
    <cellStyle name="Comma 4 7 2 2 4" xfId="21405"/>
    <cellStyle name="Comma 4 7 2 2 5" xfId="33649"/>
    <cellStyle name="Comma 4 7 2 2 6" xfId="45878"/>
    <cellStyle name="Comma 4 7 2 3" xfId="2749"/>
    <cellStyle name="Comma 4 7 2 3 2" xfId="15269"/>
    <cellStyle name="Comma 4 7 2 3 2 2" xfId="27524"/>
    <cellStyle name="Comma 4 7 2 3 2 3" xfId="39765"/>
    <cellStyle name="Comma 4 7 2 3 3" xfId="21407"/>
    <cellStyle name="Comma 4 7 2 3 4" xfId="33651"/>
    <cellStyle name="Comma 4 7 2 3 5" xfId="45880"/>
    <cellStyle name="Comma 4 7 2 4" xfId="15266"/>
    <cellStyle name="Comma 4 7 2 4 2" xfId="27521"/>
    <cellStyle name="Comma 4 7 2 4 3" xfId="39762"/>
    <cellStyle name="Comma 4 7 2 5" xfId="21404"/>
    <cellStyle name="Comma 4 7 2 6" xfId="33648"/>
    <cellStyle name="Comma 4 7 2 7" xfId="45877"/>
    <cellStyle name="Comma 4 7 3" xfId="2750"/>
    <cellStyle name="Comma 4 7 3 2" xfId="2751"/>
    <cellStyle name="Comma 4 7 3 2 2" xfId="15271"/>
    <cellStyle name="Comma 4 7 3 2 2 2" xfId="27526"/>
    <cellStyle name="Comma 4 7 3 2 2 3" xfId="39767"/>
    <cellStyle name="Comma 4 7 3 2 3" xfId="21409"/>
    <cellStyle name="Comma 4 7 3 2 4" xfId="33653"/>
    <cellStyle name="Comma 4 7 3 2 5" xfId="45882"/>
    <cellStyle name="Comma 4 7 3 3" xfId="15270"/>
    <cellStyle name="Comma 4 7 3 3 2" xfId="27525"/>
    <cellStyle name="Comma 4 7 3 3 3" xfId="39766"/>
    <cellStyle name="Comma 4 7 3 4" xfId="21408"/>
    <cellStyle name="Comma 4 7 3 5" xfId="33652"/>
    <cellStyle name="Comma 4 7 3 6" xfId="45881"/>
    <cellStyle name="Comma 4 7 4" xfId="2752"/>
    <cellStyle name="Comma 4 7 4 2" xfId="15272"/>
    <cellStyle name="Comma 4 7 4 2 2" xfId="27527"/>
    <cellStyle name="Comma 4 7 4 2 3" xfId="39768"/>
    <cellStyle name="Comma 4 7 4 3" xfId="21410"/>
    <cellStyle name="Comma 4 7 4 4" xfId="33654"/>
    <cellStyle name="Comma 4 7 4 5" xfId="45883"/>
    <cellStyle name="Comma 4 7 5" xfId="15265"/>
    <cellStyle name="Comma 4 7 5 2" xfId="27520"/>
    <cellStyle name="Comma 4 7 5 3" xfId="39761"/>
    <cellStyle name="Comma 4 7 6" xfId="21403"/>
    <cellStyle name="Comma 4 7 7" xfId="33647"/>
    <cellStyle name="Comma 4 7 8" xfId="45876"/>
    <cellStyle name="Comma 4 8" xfId="2753"/>
    <cellStyle name="Comma 4 8 2" xfId="2754"/>
    <cellStyle name="Comma 4 8 2 2" xfId="2755"/>
    <cellStyle name="Comma 4 8 2 2 2" xfId="15275"/>
    <cellStyle name="Comma 4 8 2 2 2 2" xfId="27530"/>
    <cellStyle name="Comma 4 8 2 2 2 3" xfId="39771"/>
    <cellStyle name="Comma 4 8 2 2 3" xfId="21413"/>
    <cellStyle name="Comma 4 8 2 2 4" xfId="33657"/>
    <cellStyle name="Comma 4 8 2 2 5" xfId="45886"/>
    <cellStyle name="Comma 4 8 2 3" xfId="15274"/>
    <cellStyle name="Comma 4 8 2 3 2" xfId="27529"/>
    <cellStyle name="Comma 4 8 2 3 3" xfId="39770"/>
    <cellStyle name="Comma 4 8 2 4" xfId="21412"/>
    <cellStyle name="Comma 4 8 2 5" xfId="33656"/>
    <cellStyle name="Comma 4 8 2 6" xfId="45885"/>
    <cellStyle name="Comma 4 8 3" xfId="2756"/>
    <cellStyle name="Comma 4 8 3 2" xfId="15276"/>
    <cellStyle name="Comma 4 8 3 2 2" xfId="27531"/>
    <cellStyle name="Comma 4 8 3 2 3" xfId="39772"/>
    <cellStyle name="Comma 4 8 3 3" xfId="21414"/>
    <cellStyle name="Comma 4 8 3 4" xfId="33658"/>
    <cellStyle name="Comma 4 8 3 5" xfId="45887"/>
    <cellStyle name="Comma 4 8 4" xfId="15273"/>
    <cellStyle name="Comma 4 8 4 2" xfId="27528"/>
    <cellStyle name="Comma 4 8 4 3" xfId="39769"/>
    <cellStyle name="Comma 4 8 5" xfId="21411"/>
    <cellStyle name="Comma 4 8 6" xfId="33655"/>
    <cellStyle name="Comma 4 8 7" xfId="45884"/>
    <cellStyle name="Comma 4 9" xfId="2757"/>
    <cellStyle name="Comma 4 9 2" xfId="2758"/>
    <cellStyle name="Comma 4 9 2 2" xfId="2759"/>
    <cellStyle name="Comma 4 9 2 2 2" xfId="15279"/>
    <cellStyle name="Comma 4 9 2 2 2 2" xfId="27534"/>
    <cellStyle name="Comma 4 9 2 2 2 3" xfId="39775"/>
    <cellStyle name="Comma 4 9 2 2 3" xfId="21417"/>
    <cellStyle name="Comma 4 9 2 2 4" xfId="33661"/>
    <cellStyle name="Comma 4 9 2 2 5" xfId="45890"/>
    <cellStyle name="Comma 4 9 2 3" xfId="15278"/>
    <cellStyle name="Comma 4 9 2 3 2" xfId="27533"/>
    <cellStyle name="Comma 4 9 2 3 3" xfId="39774"/>
    <cellStyle name="Comma 4 9 2 4" xfId="21416"/>
    <cellStyle name="Comma 4 9 2 5" xfId="33660"/>
    <cellStyle name="Comma 4 9 2 6" xfId="45889"/>
    <cellStyle name="Comma 4 9 3" xfId="2760"/>
    <cellStyle name="Comma 4 9 3 2" xfId="15280"/>
    <cellStyle name="Comma 4 9 3 2 2" xfId="27535"/>
    <cellStyle name="Comma 4 9 3 2 3" xfId="39776"/>
    <cellStyle name="Comma 4 9 3 3" xfId="21418"/>
    <cellStyle name="Comma 4 9 3 4" xfId="33662"/>
    <cellStyle name="Comma 4 9 3 5" xfId="45891"/>
    <cellStyle name="Comma 4 9 4" xfId="15277"/>
    <cellStyle name="Comma 4 9 4 2" xfId="27532"/>
    <cellStyle name="Comma 4 9 4 3" xfId="39773"/>
    <cellStyle name="Comma 4 9 5" xfId="21415"/>
    <cellStyle name="Comma 4 9 6" xfId="33659"/>
    <cellStyle name="Comma 4 9 7" xfId="45888"/>
    <cellStyle name="Comma 5" xfId="22"/>
    <cellStyle name="Comma 5 2" xfId="2761"/>
    <cellStyle name="Comma 6" xfId="23"/>
    <cellStyle name="Comma 6 2" xfId="2762"/>
    <cellStyle name="Comma 6 3" xfId="2763"/>
    <cellStyle name="Comma 6 3 10" xfId="45892"/>
    <cellStyle name="Comma 6 3 2" xfId="2764"/>
    <cellStyle name="Comma 6 3 2 2" xfId="2765"/>
    <cellStyle name="Comma 6 3 2 2 2" xfId="2766"/>
    <cellStyle name="Comma 6 3 2 2 2 2" xfId="2767"/>
    <cellStyle name="Comma 6 3 2 2 2 2 2" xfId="2768"/>
    <cellStyle name="Comma 6 3 2 2 2 2 2 2" xfId="15286"/>
    <cellStyle name="Comma 6 3 2 2 2 2 2 2 2" xfId="27541"/>
    <cellStyle name="Comma 6 3 2 2 2 2 2 2 3" xfId="39782"/>
    <cellStyle name="Comma 6 3 2 2 2 2 2 3" xfId="21424"/>
    <cellStyle name="Comma 6 3 2 2 2 2 2 4" xfId="33668"/>
    <cellStyle name="Comma 6 3 2 2 2 2 2 5" xfId="45897"/>
    <cellStyle name="Comma 6 3 2 2 2 2 3" xfId="15285"/>
    <cellStyle name="Comma 6 3 2 2 2 2 3 2" xfId="27540"/>
    <cellStyle name="Comma 6 3 2 2 2 2 3 3" xfId="39781"/>
    <cellStyle name="Comma 6 3 2 2 2 2 4" xfId="21423"/>
    <cellStyle name="Comma 6 3 2 2 2 2 5" xfId="33667"/>
    <cellStyle name="Comma 6 3 2 2 2 2 6" xfId="45896"/>
    <cellStyle name="Comma 6 3 2 2 2 3" xfId="2769"/>
    <cellStyle name="Comma 6 3 2 2 2 3 2" xfId="15287"/>
    <cellStyle name="Comma 6 3 2 2 2 3 2 2" xfId="27542"/>
    <cellStyle name="Comma 6 3 2 2 2 3 2 3" xfId="39783"/>
    <cellStyle name="Comma 6 3 2 2 2 3 3" xfId="21425"/>
    <cellStyle name="Comma 6 3 2 2 2 3 4" xfId="33669"/>
    <cellStyle name="Comma 6 3 2 2 2 3 5" xfId="45898"/>
    <cellStyle name="Comma 6 3 2 2 2 4" xfId="15284"/>
    <cellStyle name="Comma 6 3 2 2 2 4 2" xfId="27539"/>
    <cellStyle name="Comma 6 3 2 2 2 4 3" xfId="39780"/>
    <cellStyle name="Comma 6 3 2 2 2 5" xfId="21422"/>
    <cellStyle name="Comma 6 3 2 2 2 6" xfId="33666"/>
    <cellStyle name="Comma 6 3 2 2 2 7" xfId="45895"/>
    <cellStyle name="Comma 6 3 2 2 3" xfId="2770"/>
    <cellStyle name="Comma 6 3 2 2 3 2" xfId="2771"/>
    <cellStyle name="Comma 6 3 2 2 3 2 2" xfId="15289"/>
    <cellStyle name="Comma 6 3 2 2 3 2 2 2" xfId="27544"/>
    <cellStyle name="Comma 6 3 2 2 3 2 2 3" xfId="39785"/>
    <cellStyle name="Comma 6 3 2 2 3 2 3" xfId="21427"/>
    <cellStyle name="Comma 6 3 2 2 3 2 4" xfId="33671"/>
    <cellStyle name="Comma 6 3 2 2 3 2 5" xfId="45900"/>
    <cellStyle name="Comma 6 3 2 2 3 3" xfId="15288"/>
    <cellStyle name="Comma 6 3 2 2 3 3 2" xfId="27543"/>
    <cellStyle name="Comma 6 3 2 2 3 3 3" xfId="39784"/>
    <cellStyle name="Comma 6 3 2 2 3 4" xfId="21426"/>
    <cellStyle name="Comma 6 3 2 2 3 5" xfId="33670"/>
    <cellStyle name="Comma 6 3 2 2 3 6" xfId="45899"/>
    <cellStyle name="Comma 6 3 2 2 4" xfId="2772"/>
    <cellStyle name="Comma 6 3 2 2 4 2" xfId="15290"/>
    <cellStyle name="Comma 6 3 2 2 4 2 2" xfId="27545"/>
    <cellStyle name="Comma 6 3 2 2 4 2 3" xfId="39786"/>
    <cellStyle name="Comma 6 3 2 2 4 3" xfId="21428"/>
    <cellStyle name="Comma 6 3 2 2 4 4" xfId="33672"/>
    <cellStyle name="Comma 6 3 2 2 4 5" xfId="45901"/>
    <cellStyle name="Comma 6 3 2 2 5" xfId="15283"/>
    <cellStyle name="Comma 6 3 2 2 5 2" xfId="27538"/>
    <cellStyle name="Comma 6 3 2 2 5 3" xfId="39779"/>
    <cellStyle name="Comma 6 3 2 2 6" xfId="21421"/>
    <cellStyle name="Comma 6 3 2 2 7" xfId="33665"/>
    <cellStyle name="Comma 6 3 2 2 8" xfId="45894"/>
    <cellStyle name="Comma 6 3 2 3" xfId="2773"/>
    <cellStyle name="Comma 6 3 2 3 2" xfId="2774"/>
    <cellStyle name="Comma 6 3 2 3 2 2" xfId="2775"/>
    <cellStyle name="Comma 6 3 2 3 2 2 2" xfId="15293"/>
    <cellStyle name="Comma 6 3 2 3 2 2 2 2" xfId="27548"/>
    <cellStyle name="Comma 6 3 2 3 2 2 2 3" xfId="39789"/>
    <cellStyle name="Comma 6 3 2 3 2 2 3" xfId="21431"/>
    <cellStyle name="Comma 6 3 2 3 2 2 4" xfId="33675"/>
    <cellStyle name="Comma 6 3 2 3 2 2 5" xfId="45904"/>
    <cellStyle name="Comma 6 3 2 3 2 3" xfId="15292"/>
    <cellStyle name="Comma 6 3 2 3 2 3 2" xfId="27547"/>
    <cellStyle name="Comma 6 3 2 3 2 3 3" xfId="39788"/>
    <cellStyle name="Comma 6 3 2 3 2 4" xfId="21430"/>
    <cellStyle name="Comma 6 3 2 3 2 5" xfId="33674"/>
    <cellStyle name="Comma 6 3 2 3 2 6" xfId="45903"/>
    <cellStyle name="Comma 6 3 2 3 3" xfId="2776"/>
    <cellStyle name="Comma 6 3 2 3 3 2" xfId="15294"/>
    <cellStyle name="Comma 6 3 2 3 3 2 2" xfId="27549"/>
    <cellStyle name="Comma 6 3 2 3 3 2 3" xfId="39790"/>
    <cellStyle name="Comma 6 3 2 3 3 3" xfId="21432"/>
    <cellStyle name="Comma 6 3 2 3 3 4" xfId="33676"/>
    <cellStyle name="Comma 6 3 2 3 3 5" xfId="45905"/>
    <cellStyle name="Comma 6 3 2 3 4" xfId="15291"/>
    <cellStyle name="Comma 6 3 2 3 4 2" xfId="27546"/>
    <cellStyle name="Comma 6 3 2 3 4 3" xfId="39787"/>
    <cellStyle name="Comma 6 3 2 3 5" xfId="21429"/>
    <cellStyle name="Comma 6 3 2 3 6" xfId="33673"/>
    <cellStyle name="Comma 6 3 2 3 7" xfId="45902"/>
    <cellStyle name="Comma 6 3 2 4" xfId="2777"/>
    <cellStyle name="Comma 6 3 2 4 2" xfId="2778"/>
    <cellStyle name="Comma 6 3 2 4 2 2" xfId="15296"/>
    <cellStyle name="Comma 6 3 2 4 2 2 2" xfId="27551"/>
    <cellStyle name="Comma 6 3 2 4 2 2 3" xfId="39792"/>
    <cellStyle name="Comma 6 3 2 4 2 3" xfId="21434"/>
    <cellStyle name="Comma 6 3 2 4 2 4" xfId="33678"/>
    <cellStyle name="Comma 6 3 2 4 2 5" xfId="45907"/>
    <cellStyle name="Comma 6 3 2 4 3" xfId="15295"/>
    <cellStyle name="Comma 6 3 2 4 3 2" xfId="27550"/>
    <cellStyle name="Comma 6 3 2 4 3 3" xfId="39791"/>
    <cellStyle name="Comma 6 3 2 4 4" xfId="21433"/>
    <cellStyle name="Comma 6 3 2 4 5" xfId="33677"/>
    <cellStyle name="Comma 6 3 2 4 6" xfId="45906"/>
    <cellStyle name="Comma 6 3 2 5" xfId="2779"/>
    <cellStyle name="Comma 6 3 2 5 2" xfId="15297"/>
    <cellStyle name="Comma 6 3 2 5 2 2" xfId="27552"/>
    <cellStyle name="Comma 6 3 2 5 2 3" xfId="39793"/>
    <cellStyle name="Comma 6 3 2 5 3" xfId="21435"/>
    <cellStyle name="Comma 6 3 2 5 4" xfId="33679"/>
    <cellStyle name="Comma 6 3 2 5 5" xfId="45908"/>
    <cellStyle name="Comma 6 3 2 6" xfId="15282"/>
    <cellStyle name="Comma 6 3 2 6 2" xfId="27537"/>
    <cellStyle name="Comma 6 3 2 6 3" xfId="39778"/>
    <cellStyle name="Comma 6 3 2 7" xfId="21420"/>
    <cellStyle name="Comma 6 3 2 8" xfId="33664"/>
    <cellStyle name="Comma 6 3 2 9" xfId="45893"/>
    <cellStyle name="Comma 6 3 3" xfId="2780"/>
    <cellStyle name="Comma 6 3 3 2" xfId="2781"/>
    <cellStyle name="Comma 6 3 3 2 2" xfId="2782"/>
    <cellStyle name="Comma 6 3 3 2 2 2" xfId="2783"/>
    <cellStyle name="Comma 6 3 3 2 2 2 2" xfId="15301"/>
    <cellStyle name="Comma 6 3 3 2 2 2 2 2" xfId="27556"/>
    <cellStyle name="Comma 6 3 3 2 2 2 2 3" xfId="39797"/>
    <cellStyle name="Comma 6 3 3 2 2 2 3" xfId="21439"/>
    <cellStyle name="Comma 6 3 3 2 2 2 4" xfId="33683"/>
    <cellStyle name="Comma 6 3 3 2 2 2 5" xfId="45912"/>
    <cellStyle name="Comma 6 3 3 2 2 3" xfId="15300"/>
    <cellStyle name="Comma 6 3 3 2 2 3 2" xfId="27555"/>
    <cellStyle name="Comma 6 3 3 2 2 3 3" xfId="39796"/>
    <cellStyle name="Comma 6 3 3 2 2 4" xfId="21438"/>
    <cellStyle name="Comma 6 3 3 2 2 5" xfId="33682"/>
    <cellStyle name="Comma 6 3 3 2 2 6" xfId="45911"/>
    <cellStyle name="Comma 6 3 3 2 3" xfId="2784"/>
    <cellStyle name="Comma 6 3 3 2 3 2" xfId="15302"/>
    <cellStyle name="Comma 6 3 3 2 3 2 2" xfId="27557"/>
    <cellStyle name="Comma 6 3 3 2 3 2 3" xfId="39798"/>
    <cellStyle name="Comma 6 3 3 2 3 3" xfId="21440"/>
    <cellStyle name="Comma 6 3 3 2 3 4" xfId="33684"/>
    <cellStyle name="Comma 6 3 3 2 3 5" xfId="45913"/>
    <cellStyle name="Comma 6 3 3 2 4" xfId="15299"/>
    <cellStyle name="Comma 6 3 3 2 4 2" xfId="27554"/>
    <cellStyle name="Comma 6 3 3 2 4 3" xfId="39795"/>
    <cellStyle name="Comma 6 3 3 2 5" xfId="21437"/>
    <cellStyle name="Comma 6 3 3 2 6" xfId="33681"/>
    <cellStyle name="Comma 6 3 3 2 7" xfId="45910"/>
    <cellStyle name="Comma 6 3 3 3" xfId="2785"/>
    <cellStyle name="Comma 6 3 3 3 2" xfId="2786"/>
    <cellStyle name="Comma 6 3 3 3 2 2" xfId="15304"/>
    <cellStyle name="Comma 6 3 3 3 2 2 2" xfId="27559"/>
    <cellStyle name="Comma 6 3 3 3 2 2 3" xfId="39800"/>
    <cellStyle name="Comma 6 3 3 3 2 3" xfId="21442"/>
    <cellStyle name="Comma 6 3 3 3 2 4" xfId="33686"/>
    <cellStyle name="Comma 6 3 3 3 2 5" xfId="45915"/>
    <cellStyle name="Comma 6 3 3 3 3" xfId="15303"/>
    <cellStyle name="Comma 6 3 3 3 3 2" xfId="27558"/>
    <cellStyle name="Comma 6 3 3 3 3 3" xfId="39799"/>
    <cellStyle name="Comma 6 3 3 3 4" xfId="21441"/>
    <cellStyle name="Comma 6 3 3 3 5" xfId="33685"/>
    <cellStyle name="Comma 6 3 3 3 6" xfId="45914"/>
    <cellStyle name="Comma 6 3 3 4" xfId="2787"/>
    <cellStyle name="Comma 6 3 3 4 2" xfId="15305"/>
    <cellStyle name="Comma 6 3 3 4 2 2" xfId="27560"/>
    <cellStyle name="Comma 6 3 3 4 2 3" xfId="39801"/>
    <cellStyle name="Comma 6 3 3 4 3" xfId="21443"/>
    <cellStyle name="Comma 6 3 3 4 4" xfId="33687"/>
    <cellStyle name="Comma 6 3 3 4 5" xfId="45916"/>
    <cellStyle name="Comma 6 3 3 5" xfId="15298"/>
    <cellStyle name="Comma 6 3 3 5 2" xfId="27553"/>
    <cellStyle name="Comma 6 3 3 5 3" xfId="39794"/>
    <cellStyle name="Comma 6 3 3 6" xfId="21436"/>
    <cellStyle name="Comma 6 3 3 7" xfId="33680"/>
    <cellStyle name="Comma 6 3 3 8" xfId="45909"/>
    <cellStyle name="Comma 6 3 4" xfId="2788"/>
    <cellStyle name="Comma 6 3 4 2" xfId="2789"/>
    <cellStyle name="Comma 6 3 4 2 2" xfId="2790"/>
    <cellStyle name="Comma 6 3 4 2 2 2" xfId="15308"/>
    <cellStyle name="Comma 6 3 4 2 2 2 2" xfId="27563"/>
    <cellStyle name="Comma 6 3 4 2 2 2 3" xfId="39804"/>
    <cellStyle name="Comma 6 3 4 2 2 3" xfId="21446"/>
    <cellStyle name="Comma 6 3 4 2 2 4" xfId="33690"/>
    <cellStyle name="Comma 6 3 4 2 2 5" xfId="45919"/>
    <cellStyle name="Comma 6 3 4 2 3" xfId="15307"/>
    <cellStyle name="Comma 6 3 4 2 3 2" xfId="27562"/>
    <cellStyle name="Comma 6 3 4 2 3 3" xfId="39803"/>
    <cellStyle name="Comma 6 3 4 2 4" xfId="21445"/>
    <cellStyle name="Comma 6 3 4 2 5" xfId="33689"/>
    <cellStyle name="Comma 6 3 4 2 6" xfId="45918"/>
    <cellStyle name="Comma 6 3 4 3" xfId="2791"/>
    <cellStyle name="Comma 6 3 4 3 2" xfId="15309"/>
    <cellStyle name="Comma 6 3 4 3 2 2" xfId="27564"/>
    <cellStyle name="Comma 6 3 4 3 2 3" xfId="39805"/>
    <cellStyle name="Comma 6 3 4 3 3" xfId="21447"/>
    <cellStyle name="Comma 6 3 4 3 4" xfId="33691"/>
    <cellStyle name="Comma 6 3 4 3 5" xfId="45920"/>
    <cellStyle name="Comma 6 3 4 4" xfId="15306"/>
    <cellStyle name="Comma 6 3 4 4 2" xfId="27561"/>
    <cellStyle name="Comma 6 3 4 4 3" xfId="39802"/>
    <cellStyle name="Comma 6 3 4 5" xfId="21444"/>
    <cellStyle name="Comma 6 3 4 6" xfId="33688"/>
    <cellStyle name="Comma 6 3 4 7" xfId="45917"/>
    <cellStyle name="Comma 6 3 5" xfId="2792"/>
    <cellStyle name="Comma 6 3 5 2" xfId="2793"/>
    <cellStyle name="Comma 6 3 5 2 2" xfId="15311"/>
    <cellStyle name="Comma 6 3 5 2 2 2" xfId="27566"/>
    <cellStyle name="Comma 6 3 5 2 2 3" xfId="39807"/>
    <cellStyle name="Comma 6 3 5 2 3" xfId="21449"/>
    <cellStyle name="Comma 6 3 5 2 4" xfId="33693"/>
    <cellStyle name="Comma 6 3 5 2 5" xfId="45922"/>
    <cellStyle name="Comma 6 3 5 3" xfId="15310"/>
    <cellStyle name="Comma 6 3 5 3 2" xfId="27565"/>
    <cellStyle name="Comma 6 3 5 3 3" xfId="39806"/>
    <cellStyle name="Comma 6 3 5 4" xfId="21448"/>
    <cellStyle name="Comma 6 3 5 5" xfId="33692"/>
    <cellStyle name="Comma 6 3 5 6" xfId="45921"/>
    <cellStyle name="Comma 6 3 6" xfId="2794"/>
    <cellStyle name="Comma 6 3 6 2" xfId="15312"/>
    <cellStyle name="Comma 6 3 6 2 2" xfId="27567"/>
    <cellStyle name="Comma 6 3 6 2 3" xfId="39808"/>
    <cellStyle name="Comma 6 3 6 3" xfId="21450"/>
    <cellStyle name="Comma 6 3 6 4" xfId="33694"/>
    <cellStyle name="Comma 6 3 6 5" xfId="45923"/>
    <cellStyle name="Comma 6 3 7" xfId="15281"/>
    <cellStyle name="Comma 6 3 7 2" xfId="27536"/>
    <cellStyle name="Comma 6 3 7 3" xfId="39777"/>
    <cellStyle name="Comma 6 3 8" xfId="21419"/>
    <cellStyle name="Comma 6 3 9" xfId="33663"/>
    <cellStyle name="Comma 6 4" xfId="2795"/>
    <cellStyle name="Comma 6 4 2" xfId="2796"/>
    <cellStyle name="Comma 6 4 2 2" xfId="2797"/>
    <cellStyle name="Comma 6 4 2 2 2" xfId="15315"/>
    <cellStyle name="Comma 6 4 2 2 2 2" xfId="27570"/>
    <cellStyle name="Comma 6 4 2 2 2 3" xfId="39811"/>
    <cellStyle name="Comma 6 4 2 2 3" xfId="21453"/>
    <cellStyle name="Comma 6 4 2 2 4" xfId="33697"/>
    <cellStyle name="Comma 6 4 2 2 5" xfId="45926"/>
    <cellStyle name="Comma 6 4 2 3" xfId="15314"/>
    <cellStyle name="Comma 6 4 2 3 2" xfId="27569"/>
    <cellStyle name="Comma 6 4 2 3 3" xfId="39810"/>
    <cellStyle name="Comma 6 4 2 4" xfId="21452"/>
    <cellStyle name="Comma 6 4 2 5" xfId="33696"/>
    <cellStyle name="Comma 6 4 2 6" xfId="45925"/>
    <cellStyle name="Comma 6 4 3" xfId="2798"/>
    <cellStyle name="Comma 6 4 3 2" xfId="15316"/>
    <cellStyle name="Comma 6 4 3 2 2" xfId="27571"/>
    <cellStyle name="Comma 6 4 3 2 3" xfId="39812"/>
    <cellStyle name="Comma 6 4 3 3" xfId="21454"/>
    <cellStyle name="Comma 6 4 3 4" xfId="33698"/>
    <cellStyle name="Comma 6 4 3 5" xfId="45927"/>
    <cellStyle name="Comma 6 4 4" xfId="15313"/>
    <cellStyle name="Comma 6 4 4 2" xfId="27568"/>
    <cellStyle name="Comma 6 4 4 3" xfId="39809"/>
    <cellStyle name="Comma 6 4 5" xfId="21451"/>
    <cellStyle name="Comma 6 4 6" xfId="33695"/>
    <cellStyle name="Comma 6 4 7" xfId="45924"/>
    <cellStyle name="Comma 6 5" xfId="14231"/>
    <cellStyle name="Comma 6 5 2" xfId="26486"/>
    <cellStyle name="Comma 6 5 3" xfId="38727"/>
    <cellStyle name="Comma 6 6" xfId="20365"/>
    <cellStyle name="Comma 6 7" xfId="32613"/>
    <cellStyle name="Comma 6 8" xfId="44842"/>
    <cellStyle name="Comma 7" xfId="2799"/>
    <cellStyle name="Comma 8" xfId="2800"/>
    <cellStyle name="Comma 9" xfId="2801"/>
    <cellStyle name="Currency" xfId="2" builtinId="4"/>
    <cellStyle name="Currency 2" xfId="14"/>
    <cellStyle name="Currency 2 2" xfId="14206"/>
    <cellStyle name="Currency 2 3" xfId="20361"/>
    <cellStyle name="Euro" xfId="24"/>
    <cellStyle name="Explanatory Text 10" xfId="2802"/>
    <cellStyle name="Explanatory Text 11" xfId="2803"/>
    <cellStyle name="Explanatory Text 2" xfId="2804"/>
    <cellStyle name="Explanatory Text 3" xfId="2805"/>
    <cellStyle name="Explanatory Text 4" xfId="2806"/>
    <cellStyle name="Explanatory Text 5" xfId="2807"/>
    <cellStyle name="Explanatory Text 6" xfId="2808"/>
    <cellStyle name="Explanatory Text 7" xfId="2809"/>
    <cellStyle name="Explanatory Text 8" xfId="2810"/>
    <cellStyle name="Explanatory Text 9" xfId="2811"/>
    <cellStyle name="Good 10" xfId="2812"/>
    <cellStyle name="Good 11" xfId="2813"/>
    <cellStyle name="Good 2" xfId="2814"/>
    <cellStyle name="Good 3" xfId="2815"/>
    <cellStyle name="Good 4" xfId="2816"/>
    <cellStyle name="Good 5" xfId="2817"/>
    <cellStyle name="Good 6" xfId="2818"/>
    <cellStyle name="Good 7" xfId="2819"/>
    <cellStyle name="Good 8" xfId="2820"/>
    <cellStyle name="Good 9" xfId="2821"/>
    <cellStyle name="Heading 1 10" xfId="2822"/>
    <cellStyle name="Heading 1 11" xfId="2823"/>
    <cellStyle name="Heading 1 2" xfId="2824"/>
    <cellStyle name="Heading 1 3" xfId="2825"/>
    <cellStyle name="Heading 1 4" xfId="2826"/>
    <cellStyle name="Heading 1 5" xfId="2827"/>
    <cellStyle name="Heading 1 6" xfId="2828"/>
    <cellStyle name="Heading 1 7" xfId="2829"/>
    <cellStyle name="Heading 1 8" xfId="2830"/>
    <cellStyle name="Heading 1 9" xfId="2831"/>
    <cellStyle name="Heading 2 10" xfId="2832"/>
    <cellStyle name="Heading 2 11" xfId="2833"/>
    <cellStyle name="Heading 2 2" xfId="2834"/>
    <cellStyle name="Heading 2 3" xfId="2835"/>
    <cellStyle name="Heading 2 4" xfId="2836"/>
    <cellStyle name="Heading 2 5" xfId="2837"/>
    <cellStyle name="Heading 2 6" xfId="2838"/>
    <cellStyle name="Heading 2 7" xfId="2839"/>
    <cellStyle name="Heading 2 8" xfId="2840"/>
    <cellStyle name="Heading 2 9" xfId="2841"/>
    <cellStyle name="Heading 3 10" xfId="2842"/>
    <cellStyle name="Heading 3 11" xfId="2843"/>
    <cellStyle name="Heading 3 2" xfId="2844"/>
    <cellStyle name="Heading 3 3" xfId="2845"/>
    <cellStyle name="Heading 3 4" xfId="2846"/>
    <cellStyle name="Heading 3 5" xfId="2847"/>
    <cellStyle name="Heading 3 6" xfId="2848"/>
    <cellStyle name="Heading 3 7" xfId="2849"/>
    <cellStyle name="Heading 3 8" xfId="2850"/>
    <cellStyle name="Heading 3 9" xfId="2851"/>
    <cellStyle name="Heading 4 10" xfId="2852"/>
    <cellStyle name="Heading 4 11" xfId="2853"/>
    <cellStyle name="Heading 4 2" xfId="2854"/>
    <cellStyle name="Heading 4 3" xfId="2855"/>
    <cellStyle name="Heading 4 4" xfId="2856"/>
    <cellStyle name="Heading 4 5" xfId="2857"/>
    <cellStyle name="Heading 4 6" xfId="2858"/>
    <cellStyle name="Heading 4 7" xfId="2859"/>
    <cellStyle name="Heading 4 8" xfId="2860"/>
    <cellStyle name="Heading 4 9" xfId="2861"/>
    <cellStyle name="Hyperlink 2" xfId="25"/>
    <cellStyle name="Hyperlink 2 2" xfId="2862"/>
    <cellStyle name="Hyperlink 3" xfId="2863"/>
    <cellStyle name="Hyperlink 3 2" xfId="2864"/>
    <cellStyle name="Hyperlink 4" xfId="2865"/>
    <cellStyle name="Hyperlink 5" xfId="14204"/>
    <cellStyle name="Input 10" xfId="2866"/>
    <cellStyle name="Input 10 2" xfId="2867"/>
    <cellStyle name="Input 10 2 2" xfId="2868"/>
    <cellStyle name="Input 10 2 2 2" xfId="2869"/>
    <cellStyle name="Input 10 2 2 3" xfId="2870"/>
    <cellStyle name="Input 10 2 2 4" xfId="2871"/>
    <cellStyle name="Input 10 2 3" xfId="2872"/>
    <cellStyle name="Input 10 2 3 2" xfId="2873"/>
    <cellStyle name="Input 10 2 3 3" xfId="2874"/>
    <cellStyle name="Input 10 2 3 4" xfId="2875"/>
    <cellStyle name="Input 10 2 4" xfId="2876"/>
    <cellStyle name="Input 10 2 4 2" xfId="2877"/>
    <cellStyle name="Input 10 2 4 3" xfId="2878"/>
    <cellStyle name="Input 10 2 5" xfId="2879"/>
    <cellStyle name="Input 10 3" xfId="2880"/>
    <cellStyle name="Input 10 3 2" xfId="2881"/>
    <cellStyle name="Input 10 3 3" xfId="2882"/>
    <cellStyle name="Input 10 3 4" xfId="2883"/>
    <cellStyle name="Input 10 4" xfId="2884"/>
    <cellStyle name="Input 10 4 2" xfId="2885"/>
    <cellStyle name="Input 10 4 3" xfId="2886"/>
    <cellStyle name="Input 10 4 4" xfId="2887"/>
    <cellStyle name="Input 10 5" xfId="2888"/>
    <cellStyle name="Input 10 5 2" xfId="2889"/>
    <cellStyle name="Input 10 5 3" xfId="2890"/>
    <cellStyle name="Input 10 6" xfId="2891"/>
    <cellStyle name="Input 11" xfId="2892"/>
    <cellStyle name="Input 11 2" xfId="2893"/>
    <cellStyle name="Input 11 2 2" xfId="2894"/>
    <cellStyle name="Input 11 2 3" xfId="2895"/>
    <cellStyle name="Input 11 2 4" xfId="2896"/>
    <cellStyle name="Input 11 3" xfId="2897"/>
    <cellStyle name="Input 11 3 2" xfId="2898"/>
    <cellStyle name="Input 11 3 3" xfId="2899"/>
    <cellStyle name="Input 11 3 4" xfId="2900"/>
    <cellStyle name="Input 11 4" xfId="2901"/>
    <cellStyle name="Input 11 4 2" xfId="2902"/>
    <cellStyle name="Input 11 4 3" xfId="2903"/>
    <cellStyle name="Input 11 5" xfId="2904"/>
    <cellStyle name="Input 12" xfId="2905"/>
    <cellStyle name="Input 12 2" xfId="2906"/>
    <cellStyle name="Input 12 3" xfId="2907"/>
    <cellStyle name="Input 12 4" xfId="2908"/>
    <cellStyle name="Input 13" xfId="2909"/>
    <cellStyle name="Input 13 2" xfId="2910"/>
    <cellStyle name="Input 13 3" xfId="2911"/>
    <cellStyle name="Input 13 4" xfId="2912"/>
    <cellStyle name="Input 14" xfId="2913"/>
    <cellStyle name="Input 14 2" xfId="2914"/>
    <cellStyle name="Input 14 3" xfId="2915"/>
    <cellStyle name="Input 14 4" xfId="2916"/>
    <cellStyle name="Input 15" xfId="2917"/>
    <cellStyle name="Input 15 2" xfId="2918"/>
    <cellStyle name="Input 15 3" xfId="2919"/>
    <cellStyle name="Input 16" xfId="2920"/>
    <cellStyle name="Input 16 2" xfId="2921"/>
    <cellStyle name="Input 16 3" xfId="2922"/>
    <cellStyle name="Input 2" xfId="2923"/>
    <cellStyle name="Input 2 2" xfId="2924"/>
    <cellStyle name="Input 2 2 2" xfId="2925"/>
    <cellStyle name="Input 2 2 2 2" xfId="2926"/>
    <cellStyle name="Input 2 2 2 2 2" xfId="2927"/>
    <cellStyle name="Input 2 2 2 2 2 2" xfId="2928"/>
    <cellStyle name="Input 2 2 2 2 2 2 2" xfId="2929"/>
    <cellStyle name="Input 2 2 2 2 2 2 2 2" xfId="2930"/>
    <cellStyle name="Input 2 2 2 2 2 2 2 3" xfId="2931"/>
    <cellStyle name="Input 2 2 2 2 2 2 2 4" xfId="2932"/>
    <cellStyle name="Input 2 2 2 2 2 2 3" xfId="2933"/>
    <cellStyle name="Input 2 2 2 2 2 2 3 2" xfId="2934"/>
    <cellStyle name="Input 2 2 2 2 2 2 3 3" xfId="2935"/>
    <cellStyle name="Input 2 2 2 2 2 2 3 4" xfId="2936"/>
    <cellStyle name="Input 2 2 2 2 2 2 4" xfId="2937"/>
    <cellStyle name="Input 2 2 2 2 2 2 4 2" xfId="2938"/>
    <cellStyle name="Input 2 2 2 2 2 2 4 3" xfId="2939"/>
    <cellStyle name="Input 2 2 2 2 2 2 5" xfId="2940"/>
    <cellStyle name="Input 2 2 2 2 2 3" xfId="2941"/>
    <cellStyle name="Input 2 2 2 2 2 3 2" xfId="2942"/>
    <cellStyle name="Input 2 2 2 2 2 3 3" xfId="2943"/>
    <cellStyle name="Input 2 2 2 2 2 3 4" xfId="2944"/>
    <cellStyle name="Input 2 2 2 2 2 4" xfId="2945"/>
    <cellStyle name="Input 2 2 2 2 2 4 2" xfId="2946"/>
    <cellStyle name="Input 2 2 2 2 2 4 3" xfId="2947"/>
    <cellStyle name="Input 2 2 2 2 2 4 4" xfId="2948"/>
    <cellStyle name="Input 2 2 2 2 2 5" xfId="2949"/>
    <cellStyle name="Input 2 2 2 2 2 5 2" xfId="2950"/>
    <cellStyle name="Input 2 2 2 2 2 5 3" xfId="2951"/>
    <cellStyle name="Input 2 2 2 2 2 6" xfId="2952"/>
    <cellStyle name="Input 2 2 2 2 3" xfId="2953"/>
    <cellStyle name="Input 2 2 2 2 3 2" xfId="2954"/>
    <cellStyle name="Input 2 2 2 2 3 2 2" xfId="2955"/>
    <cellStyle name="Input 2 2 2 2 3 2 3" xfId="2956"/>
    <cellStyle name="Input 2 2 2 2 3 2 4" xfId="2957"/>
    <cellStyle name="Input 2 2 2 2 3 3" xfId="2958"/>
    <cellStyle name="Input 2 2 2 2 3 3 2" xfId="2959"/>
    <cellStyle name="Input 2 2 2 2 3 3 3" xfId="2960"/>
    <cellStyle name="Input 2 2 2 2 3 3 4" xfId="2961"/>
    <cellStyle name="Input 2 2 2 2 3 4" xfId="2962"/>
    <cellStyle name="Input 2 2 2 2 3 4 2" xfId="2963"/>
    <cellStyle name="Input 2 2 2 2 3 4 3" xfId="2964"/>
    <cellStyle name="Input 2 2 2 2 3 5" xfId="2965"/>
    <cellStyle name="Input 2 2 2 2 4" xfId="2966"/>
    <cellStyle name="Input 2 2 2 2 4 2" xfId="2967"/>
    <cellStyle name="Input 2 2 2 2 4 3" xfId="2968"/>
    <cellStyle name="Input 2 2 2 2 4 4" xfId="2969"/>
    <cellStyle name="Input 2 2 2 2 5" xfId="2970"/>
    <cellStyle name="Input 2 2 2 2 5 2" xfId="2971"/>
    <cellStyle name="Input 2 2 2 2 5 3" xfId="2972"/>
    <cellStyle name="Input 2 2 2 2 5 4" xfId="2973"/>
    <cellStyle name="Input 2 2 2 2 6" xfId="2974"/>
    <cellStyle name="Input 2 2 2 2 6 2" xfId="2975"/>
    <cellStyle name="Input 2 2 2 2 6 3" xfId="2976"/>
    <cellStyle name="Input 2 2 2 2 7" xfId="2977"/>
    <cellStyle name="Input 2 2 2 3" xfId="2978"/>
    <cellStyle name="Input 2 2 2 3 2" xfId="2979"/>
    <cellStyle name="Input 2 2 2 3 2 2" xfId="2980"/>
    <cellStyle name="Input 2 2 2 3 2 2 2" xfId="2981"/>
    <cellStyle name="Input 2 2 2 3 2 2 3" xfId="2982"/>
    <cellStyle name="Input 2 2 2 3 2 2 4" xfId="2983"/>
    <cellStyle name="Input 2 2 2 3 2 3" xfId="2984"/>
    <cellStyle name="Input 2 2 2 3 2 3 2" xfId="2985"/>
    <cellStyle name="Input 2 2 2 3 2 3 3" xfId="2986"/>
    <cellStyle name="Input 2 2 2 3 2 3 4" xfId="2987"/>
    <cellStyle name="Input 2 2 2 3 2 4" xfId="2988"/>
    <cellStyle name="Input 2 2 2 3 2 4 2" xfId="2989"/>
    <cellStyle name="Input 2 2 2 3 2 4 3" xfId="2990"/>
    <cellStyle name="Input 2 2 2 3 2 5" xfId="2991"/>
    <cellStyle name="Input 2 2 2 3 3" xfId="2992"/>
    <cellStyle name="Input 2 2 2 3 3 2" xfId="2993"/>
    <cellStyle name="Input 2 2 2 3 3 3" xfId="2994"/>
    <cellStyle name="Input 2 2 2 3 3 4" xfId="2995"/>
    <cellStyle name="Input 2 2 2 3 4" xfId="2996"/>
    <cellStyle name="Input 2 2 2 3 4 2" xfId="2997"/>
    <cellStyle name="Input 2 2 2 3 4 3" xfId="2998"/>
    <cellStyle name="Input 2 2 2 3 4 4" xfId="2999"/>
    <cellStyle name="Input 2 2 2 3 5" xfId="3000"/>
    <cellStyle name="Input 2 2 2 3 5 2" xfId="3001"/>
    <cellStyle name="Input 2 2 2 3 5 3" xfId="3002"/>
    <cellStyle name="Input 2 2 2 3 6" xfId="3003"/>
    <cellStyle name="Input 2 2 2 4" xfId="3004"/>
    <cellStyle name="Input 2 2 2 4 2" xfId="3005"/>
    <cellStyle name="Input 2 2 2 4 2 2" xfId="3006"/>
    <cellStyle name="Input 2 2 2 4 2 3" xfId="3007"/>
    <cellStyle name="Input 2 2 2 4 2 4" xfId="3008"/>
    <cellStyle name="Input 2 2 2 4 3" xfId="3009"/>
    <cellStyle name="Input 2 2 2 4 3 2" xfId="3010"/>
    <cellStyle name="Input 2 2 2 4 3 3" xfId="3011"/>
    <cellStyle name="Input 2 2 2 4 3 4" xfId="3012"/>
    <cellStyle name="Input 2 2 2 4 4" xfId="3013"/>
    <cellStyle name="Input 2 2 2 4 4 2" xfId="3014"/>
    <cellStyle name="Input 2 2 2 4 4 3" xfId="3015"/>
    <cellStyle name="Input 2 2 2 4 5" xfId="3016"/>
    <cellStyle name="Input 2 2 2 5" xfId="3017"/>
    <cellStyle name="Input 2 2 2 5 2" xfId="3018"/>
    <cellStyle name="Input 2 2 2 5 3" xfId="3019"/>
    <cellStyle name="Input 2 2 2 5 4" xfId="3020"/>
    <cellStyle name="Input 2 2 2 6" xfId="3021"/>
    <cellStyle name="Input 2 2 2 6 2" xfId="3022"/>
    <cellStyle name="Input 2 2 2 6 3" xfId="3023"/>
    <cellStyle name="Input 2 2 2 6 4" xfId="3024"/>
    <cellStyle name="Input 2 2 2 7" xfId="3025"/>
    <cellStyle name="Input 2 2 2 7 2" xfId="3026"/>
    <cellStyle name="Input 2 2 2 7 3" xfId="3027"/>
    <cellStyle name="Input 2 2 2 8" xfId="3028"/>
    <cellStyle name="Input 2 2 3" xfId="3029"/>
    <cellStyle name="Input 2 2 3 2" xfId="3030"/>
    <cellStyle name="Input 2 2 3 3" xfId="3031"/>
    <cellStyle name="Input 2 2 3 4" xfId="3032"/>
    <cellStyle name="Input 2 2 4" xfId="3033"/>
    <cellStyle name="Input 2 2 4 2" xfId="3034"/>
    <cellStyle name="Input 2 2 4 3" xfId="3035"/>
    <cellStyle name="Input 2 2 4 4" xfId="3036"/>
    <cellStyle name="Input 2 2 5" xfId="3037"/>
    <cellStyle name="Input 2 2 5 2" xfId="3038"/>
    <cellStyle name="Input 2 2 5 3" xfId="3039"/>
    <cellStyle name="Input 2 2 6" xfId="3040"/>
    <cellStyle name="Input 2 2 6 2" xfId="3041"/>
    <cellStyle name="Input 2 2 6 3" xfId="3042"/>
    <cellStyle name="Input 2 2 7" xfId="3043"/>
    <cellStyle name="Input 2 3" xfId="3044"/>
    <cellStyle name="Input 2 3 2" xfId="3045"/>
    <cellStyle name="Input 2 3 2 2" xfId="3046"/>
    <cellStyle name="Input 2 3 2 2 2" xfId="3047"/>
    <cellStyle name="Input 2 3 2 2 2 2" xfId="3048"/>
    <cellStyle name="Input 2 3 2 2 2 2 2" xfId="3049"/>
    <cellStyle name="Input 2 3 2 2 2 2 3" xfId="3050"/>
    <cellStyle name="Input 2 3 2 2 2 2 4" xfId="3051"/>
    <cellStyle name="Input 2 3 2 2 2 3" xfId="3052"/>
    <cellStyle name="Input 2 3 2 2 2 3 2" xfId="3053"/>
    <cellStyle name="Input 2 3 2 2 2 3 3" xfId="3054"/>
    <cellStyle name="Input 2 3 2 2 2 3 4" xfId="3055"/>
    <cellStyle name="Input 2 3 2 2 2 4" xfId="3056"/>
    <cellStyle name="Input 2 3 2 2 2 4 2" xfId="3057"/>
    <cellStyle name="Input 2 3 2 2 2 4 3" xfId="3058"/>
    <cellStyle name="Input 2 3 2 2 2 5" xfId="3059"/>
    <cellStyle name="Input 2 3 2 2 3" xfId="3060"/>
    <cellStyle name="Input 2 3 2 2 3 2" xfId="3061"/>
    <cellStyle name="Input 2 3 2 2 3 3" xfId="3062"/>
    <cellStyle name="Input 2 3 2 2 3 4" xfId="3063"/>
    <cellStyle name="Input 2 3 2 2 4" xfId="3064"/>
    <cellStyle name="Input 2 3 2 2 4 2" xfId="3065"/>
    <cellStyle name="Input 2 3 2 2 4 3" xfId="3066"/>
    <cellStyle name="Input 2 3 2 2 4 4" xfId="3067"/>
    <cellStyle name="Input 2 3 2 2 5" xfId="3068"/>
    <cellStyle name="Input 2 3 2 2 5 2" xfId="3069"/>
    <cellStyle name="Input 2 3 2 2 5 3" xfId="3070"/>
    <cellStyle name="Input 2 3 2 2 6" xfId="3071"/>
    <cellStyle name="Input 2 3 2 3" xfId="3072"/>
    <cellStyle name="Input 2 3 2 3 2" xfId="3073"/>
    <cellStyle name="Input 2 3 2 3 2 2" xfId="3074"/>
    <cellStyle name="Input 2 3 2 3 2 3" xfId="3075"/>
    <cellStyle name="Input 2 3 2 3 2 4" xfId="3076"/>
    <cellStyle name="Input 2 3 2 3 3" xfId="3077"/>
    <cellStyle name="Input 2 3 2 3 3 2" xfId="3078"/>
    <cellStyle name="Input 2 3 2 3 3 3" xfId="3079"/>
    <cellStyle name="Input 2 3 2 3 3 4" xfId="3080"/>
    <cellStyle name="Input 2 3 2 3 4" xfId="3081"/>
    <cellStyle name="Input 2 3 2 3 4 2" xfId="3082"/>
    <cellStyle name="Input 2 3 2 3 4 3" xfId="3083"/>
    <cellStyle name="Input 2 3 2 3 5" xfId="3084"/>
    <cellStyle name="Input 2 3 2 4" xfId="3085"/>
    <cellStyle name="Input 2 3 2 4 2" xfId="3086"/>
    <cellStyle name="Input 2 3 2 4 3" xfId="3087"/>
    <cellStyle name="Input 2 3 2 4 4" xfId="3088"/>
    <cellStyle name="Input 2 3 2 5" xfId="3089"/>
    <cellStyle name="Input 2 3 2 5 2" xfId="3090"/>
    <cellStyle name="Input 2 3 2 5 3" xfId="3091"/>
    <cellStyle name="Input 2 3 2 5 4" xfId="3092"/>
    <cellStyle name="Input 2 3 2 6" xfId="3093"/>
    <cellStyle name="Input 2 3 2 6 2" xfId="3094"/>
    <cellStyle name="Input 2 3 2 6 3" xfId="3095"/>
    <cellStyle name="Input 2 3 2 7" xfId="3096"/>
    <cellStyle name="Input 2 3 3" xfId="3097"/>
    <cellStyle name="Input 2 3 3 2" xfId="3098"/>
    <cellStyle name="Input 2 3 3 2 2" xfId="3099"/>
    <cellStyle name="Input 2 3 3 2 2 2" xfId="3100"/>
    <cellStyle name="Input 2 3 3 2 2 3" xfId="3101"/>
    <cellStyle name="Input 2 3 3 2 2 4" xfId="3102"/>
    <cellStyle name="Input 2 3 3 2 3" xfId="3103"/>
    <cellStyle name="Input 2 3 3 2 3 2" xfId="3104"/>
    <cellStyle name="Input 2 3 3 2 3 3" xfId="3105"/>
    <cellStyle name="Input 2 3 3 2 3 4" xfId="3106"/>
    <cellStyle name="Input 2 3 3 2 4" xfId="3107"/>
    <cellStyle name="Input 2 3 3 2 4 2" xfId="3108"/>
    <cellStyle name="Input 2 3 3 2 4 3" xfId="3109"/>
    <cellStyle name="Input 2 3 3 2 5" xfId="3110"/>
    <cellStyle name="Input 2 3 3 3" xfId="3111"/>
    <cellStyle name="Input 2 3 3 3 2" xfId="3112"/>
    <cellStyle name="Input 2 3 3 3 3" xfId="3113"/>
    <cellStyle name="Input 2 3 3 3 4" xfId="3114"/>
    <cellStyle name="Input 2 3 3 4" xfId="3115"/>
    <cellStyle name="Input 2 3 3 4 2" xfId="3116"/>
    <cellStyle name="Input 2 3 3 4 3" xfId="3117"/>
    <cellStyle name="Input 2 3 3 4 4" xfId="3118"/>
    <cellStyle name="Input 2 3 3 5" xfId="3119"/>
    <cellStyle name="Input 2 3 3 5 2" xfId="3120"/>
    <cellStyle name="Input 2 3 3 5 3" xfId="3121"/>
    <cellStyle name="Input 2 3 3 6" xfId="3122"/>
    <cellStyle name="Input 2 3 4" xfId="3123"/>
    <cellStyle name="Input 2 3 4 2" xfId="3124"/>
    <cellStyle name="Input 2 3 4 2 2" xfId="3125"/>
    <cellStyle name="Input 2 3 4 2 3" xfId="3126"/>
    <cellStyle name="Input 2 3 4 2 4" xfId="3127"/>
    <cellStyle name="Input 2 3 4 3" xfId="3128"/>
    <cellStyle name="Input 2 3 4 3 2" xfId="3129"/>
    <cellStyle name="Input 2 3 4 3 3" xfId="3130"/>
    <cellStyle name="Input 2 3 4 3 4" xfId="3131"/>
    <cellStyle name="Input 2 3 4 4" xfId="3132"/>
    <cellStyle name="Input 2 3 4 4 2" xfId="3133"/>
    <cellStyle name="Input 2 3 4 4 3" xfId="3134"/>
    <cellStyle name="Input 2 3 4 5" xfId="3135"/>
    <cellStyle name="Input 2 3 5" xfId="3136"/>
    <cellStyle name="Input 2 3 5 2" xfId="3137"/>
    <cellStyle name="Input 2 3 5 3" xfId="3138"/>
    <cellStyle name="Input 2 3 5 4" xfId="3139"/>
    <cellStyle name="Input 2 3 6" xfId="3140"/>
    <cellStyle name="Input 2 3 6 2" xfId="3141"/>
    <cellStyle name="Input 2 3 6 3" xfId="3142"/>
    <cellStyle name="Input 2 3 6 4" xfId="3143"/>
    <cellStyle name="Input 2 3 7" xfId="3144"/>
    <cellStyle name="Input 2 3 7 2" xfId="3145"/>
    <cellStyle name="Input 2 3 7 3" xfId="3146"/>
    <cellStyle name="Input 2 3 8" xfId="3147"/>
    <cellStyle name="Input 2 4" xfId="3148"/>
    <cellStyle name="Input 2 4 2" xfId="3149"/>
    <cellStyle name="Input 2 4 3" xfId="3150"/>
    <cellStyle name="Input 2 4 4" xfId="3151"/>
    <cellStyle name="Input 2 5" xfId="3152"/>
    <cellStyle name="Input 2 5 2" xfId="3153"/>
    <cellStyle name="Input 2 5 3" xfId="3154"/>
    <cellStyle name="Input 2 5 4" xfId="3155"/>
    <cellStyle name="Input 2 6" xfId="3156"/>
    <cellStyle name="Input 2 6 2" xfId="3157"/>
    <cellStyle name="Input 2 6 3" xfId="3158"/>
    <cellStyle name="Input 2 7" xfId="3159"/>
    <cellStyle name="Input 2 7 2" xfId="3160"/>
    <cellStyle name="Input 2 7 3" xfId="3161"/>
    <cellStyle name="Input 2 8" xfId="3162"/>
    <cellStyle name="Input 3" xfId="3163"/>
    <cellStyle name="Input 3 2" xfId="3164"/>
    <cellStyle name="Input 3 2 2" xfId="3165"/>
    <cellStyle name="Input 3 2 2 2" xfId="3166"/>
    <cellStyle name="Input 3 2 2 2 2" xfId="3167"/>
    <cellStyle name="Input 3 2 2 2 2 2" xfId="3168"/>
    <cellStyle name="Input 3 2 2 2 2 2 2" xfId="3169"/>
    <cellStyle name="Input 3 2 2 2 2 2 2 2" xfId="3170"/>
    <cellStyle name="Input 3 2 2 2 2 2 2 3" xfId="3171"/>
    <cellStyle name="Input 3 2 2 2 2 2 2 4" xfId="3172"/>
    <cellStyle name="Input 3 2 2 2 2 2 3" xfId="3173"/>
    <cellStyle name="Input 3 2 2 2 2 2 3 2" xfId="3174"/>
    <cellStyle name="Input 3 2 2 2 2 2 3 3" xfId="3175"/>
    <cellStyle name="Input 3 2 2 2 2 2 3 4" xfId="3176"/>
    <cellStyle name="Input 3 2 2 2 2 2 4" xfId="3177"/>
    <cellStyle name="Input 3 2 2 2 2 2 4 2" xfId="3178"/>
    <cellStyle name="Input 3 2 2 2 2 2 4 3" xfId="3179"/>
    <cellStyle name="Input 3 2 2 2 2 2 5" xfId="3180"/>
    <cellStyle name="Input 3 2 2 2 2 3" xfId="3181"/>
    <cellStyle name="Input 3 2 2 2 2 3 2" xfId="3182"/>
    <cellStyle name="Input 3 2 2 2 2 3 3" xfId="3183"/>
    <cellStyle name="Input 3 2 2 2 2 3 4" xfId="3184"/>
    <cellStyle name="Input 3 2 2 2 2 4" xfId="3185"/>
    <cellStyle name="Input 3 2 2 2 2 4 2" xfId="3186"/>
    <cellStyle name="Input 3 2 2 2 2 4 3" xfId="3187"/>
    <cellStyle name="Input 3 2 2 2 2 4 4" xfId="3188"/>
    <cellStyle name="Input 3 2 2 2 2 5" xfId="3189"/>
    <cellStyle name="Input 3 2 2 2 2 5 2" xfId="3190"/>
    <cellStyle name="Input 3 2 2 2 2 5 3" xfId="3191"/>
    <cellStyle name="Input 3 2 2 2 2 6" xfId="3192"/>
    <cellStyle name="Input 3 2 2 2 3" xfId="3193"/>
    <cellStyle name="Input 3 2 2 2 3 2" xfId="3194"/>
    <cellStyle name="Input 3 2 2 2 3 2 2" xfId="3195"/>
    <cellStyle name="Input 3 2 2 2 3 2 3" xfId="3196"/>
    <cellStyle name="Input 3 2 2 2 3 2 4" xfId="3197"/>
    <cellStyle name="Input 3 2 2 2 3 3" xfId="3198"/>
    <cellStyle name="Input 3 2 2 2 3 3 2" xfId="3199"/>
    <cellStyle name="Input 3 2 2 2 3 3 3" xfId="3200"/>
    <cellStyle name="Input 3 2 2 2 3 3 4" xfId="3201"/>
    <cellStyle name="Input 3 2 2 2 3 4" xfId="3202"/>
    <cellStyle name="Input 3 2 2 2 3 4 2" xfId="3203"/>
    <cellStyle name="Input 3 2 2 2 3 4 3" xfId="3204"/>
    <cellStyle name="Input 3 2 2 2 3 5" xfId="3205"/>
    <cellStyle name="Input 3 2 2 2 4" xfId="3206"/>
    <cellStyle name="Input 3 2 2 2 4 2" xfId="3207"/>
    <cellStyle name="Input 3 2 2 2 4 3" xfId="3208"/>
    <cellStyle name="Input 3 2 2 2 4 4" xfId="3209"/>
    <cellStyle name="Input 3 2 2 2 5" xfId="3210"/>
    <cellStyle name="Input 3 2 2 2 5 2" xfId="3211"/>
    <cellStyle name="Input 3 2 2 2 5 3" xfId="3212"/>
    <cellStyle name="Input 3 2 2 2 5 4" xfId="3213"/>
    <cellStyle name="Input 3 2 2 2 6" xfId="3214"/>
    <cellStyle name="Input 3 2 2 2 6 2" xfId="3215"/>
    <cellStyle name="Input 3 2 2 2 6 3" xfId="3216"/>
    <cellStyle name="Input 3 2 2 2 7" xfId="3217"/>
    <cellStyle name="Input 3 2 2 3" xfId="3218"/>
    <cellStyle name="Input 3 2 2 3 2" xfId="3219"/>
    <cellStyle name="Input 3 2 2 3 2 2" xfId="3220"/>
    <cellStyle name="Input 3 2 2 3 2 2 2" xfId="3221"/>
    <cellStyle name="Input 3 2 2 3 2 2 3" xfId="3222"/>
    <cellStyle name="Input 3 2 2 3 2 2 4" xfId="3223"/>
    <cellStyle name="Input 3 2 2 3 2 3" xfId="3224"/>
    <cellStyle name="Input 3 2 2 3 2 3 2" xfId="3225"/>
    <cellStyle name="Input 3 2 2 3 2 3 3" xfId="3226"/>
    <cellStyle name="Input 3 2 2 3 2 3 4" xfId="3227"/>
    <cellStyle name="Input 3 2 2 3 2 4" xfId="3228"/>
    <cellStyle name="Input 3 2 2 3 2 4 2" xfId="3229"/>
    <cellStyle name="Input 3 2 2 3 2 4 3" xfId="3230"/>
    <cellStyle name="Input 3 2 2 3 2 5" xfId="3231"/>
    <cellStyle name="Input 3 2 2 3 3" xfId="3232"/>
    <cellStyle name="Input 3 2 2 3 3 2" xfId="3233"/>
    <cellStyle name="Input 3 2 2 3 3 3" xfId="3234"/>
    <cellStyle name="Input 3 2 2 3 3 4" xfId="3235"/>
    <cellStyle name="Input 3 2 2 3 4" xfId="3236"/>
    <cellStyle name="Input 3 2 2 3 4 2" xfId="3237"/>
    <cellStyle name="Input 3 2 2 3 4 3" xfId="3238"/>
    <cellStyle name="Input 3 2 2 3 4 4" xfId="3239"/>
    <cellStyle name="Input 3 2 2 3 5" xfId="3240"/>
    <cellStyle name="Input 3 2 2 3 5 2" xfId="3241"/>
    <cellStyle name="Input 3 2 2 3 5 3" xfId="3242"/>
    <cellStyle name="Input 3 2 2 3 6" xfId="3243"/>
    <cellStyle name="Input 3 2 2 4" xfId="3244"/>
    <cellStyle name="Input 3 2 2 4 2" xfId="3245"/>
    <cellStyle name="Input 3 2 2 4 2 2" xfId="3246"/>
    <cellStyle name="Input 3 2 2 4 2 3" xfId="3247"/>
    <cellStyle name="Input 3 2 2 4 2 4" xfId="3248"/>
    <cellStyle name="Input 3 2 2 4 3" xfId="3249"/>
    <cellStyle name="Input 3 2 2 4 3 2" xfId="3250"/>
    <cellStyle name="Input 3 2 2 4 3 3" xfId="3251"/>
    <cellStyle name="Input 3 2 2 4 3 4" xfId="3252"/>
    <cellStyle name="Input 3 2 2 4 4" xfId="3253"/>
    <cellStyle name="Input 3 2 2 4 4 2" xfId="3254"/>
    <cellStyle name="Input 3 2 2 4 4 3" xfId="3255"/>
    <cellStyle name="Input 3 2 2 4 5" xfId="3256"/>
    <cellStyle name="Input 3 2 2 5" xfId="3257"/>
    <cellStyle name="Input 3 2 2 5 2" xfId="3258"/>
    <cellStyle name="Input 3 2 2 5 3" xfId="3259"/>
    <cellStyle name="Input 3 2 2 5 4" xfId="3260"/>
    <cellStyle name="Input 3 2 2 6" xfId="3261"/>
    <cellStyle name="Input 3 2 2 6 2" xfId="3262"/>
    <cellStyle name="Input 3 2 2 6 3" xfId="3263"/>
    <cellStyle name="Input 3 2 2 6 4" xfId="3264"/>
    <cellStyle name="Input 3 2 2 7" xfId="3265"/>
    <cellStyle name="Input 3 2 2 7 2" xfId="3266"/>
    <cellStyle name="Input 3 2 2 7 3" xfId="3267"/>
    <cellStyle name="Input 3 2 2 8" xfId="3268"/>
    <cellStyle name="Input 3 2 3" xfId="3269"/>
    <cellStyle name="Input 3 2 3 2" xfId="3270"/>
    <cellStyle name="Input 3 2 3 3" xfId="3271"/>
    <cellStyle name="Input 3 2 3 4" xfId="3272"/>
    <cellStyle name="Input 3 2 4" xfId="3273"/>
    <cellStyle name="Input 3 2 4 2" xfId="3274"/>
    <cellStyle name="Input 3 2 4 3" xfId="3275"/>
    <cellStyle name="Input 3 2 4 4" xfId="3276"/>
    <cellStyle name="Input 3 2 5" xfId="3277"/>
    <cellStyle name="Input 3 2 5 2" xfId="3278"/>
    <cellStyle name="Input 3 2 5 3" xfId="3279"/>
    <cellStyle name="Input 3 2 6" xfId="3280"/>
    <cellStyle name="Input 3 2 6 2" xfId="3281"/>
    <cellStyle name="Input 3 2 6 3" xfId="3282"/>
    <cellStyle name="Input 3 2 7" xfId="3283"/>
    <cellStyle name="Input 3 3" xfId="3284"/>
    <cellStyle name="Input 3 3 2" xfId="3285"/>
    <cellStyle name="Input 3 3 2 2" xfId="3286"/>
    <cellStyle name="Input 3 3 2 2 2" xfId="3287"/>
    <cellStyle name="Input 3 3 2 2 2 2" xfId="3288"/>
    <cellStyle name="Input 3 3 2 2 2 2 2" xfId="3289"/>
    <cellStyle name="Input 3 3 2 2 2 2 3" xfId="3290"/>
    <cellStyle name="Input 3 3 2 2 2 2 4" xfId="3291"/>
    <cellStyle name="Input 3 3 2 2 2 3" xfId="3292"/>
    <cellStyle name="Input 3 3 2 2 2 3 2" xfId="3293"/>
    <cellStyle name="Input 3 3 2 2 2 3 3" xfId="3294"/>
    <cellStyle name="Input 3 3 2 2 2 3 4" xfId="3295"/>
    <cellStyle name="Input 3 3 2 2 2 4" xfId="3296"/>
    <cellStyle name="Input 3 3 2 2 2 4 2" xfId="3297"/>
    <cellStyle name="Input 3 3 2 2 2 4 3" xfId="3298"/>
    <cellStyle name="Input 3 3 2 2 2 5" xfId="3299"/>
    <cellStyle name="Input 3 3 2 2 3" xfId="3300"/>
    <cellStyle name="Input 3 3 2 2 3 2" xfId="3301"/>
    <cellStyle name="Input 3 3 2 2 3 3" xfId="3302"/>
    <cellStyle name="Input 3 3 2 2 3 4" xfId="3303"/>
    <cellStyle name="Input 3 3 2 2 4" xfId="3304"/>
    <cellStyle name="Input 3 3 2 2 4 2" xfId="3305"/>
    <cellStyle name="Input 3 3 2 2 4 3" xfId="3306"/>
    <cellStyle name="Input 3 3 2 2 4 4" xfId="3307"/>
    <cellStyle name="Input 3 3 2 2 5" xfId="3308"/>
    <cellStyle name="Input 3 3 2 2 5 2" xfId="3309"/>
    <cellStyle name="Input 3 3 2 2 5 3" xfId="3310"/>
    <cellStyle name="Input 3 3 2 2 6" xfId="3311"/>
    <cellStyle name="Input 3 3 2 3" xfId="3312"/>
    <cellStyle name="Input 3 3 2 3 2" xfId="3313"/>
    <cellStyle name="Input 3 3 2 3 2 2" xfId="3314"/>
    <cellStyle name="Input 3 3 2 3 2 3" xfId="3315"/>
    <cellStyle name="Input 3 3 2 3 2 4" xfId="3316"/>
    <cellStyle name="Input 3 3 2 3 3" xfId="3317"/>
    <cellStyle name="Input 3 3 2 3 3 2" xfId="3318"/>
    <cellStyle name="Input 3 3 2 3 3 3" xfId="3319"/>
    <cellStyle name="Input 3 3 2 3 3 4" xfId="3320"/>
    <cellStyle name="Input 3 3 2 3 4" xfId="3321"/>
    <cellStyle name="Input 3 3 2 3 4 2" xfId="3322"/>
    <cellStyle name="Input 3 3 2 3 4 3" xfId="3323"/>
    <cellStyle name="Input 3 3 2 3 5" xfId="3324"/>
    <cellStyle name="Input 3 3 2 4" xfId="3325"/>
    <cellStyle name="Input 3 3 2 4 2" xfId="3326"/>
    <cellStyle name="Input 3 3 2 4 3" xfId="3327"/>
    <cellStyle name="Input 3 3 2 4 4" xfId="3328"/>
    <cellStyle name="Input 3 3 2 5" xfId="3329"/>
    <cellStyle name="Input 3 3 2 5 2" xfId="3330"/>
    <cellStyle name="Input 3 3 2 5 3" xfId="3331"/>
    <cellStyle name="Input 3 3 2 5 4" xfId="3332"/>
    <cellStyle name="Input 3 3 2 6" xfId="3333"/>
    <cellStyle name="Input 3 3 2 6 2" xfId="3334"/>
    <cellStyle name="Input 3 3 2 6 3" xfId="3335"/>
    <cellStyle name="Input 3 3 2 7" xfId="3336"/>
    <cellStyle name="Input 3 3 3" xfId="3337"/>
    <cellStyle name="Input 3 3 3 2" xfId="3338"/>
    <cellStyle name="Input 3 3 3 2 2" xfId="3339"/>
    <cellStyle name="Input 3 3 3 2 2 2" xfId="3340"/>
    <cellStyle name="Input 3 3 3 2 2 3" xfId="3341"/>
    <cellStyle name="Input 3 3 3 2 2 4" xfId="3342"/>
    <cellStyle name="Input 3 3 3 2 3" xfId="3343"/>
    <cellStyle name="Input 3 3 3 2 3 2" xfId="3344"/>
    <cellStyle name="Input 3 3 3 2 3 3" xfId="3345"/>
    <cellStyle name="Input 3 3 3 2 3 4" xfId="3346"/>
    <cellStyle name="Input 3 3 3 2 4" xfId="3347"/>
    <cellStyle name="Input 3 3 3 2 4 2" xfId="3348"/>
    <cellStyle name="Input 3 3 3 2 4 3" xfId="3349"/>
    <cellStyle name="Input 3 3 3 2 5" xfId="3350"/>
    <cellStyle name="Input 3 3 3 3" xfId="3351"/>
    <cellStyle name="Input 3 3 3 3 2" xfId="3352"/>
    <cellStyle name="Input 3 3 3 3 3" xfId="3353"/>
    <cellStyle name="Input 3 3 3 3 4" xfId="3354"/>
    <cellStyle name="Input 3 3 3 4" xfId="3355"/>
    <cellStyle name="Input 3 3 3 4 2" xfId="3356"/>
    <cellStyle name="Input 3 3 3 4 3" xfId="3357"/>
    <cellStyle name="Input 3 3 3 4 4" xfId="3358"/>
    <cellStyle name="Input 3 3 3 5" xfId="3359"/>
    <cellStyle name="Input 3 3 3 5 2" xfId="3360"/>
    <cellStyle name="Input 3 3 3 5 3" xfId="3361"/>
    <cellStyle name="Input 3 3 3 6" xfId="3362"/>
    <cellStyle name="Input 3 3 4" xfId="3363"/>
    <cellStyle name="Input 3 3 4 2" xfId="3364"/>
    <cellStyle name="Input 3 3 4 2 2" xfId="3365"/>
    <cellStyle name="Input 3 3 4 2 3" xfId="3366"/>
    <cellStyle name="Input 3 3 4 2 4" xfId="3367"/>
    <cellStyle name="Input 3 3 4 3" xfId="3368"/>
    <cellStyle name="Input 3 3 4 3 2" xfId="3369"/>
    <cellStyle name="Input 3 3 4 3 3" xfId="3370"/>
    <cellStyle name="Input 3 3 4 3 4" xfId="3371"/>
    <cellStyle name="Input 3 3 4 4" xfId="3372"/>
    <cellStyle name="Input 3 3 4 4 2" xfId="3373"/>
    <cellStyle name="Input 3 3 4 4 3" xfId="3374"/>
    <cellStyle name="Input 3 3 4 5" xfId="3375"/>
    <cellStyle name="Input 3 3 5" xfId="3376"/>
    <cellStyle name="Input 3 3 5 2" xfId="3377"/>
    <cellStyle name="Input 3 3 5 3" xfId="3378"/>
    <cellStyle name="Input 3 3 5 4" xfId="3379"/>
    <cellStyle name="Input 3 3 6" xfId="3380"/>
    <cellStyle name="Input 3 3 6 2" xfId="3381"/>
    <cellStyle name="Input 3 3 6 3" xfId="3382"/>
    <cellStyle name="Input 3 3 6 4" xfId="3383"/>
    <cellStyle name="Input 3 3 7" xfId="3384"/>
    <cellStyle name="Input 3 3 7 2" xfId="3385"/>
    <cellStyle name="Input 3 3 7 3" xfId="3386"/>
    <cellStyle name="Input 3 3 8" xfId="3387"/>
    <cellStyle name="Input 3 4" xfId="3388"/>
    <cellStyle name="Input 3 4 2" xfId="3389"/>
    <cellStyle name="Input 3 4 3" xfId="3390"/>
    <cellStyle name="Input 3 4 4" xfId="3391"/>
    <cellStyle name="Input 3 5" xfId="3392"/>
    <cellStyle name="Input 3 5 2" xfId="3393"/>
    <cellStyle name="Input 3 5 3" xfId="3394"/>
    <cellStyle name="Input 3 5 4" xfId="3395"/>
    <cellStyle name="Input 3 6" xfId="3396"/>
    <cellStyle name="Input 3 6 2" xfId="3397"/>
    <cellStyle name="Input 3 6 3" xfId="3398"/>
    <cellStyle name="Input 3 7" xfId="3399"/>
    <cellStyle name="Input 3 7 2" xfId="3400"/>
    <cellStyle name="Input 3 7 3" xfId="3401"/>
    <cellStyle name="Input 3 8" xfId="3402"/>
    <cellStyle name="Input 4" xfId="3403"/>
    <cellStyle name="Input 4 2" xfId="3404"/>
    <cellStyle name="Input 4 2 2" xfId="3405"/>
    <cellStyle name="Input 4 2 2 2" xfId="3406"/>
    <cellStyle name="Input 4 2 2 2 2" xfId="3407"/>
    <cellStyle name="Input 4 2 2 2 2 2" xfId="3408"/>
    <cellStyle name="Input 4 2 2 2 2 2 2" xfId="3409"/>
    <cellStyle name="Input 4 2 2 2 2 2 2 2" xfId="3410"/>
    <cellStyle name="Input 4 2 2 2 2 2 2 3" xfId="3411"/>
    <cellStyle name="Input 4 2 2 2 2 2 2 4" xfId="3412"/>
    <cellStyle name="Input 4 2 2 2 2 2 3" xfId="3413"/>
    <cellStyle name="Input 4 2 2 2 2 2 3 2" xfId="3414"/>
    <cellStyle name="Input 4 2 2 2 2 2 3 3" xfId="3415"/>
    <cellStyle name="Input 4 2 2 2 2 2 3 4" xfId="3416"/>
    <cellStyle name="Input 4 2 2 2 2 2 4" xfId="3417"/>
    <cellStyle name="Input 4 2 2 2 2 2 4 2" xfId="3418"/>
    <cellStyle name="Input 4 2 2 2 2 2 4 3" xfId="3419"/>
    <cellStyle name="Input 4 2 2 2 2 2 5" xfId="3420"/>
    <cellStyle name="Input 4 2 2 2 2 3" xfId="3421"/>
    <cellStyle name="Input 4 2 2 2 2 3 2" xfId="3422"/>
    <cellStyle name="Input 4 2 2 2 2 3 3" xfId="3423"/>
    <cellStyle name="Input 4 2 2 2 2 3 4" xfId="3424"/>
    <cellStyle name="Input 4 2 2 2 2 4" xfId="3425"/>
    <cellStyle name="Input 4 2 2 2 2 4 2" xfId="3426"/>
    <cellStyle name="Input 4 2 2 2 2 4 3" xfId="3427"/>
    <cellStyle name="Input 4 2 2 2 2 4 4" xfId="3428"/>
    <cellStyle name="Input 4 2 2 2 2 5" xfId="3429"/>
    <cellStyle name="Input 4 2 2 2 2 5 2" xfId="3430"/>
    <cellStyle name="Input 4 2 2 2 2 5 3" xfId="3431"/>
    <cellStyle name="Input 4 2 2 2 2 6" xfId="3432"/>
    <cellStyle name="Input 4 2 2 2 3" xfId="3433"/>
    <cellStyle name="Input 4 2 2 2 3 2" xfId="3434"/>
    <cellStyle name="Input 4 2 2 2 3 2 2" xfId="3435"/>
    <cellStyle name="Input 4 2 2 2 3 2 3" xfId="3436"/>
    <cellStyle name="Input 4 2 2 2 3 2 4" xfId="3437"/>
    <cellStyle name="Input 4 2 2 2 3 3" xfId="3438"/>
    <cellStyle name="Input 4 2 2 2 3 3 2" xfId="3439"/>
    <cellStyle name="Input 4 2 2 2 3 3 3" xfId="3440"/>
    <cellStyle name="Input 4 2 2 2 3 3 4" xfId="3441"/>
    <cellStyle name="Input 4 2 2 2 3 4" xfId="3442"/>
    <cellStyle name="Input 4 2 2 2 3 4 2" xfId="3443"/>
    <cellStyle name="Input 4 2 2 2 3 4 3" xfId="3444"/>
    <cellStyle name="Input 4 2 2 2 3 5" xfId="3445"/>
    <cellStyle name="Input 4 2 2 2 4" xfId="3446"/>
    <cellStyle name="Input 4 2 2 2 4 2" xfId="3447"/>
    <cellStyle name="Input 4 2 2 2 4 3" xfId="3448"/>
    <cellStyle name="Input 4 2 2 2 4 4" xfId="3449"/>
    <cellStyle name="Input 4 2 2 2 5" xfId="3450"/>
    <cellStyle name="Input 4 2 2 2 5 2" xfId="3451"/>
    <cellStyle name="Input 4 2 2 2 5 3" xfId="3452"/>
    <cellStyle name="Input 4 2 2 2 5 4" xfId="3453"/>
    <cellStyle name="Input 4 2 2 2 6" xfId="3454"/>
    <cellStyle name="Input 4 2 2 2 6 2" xfId="3455"/>
    <cellStyle name="Input 4 2 2 2 6 3" xfId="3456"/>
    <cellStyle name="Input 4 2 2 2 7" xfId="3457"/>
    <cellStyle name="Input 4 2 2 3" xfId="3458"/>
    <cellStyle name="Input 4 2 2 3 2" xfId="3459"/>
    <cellStyle name="Input 4 2 2 3 2 2" xfId="3460"/>
    <cellStyle name="Input 4 2 2 3 2 2 2" xfId="3461"/>
    <cellStyle name="Input 4 2 2 3 2 2 3" xfId="3462"/>
    <cellStyle name="Input 4 2 2 3 2 2 4" xfId="3463"/>
    <cellStyle name="Input 4 2 2 3 2 3" xfId="3464"/>
    <cellStyle name="Input 4 2 2 3 2 3 2" xfId="3465"/>
    <cellStyle name="Input 4 2 2 3 2 3 3" xfId="3466"/>
    <cellStyle name="Input 4 2 2 3 2 3 4" xfId="3467"/>
    <cellStyle name="Input 4 2 2 3 2 4" xfId="3468"/>
    <cellStyle name="Input 4 2 2 3 2 4 2" xfId="3469"/>
    <cellStyle name="Input 4 2 2 3 2 4 3" xfId="3470"/>
    <cellStyle name="Input 4 2 2 3 2 5" xfId="3471"/>
    <cellStyle name="Input 4 2 2 3 3" xfId="3472"/>
    <cellStyle name="Input 4 2 2 3 3 2" xfId="3473"/>
    <cellStyle name="Input 4 2 2 3 3 3" xfId="3474"/>
    <cellStyle name="Input 4 2 2 3 3 4" xfId="3475"/>
    <cellStyle name="Input 4 2 2 3 4" xfId="3476"/>
    <cellStyle name="Input 4 2 2 3 4 2" xfId="3477"/>
    <cellStyle name="Input 4 2 2 3 4 3" xfId="3478"/>
    <cellStyle name="Input 4 2 2 3 4 4" xfId="3479"/>
    <cellStyle name="Input 4 2 2 3 5" xfId="3480"/>
    <cellStyle name="Input 4 2 2 3 5 2" xfId="3481"/>
    <cellStyle name="Input 4 2 2 3 5 3" xfId="3482"/>
    <cellStyle name="Input 4 2 2 3 6" xfId="3483"/>
    <cellStyle name="Input 4 2 2 4" xfId="3484"/>
    <cellStyle name="Input 4 2 2 4 2" xfId="3485"/>
    <cellStyle name="Input 4 2 2 4 2 2" xfId="3486"/>
    <cellStyle name="Input 4 2 2 4 2 3" xfId="3487"/>
    <cellStyle name="Input 4 2 2 4 2 4" xfId="3488"/>
    <cellStyle name="Input 4 2 2 4 3" xfId="3489"/>
    <cellStyle name="Input 4 2 2 4 3 2" xfId="3490"/>
    <cellStyle name="Input 4 2 2 4 3 3" xfId="3491"/>
    <cellStyle name="Input 4 2 2 4 3 4" xfId="3492"/>
    <cellStyle name="Input 4 2 2 4 4" xfId="3493"/>
    <cellStyle name="Input 4 2 2 4 4 2" xfId="3494"/>
    <cellStyle name="Input 4 2 2 4 4 3" xfId="3495"/>
    <cellStyle name="Input 4 2 2 4 5" xfId="3496"/>
    <cellStyle name="Input 4 2 2 5" xfId="3497"/>
    <cellStyle name="Input 4 2 2 5 2" xfId="3498"/>
    <cellStyle name="Input 4 2 2 5 3" xfId="3499"/>
    <cellStyle name="Input 4 2 2 5 4" xfId="3500"/>
    <cellStyle name="Input 4 2 2 6" xfId="3501"/>
    <cellStyle name="Input 4 2 2 6 2" xfId="3502"/>
    <cellStyle name="Input 4 2 2 6 3" xfId="3503"/>
    <cellStyle name="Input 4 2 2 6 4" xfId="3504"/>
    <cellStyle name="Input 4 2 2 7" xfId="3505"/>
    <cellStyle name="Input 4 2 2 7 2" xfId="3506"/>
    <cellStyle name="Input 4 2 2 7 3" xfId="3507"/>
    <cellStyle name="Input 4 2 2 8" xfId="3508"/>
    <cellStyle name="Input 4 2 3" xfId="3509"/>
    <cellStyle name="Input 4 2 3 2" xfId="3510"/>
    <cellStyle name="Input 4 2 3 3" xfId="3511"/>
    <cellStyle name="Input 4 2 3 4" xfId="3512"/>
    <cellStyle name="Input 4 2 4" xfId="3513"/>
    <cellStyle name="Input 4 2 4 2" xfId="3514"/>
    <cellStyle name="Input 4 2 4 3" xfId="3515"/>
    <cellStyle name="Input 4 2 4 4" xfId="3516"/>
    <cellStyle name="Input 4 2 5" xfId="3517"/>
    <cellStyle name="Input 4 2 5 2" xfId="3518"/>
    <cellStyle name="Input 4 2 5 3" xfId="3519"/>
    <cellStyle name="Input 4 2 6" xfId="3520"/>
    <cellStyle name="Input 4 2 6 2" xfId="3521"/>
    <cellStyle name="Input 4 2 6 3" xfId="3522"/>
    <cellStyle name="Input 4 2 7" xfId="3523"/>
    <cellStyle name="Input 4 3" xfId="3524"/>
    <cellStyle name="Input 4 3 2" xfId="3525"/>
    <cellStyle name="Input 4 3 2 2" xfId="3526"/>
    <cellStyle name="Input 4 3 2 2 2" xfId="3527"/>
    <cellStyle name="Input 4 3 2 2 2 2" xfId="3528"/>
    <cellStyle name="Input 4 3 2 2 2 2 2" xfId="3529"/>
    <cellStyle name="Input 4 3 2 2 2 2 3" xfId="3530"/>
    <cellStyle name="Input 4 3 2 2 2 2 4" xfId="3531"/>
    <cellStyle name="Input 4 3 2 2 2 3" xfId="3532"/>
    <cellStyle name="Input 4 3 2 2 2 3 2" xfId="3533"/>
    <cellStyle name="Input 4 3 2 2 2 3 3" xfId="3534"/>
    <cellStyle name="Input 4 3 2 2 2 3 4" xfId="3535"/>
    <cellStyle name="Input 4 3 2 2 2 4" xfId="3536"/>
    <cellStyle name="Input 4 3 2 2 2 4 2" xfId="3537"/>
    <cellStyle name="Input 4 3 2 2 2 4 3" xfId="3538"/>
    <cellStyle name="Input 4 3 2 2 2 5" xfId="3539"/>
    <cellStyle name="Input 4 3 2 2 3" xfId="3540"/>
    <cellStyle name="Input 4 3 2 2 3 2" xfId="3541"/>
    <cellStyle name="Input 4 3 2 2 3 3" xfId="3542"/>
    <cellStyle name="Input 4 3 2 2 3 4" xfId="3543"/>
    <cellStyle name="Input 4 3 2 2 4" xfId="3544"/>
    <cellStyle name="Input 4 3 2 2 4 2" xfId="3545"/>
    <cellStyle name="Input 4 3 2 2 4 3" xfId="3546"/>
    <cellStyle name="Input 4 3 2 2 4 4" xfId="3547"/>
    <cellStyle name="Input 4 3 2 2 5" xfId="3548"/>
    <cellStyle name="Input 4 3 2 2 5 2" xfId="3549"/>
    <cellStyle name="Input 4 3 2 2 5 3" xfId="3550"/>
    <cellStyle name="Input 4 3 2 2 6" xfId="3551"/>
    <cellStyle name="Input 4 3 2 3" xfId="3552"/>
    <cellStyle name="Input 4 3 2 3 2" xfId="3553"/>
    <cellStyle name="Input 4 3 2 3 2 2" xfId="3554"/>
    <cellStyle name="Input 4 3 2 3 2 3" xfId="3555"/>
    <cellStyle name="Input 4 3 2 3 2 4" xfId="3556"/>
    <cellStyle name="Input 4 3 2 3 3" xfId="3557"/>
    <cellStyle name="Input 4 3 2 3 3 2" xfId="3558"/>
    <cellStyle name="Input 4 3 2 3 3 3" xfId="3559"/>
    <cellStyle name="Input 4 3 2 3 3 4" xfId="3560"/>
    <cellStyle name="Input 4 3 2 3 4" xfId="3561"/>
    <cellStyle name="Input 4 3 2 3 4 2" xfId="3562"/>
    <cellStyle name="Input 4 3 2 3 4 3" xfId="3563"/>
    <cellStyle name="Input 4 3 2 3 5" xfId="3564"/>
    <cellStyle name="Input 4 3 2 4" xfId="3565"/>
    <cellStyle name="Input 4 3 2 4 2" xfId="3566"/>
    <cellStyle name="Input 4 3 2 4 3" xfId="3567"/>
    <cellStyle name="Input 4 3 2 4 4" xfId="3568"/>
    <cellStyle name="Input 4 3 2 5" xfId="3569"/>
    <cellStyle name="Input 4 3 2 5 2" xfId="3570"/>
    <cellStyle name="Input 4 3 2 5 3" xfId="3571"/>
    <cellStyle name="Input 4 3 2 5 4" xfId="3572"/>
    <cellStyle name="Input 4 3 2 6" xfId="3573"/>
    <cellStyle name="Input 4 3 2 6 2" xfId="3574"/>
    <cellStyle name="Input 4 3 2 6 3" xfId="3575"/>
    <cellStyle name="Input 4 3 2 7" xfId="3576"/>
    <cellStyle name="Input 4 3 3" xfId="3577"/>
    <cellStyle name="Input 4 3 3 2" xfId="3578"/>
    <cellStyle name="Input 4 3 3 2 2" xfId="3579"/>
    <cellStyle name="Input 4 3 3 2 2 2" xfId="3580"/>
    <cellStyle name="Input 4 3 3 2 2 3" xfId="3581"/>
    <cellStyle name="Input 4 3 3 2 2 4" xfId="3582"/>
    <cellStyle name="Input 4 3 3 2 3" xfId="3583"/>
    <cellStyle name="Input 4 3 3 2 3 2" xfId="3584"/>
    <cellStyle name="Input 4 3 3 2 3 3" xfId="3585"/>
    <cellStyle name="Input 4 3 3 2 3 4" xfId="3586"/>
    <cellStyle name="Input 4 3 3 2 4" xfId="3587"/>
    <cellStyle name="Input 4 3 3 2 4 2" xfId="3588"/>
    <cellStyle name="Input 4 3 3 2 4 3" xfId="3589"/>
    <cellStyle name="Input 4 3 3 2 5" xfId="3590"/>
    <cellStyle name="Input 4 3 3 3" xfId="3591"/>
    <cellStyle name="Input 4 3 3 3 2" xfId="3592"/>
    <cellStyle name="Input 4 3 3 3 3" xfId="3593"/>
    <cellStyle name="Input 4 3 3 3 4" xfId="3594"/>
    <cellStyle name="Input 4 3 3 4" xfId="3595"/>
    <cellStyle name="Input 4 3 3 4 2" xfId="3596"/>
    <cellStyle name="Input 4 3 3 4 3" xfId="3597"/>
    <cellStyle name="Input 4 3 3 4 4" xfId="3598"/>
    <cellStyle name="Input 4 3 3 5" xfId="3599"/>
    <cellStyle name="Input 4 3 3 5 2" xfId="3600"/>
    <cellStyle name="Input 4 3 3 5 3" xfId="3601"/>
    <cellStyle name="Input 4 3 3 6" xfId="3602"/>
    <cellStyle name="Input 4 3 4" xfId="3603"/>
    <cellStyle name="Input 4 3 4 2" xfId="3604"/>
    <cellStyle name="Input 4 3 4 2 2" xfId="3605"/>
    <cellStyle name="Input 4 3 4 2 3" xfId="3606"/>
    <cellStyle name="Input 4 3 4 2 4" xfId="3607"/>
    <cellStyle name="Input 4 3 4 3" xfId="3608"/>
    <cellStyle name="Input 4 3 4 3 2" xfId="3609"/>
    <cellStyle name="Input 4 3 4 3 3" xfId="3610"/>
    <cellStyle name="Input 4 3 4 3 4" xfId="3611"/>
    <cellStyle name="Input 4 3 4 4" xfId="3612"/>
    <cellStyle name="Input 4 3 4 4 2" xfId="3613"/>
    <cellStyle name="Input 4 3 4 4 3" xfId="3614"/>
    <cellStyle name="Input 4 3 4 5" xfId="3615"/>
    <cellStyle name="Input 4 3 5" xfId="3616"/>
    <cellStyle name="Input 4 3 5 2" xfId="3617"/>
    <cellStyle name="Input 4 3 5 3" xfId="3618"/>
    <cellStyle name="Input 4 3 5 4" xfId="3619"/>
    <cellStyle name="Input 4 3 6" xfId="3620"/>
    <cellStyle name="Input 4 3 6 2" xfId="3621"/>
    <cellStyle name="Input 4 3 6 3" xfId="3622"/>
    <cellStyle name="Input 4 3 6 4" xfId="3623"/>
    <cellStyle name="Input 4 3 7" xfId="3624"/>
    <cellStyle name="Input 4 3 7 2" xfId="3625"/>
    <cellStyle name="Input 4 3 7 3" xfId="3626"/>
    <cellStyle name="Input 4 3 8" xfId="3627"/>
    <cellStyle name="Input 4 4" xfId="3628"/>
    <cellStyle name="Input 4 4 2" xfId="3629"/>
    <cellStyle name="Input 4 4 3" xfId="3630"/>
    <cellStyle name="Input 4 4 4" xfId="3631"/>
    <cellStyle name="Input 4 5" xfId="3632"/>
    <cellStyle name="Input 4 5 2" xfId="3633"/>
    <cellStyle name="Input 4 5 3" xfId="3634"/>
    <cellStyle name="Input 4 5 4" xfId="3635"/>
    <cellStyle name="Input 4 6" xfId="3636"/>
    <cellStyle name="Input 4 6 2" xfId="3637"/>
    <cellStyle name="Input 4 6 3" xfId="3638"/>
    <cellStyle name="Input 4 7" xfId="3639"/>
    <cellStyle name="Input 4 7 2" xfId="3640"/>
    <cellStyle name="Input 4 7 3" xfId="3641"/>
    <cellStyle name="Input 4 8" xfId="3642"/>
    <cellStyle name="Input 5" xfId="3643"/>
    <cellStyle name="Input 5 2" xfId="3644"/>
    <cellStyle name="Input 5 2 2" xfId="3645"/>
    <cellStyle name="Input 5 2 2 2" xfId="3646"/>
    <cellStyle name="Input 5 2 2 2 2" xfId="3647"/>
    <cellStyle name="Input 5 2 2 2 2 2" xfId="3648"/>
    <cellStyle name="Input 5 2 2 2 2 2 2" xfId="3649"/>
    <cellStyle name="Input 5 2 2 2 2 2 2 2" xfId="3650"/>
    <cellStyle name="Input 5 2 2 2 2 2 2 3" xfId="3651"/>
    <cellStyle name="Input 5 2 2 2 2 2 2 4" xfId="3652"/>
    <cellStyle name="Input 5 2 2 2 2 2 3" xfId="3653"/>
    <cellStyle name="Input 5 2 2 2 2 2 3 2" xfId="3654"/>
    <cellStyle name="Input 5 2 2 2 2 2 3 3" xfId="3655"/>
    <cellStyle name="Input 5 2 2 2 2 2 3 4" xfId="3656"/>
    <cellStyle name="Input 5 2 2 2 2 2 4" xfId="3657"/>
    <cellStyle name="Input 5 2 2 2 2 2 4 2" xfId="3658"/>
    <cellStyle name="Input 5 2 2 2 2 2 4 3" xfId="3659"/>
    <cellStyle name="Input 5 2 2 2 2 2 5" xfId="3660"/>
    <cellStyle name="Input 5 2 2 2 2 3" xfId="3661"/>
    <cellStyle name="Input 5 2 2 2 2 3 2" xfId="3662"/>
    <cellStyle name="Input 5 2 2 2 2 3 3" xfId="3663"/>
    <cellStyle name="Input 5 2 2 2 2 3 4" xfId="3664"/>
    <cellStyle name="Input 5 2 2 2 2 4" xfId="3665"/>
    <cellStyle name="Input 5 2 2 2 2 4 2" xfId="3666"/>
    <cellStyle name="Input 5 2 2 2 2 4 3" xfId="3667"/>
    <cellStyle name="Input 5 2 2 2 2 4 4" xfId="3668"/>
    <cellStyle name="Input 5 2 2 2 2 5" xfId="3669"/>
    <cellStyle name="Input 5 2 2 2 2 5 2" xfId="3670"/>
    <cellStyle name="Input 5 2 2 2 2 5 3" xfId="3671"/>
    <cellStyle name="Input 5 2 2 2 2 6" xfId="3672"/>
    <cellStyle name="Input 5 2 2 2 3" xfId="3673"/>
    <cellStyle name="Input 5 2 2 2 3 2" xfId="3674"/>
    <cellStyle name="Input 5 2 2 2 3 2 2" xfId="3675"/>
    <cellStyle name="Input 5 2 2 2 3 2 3" xfId="3676"/>
    <cellStyle name="Input 5 2 2 2 3 2 4" xfId="3677"/>
    <cellStyle name="Input 5 2 2 2 3 3" xfId="3678"/>
    <cellStyle name="Input 5 2 2 2 3 3 2" xfId="3679"/>
    <cellStyle name="Input 5 2 2 2 3 3 3" xfId="3680"/>
    <cellStyle name="Input 5 2 2 2 3 3 4" xfId="3681"/>
    <cellStyle name="Input 5 2 2 2 3 4" xfId="3682"/>
    <cellStyle name="Input 5 2 2 2 3 4 2" xfId="3683"/>
    <cellStyle name="Input 5 2 2 2 3 4 3" xfId="3684"/>
    <cellStyle name="Input 5 2 2 2 3 5" xfId="3685"/>
    <cellStyle name="Input 5 2 2 2 4" xfId="3686"/>
    <cellStyle name="Input 5 2 2 2 4 2" xfId="3687"/>
    <cellStyle name="Input 5 2 2 2 4 3" xfId="3688"/>
    <cellStyle name="Input 5 2 2 2 4 4" xfId="3689"/>
    <cellStyle name="Input 5 2 2 2 5" xfId="3690"/>
    <cellStyle name="Input 5 2 2 2 5 2" xfId="3691"/>
    <cellStyle name="Input 5 2 2 2 5 3" xfId="3692"/>
    <cellStyle name="Input 5 2 2 2 5 4" xfId="3693"/>
    <cellStyle name="Input 5 2 2 2 6" xfId="3694"/>
    <cellStyle name="Input 5 2 2 2 6 2" xfId="3695"/>
    <cellStyle name="Input 5 2 2 2 6 3" xfId="3696"/>
    <cellStyle name="Input 5 2 2 2 7" xfId="3697"/>
    <cellStyle name="Input 5 2 2 3" xfId="3698"/>
    <cellStyle name="Input 5 2 2 3 2" xfId="3699"/>
    <cellStyle name="Input 5 2 2 3 2 2" xfId="3700"/>
    <cellStyle name="Input 5 2 2 3 2 2 2" xfId="3701"/>
    <cellStyle name="Input 5 2 2 3 2 2 3" xfId="3702"/>
    <cellStyle name="Input 5 2 2 3 2 2 4" xfId="3703"/>
    <cellStyle name="Input 5 2 2 3 2 3" xfId="3704"/>
    <cellStyle name="Input 5 2 2 3 2 3 2" xfId="3705"/>
    <cellStyle name="Input 5 2 2 3 2 3 3" xfId="3706"/>
    <cellStyle name="Input 5 2 2 3 2 3 4" xfId="3707"/>
    <cellStyle name="Input 5 2 2 3 2 4" xfId="3708"/>
    <cellStyle name="Input 5 2 2 3 2 4 2" xfId="3709"/>
    <cellStyle name="Input 5 2 2 3 2 4 3" xfId="3710"/>
    <cellStyle name="Input 5 2 2 3 2 5" xfId="3711"/>
    <cellStyle name="Input 5 2 2 3 3" xfId="3712"/>
    <cellStyle name="Input 5 2 2 3 3 2" xfId="3713"/>
    <cellStyle name="Input 5 2 2 3 3 3" xfId="3714"/>
    <cellStyle name="Input 5 2 2 3 3 4" xfId="3715"/>
    <cellStyle name="Input 5 2 2 3 4" xfId="3716"/>
    <cellStyle name="Input 5 2 2 3 4 2" xfId="3717"/>
    <cellStyle name="Input 5 2 2 3 4 3" xfId="3718"/>
    <cellStyle name="Input 5 2 2 3 4 4" xfId="3719"/>
    <cellStyle name="Input 5 2 2 3 5" xfId="3720"/>
    <cellStyle name="Input 5 2 2 3 5 2" xfId="3721"/>
    <cellStyle name="Input 5 2 2 3 5 3" xfId="3722"/>
    <cellStyle name="Input 5 2 2 3 6" xfId="3723"/>
    <cellStyle name="Input 5 2 2 4" xfId="3724"/>
    <cellStyle name="Input 5 2 2 4 2" xfId="3725"/>
    <cellStyle name="Input 5 2 2 4 2 2" xfId="3726"/>
    <cellStyle name="Input 5 2 2 4 2 3" xfId="3727"/>
    <cellStyle name="Input 5 2 2 4 2 4" xfId="3728"/>
    <cellStyle name="Input 5 2 2 4 3" xfId="3729"/>
    <cellStyle name="Input 5 2 2 4 3 2" xfId="3730"/>
    <cellStyle name="Input 5 2 2 4 3 3" xfId="3731"/>
    <cellStyle name="Input 5 2 2 4 3 4" xfId="3732"/>
    <cellStyle name="Input 5 2 2 4 4" xfId="3733"/>
    <cellStyle name="Input 5 2 2 4 4 2" xfId="3734"/>
    <cellStyle name="Input 5 2 2 4 4 3" xfId="3735"/>
    <cellStyle name="Input 5 2 2 4 5" xfId="3736"/>
    <cellStyle name="Input 5 2 2 5" xfId="3737"/>
    <cellStyle name="Input 5 2 2 5 2" xfId="3738"/>
    <cellStyle name="Input 5 2 2 5 3" xfId="3739"/>
    <cellStyle name="Input 5 2 2 5 4" xfId="3740"/>
    <cellStyle name="Input 5 2 2 6" xfId="3741"/>
    <cellStyle name="Input 5 2 2 6 2" xfId="3742"/>
    <cellStyle name="Input 5 2 2 6 3" xfId="3743"/>
    <cellStyle name="Input 5 2 2 6 4" xfId="3744"/>
    <cellStyle name="Input 5 2 2 7" xfId="3745"/>
    <cellStyle name="Input 5 2 2 7 2" xfId="3746"/>
    <cellStyle name="Input 5 2 2 7 3" xfId="3747"/>
    <cellStyle name="Input 5 2 2 8" xfId="3748"/>
    <cellStyle name="Input 5 2 3" xfId="3749"/>
    <cellStyle name="Input 5 2 3 2" xfId="3750"/>
    <cellStyle name="Input 5 2 3 3" xfId="3751"/>
    <cellStyle name="Input 5 2 3 4" xfId="3752"/>
    <cellStyle name="Input 5 2 4" xfId="3753"/>
    <cellStyle name="Input 5 2 4 2" xfId="3754"/>
    <cellStyle name="Input 5 2 4 3" xfId="3755"/>
    <cellStyle name="Input 5 2 4 4" xfId="3756"/>
    <cellStyle name="Input 5 2 5" xfId="3757"/>
    <cellStyle name="Input 5 2 5 2" xfId="3758"/>
    <cellStyle name="Input 5 2 5 3" xfId="3759"/>
    <cellStyle name="Input 5 2 6" xfId="3760"/>
    <cellStyle name="Input 5 2 6 2" xfId="3761"/>
    <cellStyle name="Input 5 2 6 3" xfId="3762"/>
    <cellStyle name="Input 5 2 7" xfId="3763"/>
    <cellStyle name="Input 5 3" xfId="3764"/>
    <cellStyle name="Input 5 3 2" xfId="3765"/>
    <cellStyle name="Input 5 3 2 2" xfId="3766"/>
    <cellStyle name="Input 5 3 2 2 2" xfId="3767"/>
    <cellStyle name="Input 5 3 2 2 2 2" xfId="3768"/>
    <cellStyle name="Input 5 3 2 2 2 2 2" xfId="3769"/>
    <cellStyle name="Input 5 3 2 2 2 2 3" xfId="3770"/>
    <cellStyle name="Input 5 3 2 2 2 2 4" xfId="3771"/>
    <cellStyle name="Input 5 3 2 2 2 3" xfId="3772"/>
    <cellStyle name="Input 5 3 2 2 2 3 2" xfId="3773"/>
    <cellStyle name="Input 5 3 2 2 2 3 3" xfId="3774"/>
    <cellStyle name="Input 5 3 2 2 2 3 4" xfId="3775"/>
    <cellStyle name="Input 5 3 2 2 2 4" xfId="3776"/>
    <cellStyle name="Input 5 3 2 2 2 4 2" xfId="3777"/>
    <cellStyle name="Input 5 3 2 2 2 4 3" xfId="3778"/>
    <cellStyle name="Input 5 3 2 2 2 5" xfId="3779"/>
    <cellStyle name="Input 5 3 2 2 3" xfId="3780"/>
    <cellStyle name="Input 5 3 2 2 3 2" xfId="3781"/>
    <cellStyle name="Input 5 3 2 2 3 3" xfId="3782"/>
    <cellStyle name="Input 5 3 2 2 3 4" xfId="3783"/>
    <cellStyle name="Input 5 3 2 2 4" xfId="3784"/>
    <cellStyle name="Input 5 3 2 2 4 2" xfId="3785"/>
    <cellStyle name="Input 5 3 2 2 4 3" xfId="3786"/>
    <cellStyle name="Input 5 3 2 2 4 4" xfId="3787"/>
    <cellStyle name="Input 5 3 2 2 5" xfId="3788"/>
    <cellStyle name="Input 5 3 2 2 5 2" xfId="3789"/>
    <cellStyle name="Input 5 3 2 2 5 3" xfId="3790"/>
    <cellStyle name="Input 5 3 2 2 6" xfId="3791"/>
    <cellStyle name="Input 5 3 2 3" xfId="3792"/>
    <cellStyle name="Input 5 3 2 3 2" xfId="3793"/>
    <cellStyle name="Input 5 3 2 3 2 2" xfId="3794"/>
    <cellStyle name="Input 5 3 2 3 2 3" xfId="3795"/>
    <cellStyle name="Input 5 3 2 3 2 4" xfId="3796"/>
    <cellStyle name="Input 5 3 2 3 3" xfId="3797"/>
    <cellStyle name="Input 5 3 2 3 3 2" xfId="3798"/>
    <cellStyle name="Input 5 3 2 3 3 3" xfId="3799"/>
    <cellStyle name="Input 5 3 2 3 3 4" xfId="3800"/>
    <cellStyle name="Input 5 3 2 3 4" xfId="3801"/>
    <cellStyle name="Input 5 3 2 3 4 2" xfId="3802"/>
    <cellStyle name="Input 5 3 2 3 4 3" xfId="3803"/>
    <cellStyle name="Input 5 3 2 3 5" xfId="3804"/>
    <cellStyle name="Input 5 3 2 4" xfId="3805"/>
    <cellStyle name="Input 5 3 2 4 2" xfId="3806"/>
    <cellStyle name="Input 5 3 2 4 3" xfId="3807"/>
    <cellStyle name="Input 5 3 2 4 4" xfId="3808"/>
    <cellStyle name="Input 5 3 2 5" xfId="3809"/>
    <cellStyle name="Input 5 3 2 5 2" xfId="3810"/>
    <cellStyle name="Input 5 3 2 5 3" xfId="3811"/>
    <cellStyle name="Input 5 3 2 5 4" xfId="3812"/>
    <cellStyle name="Input 5 3 2 6" xfId="3813"/>
    <cellStyle name="Input 5 3 2 6 2" xfId="3814"/>
    <cellStyle name="Input 5 3 2 6 3" xfId="3815"/>
    <cellStyle name="Input 5 3 2 7" xfId="3816"/>
    <cellStyle name="Input 5 3 3" xfId="3817"/>
    <cellStyle name="Input 5 3 3 2" xfId="3818"/>
    <cellStyle name="Input 5 3 3 2 2" xfId="3819"/>
    <cellStyle name="Input 5 3 3 2 2 2" xfId="3820"/>
    <cellStyle name="Input 5 3 3 2 2 3" xfId="3821"/>
    <cellStyle name="Input 5 3 3 2 2 4" xfId="3822"/>
    <cellStyle name="Input 5 3 3 2 3" xfId="3823"/>
    <cellStyle name="Input 5 3 3 2 3 2" xfId="3824"/>
    <cellStyle name="Input 5 3 3 2 3 3" xfId="3825"/>
    <cellStyle name="Input 5 3 3 2 3 4" xfId="3826"/>
    <cellStyle name="Input 5 3 3 2 4" xfId="3827"/>
    <cellStyle name="Input 5 3 3 2 4 2" xfId="3828"/>
    <cellStyle name="Input 5 3 3 2 4 3" xfId="3829"/>
    <cellStyle name="Input 5 3 3 2 5" xfId="3830"/>
    <cellStyle name="Input 5 3 3 3" xfId="3831"/>
    <cellStyle name="Input 5 3 3 3 2" xfId="3832"/>
    <cellStyle name="Input 5 3 3 3 3" xfId="3833"/>
    <cellStyle name="Input 5 3 3 3 4" xfId="3834"/>
    <cellStyle name="Input 5 3 3 4" xfId="3835"/>
    <cellStyle name="Input 5 3 3 4 2" xfId="3836"/>
    <cellStyle name="Input 5 3 3 4 3" xfId="3837"/>
    <cellStyle name="Input 5 3 3 4 4" xfId="3838"/>
    <cellStyle name="Input 5 3 3 5" xfId="3839"/>
    <cellStyle name="Input 5 3 3 5 2" xfId="3840"/>
    <cellStyle name="Input 5 3 3 5 3" xfId="3841"/>
    <cellStyle name="Input 5 3 3 6" xfId="3842"/>
    <cellStyle name="Input 5 3 4" xfId="3843"/>
    <cellStyle name="Input 5 3 4 2" xfId="3844"/>
    <cellStyle name="Input 5 3 4 2 2" xfId="3845"/>
    <cellStyle name="Input 5 3 4 2 3" xfId="3846"/>
    <cellStyle name="Input 5 3 4 2 4" xfId="3847"/>
    <cellStyle name="Input 5 3 4 3" xfId="3848"/>
    <cellStyle name="Input 5 3 4 3 2" xfId="3849"/>
    <cellStyle name="Input 5 3 4 3 3" xfId="3850"/>
    <cellStyle name="Input 5 3 4 3 4" xfId="3851"/>
    <cellStyle name="Input 5 3 4 4" xfId="3852"/>
    <cellStyle name="Input 5 3 4 4 2" xfId="3853"/>
    <cellStyle name="Input 5 3 4 4 3" xfId="3854"/>
    <cellStyle name="Input 5 3 4 5" xfId="3855"/>
    <cellStyle name="Input 5 3 5" xfId="3856"/>
    <cellStyle name="Input 5 3 5 2" xfId="3857"/>
    <cellStyle name="Input 5 3 5 3" xfId="3858"/>
    <cellStyle name="Input 5 3 5 4" xfId="3859"/>
    <cellStyle name="Input 5 3 6" xfId="3860"/>
    <cellStyle name="Input 5 3 6 2" xfId="3861"/>
    <cellStyle name="Input 5 3 6 3" xfId="3862"/>
    <cellStyle name="Input 5 3 6 4" xfId="3863"/>
    <cellStyle name="Input 5 3 7" xfId="3864"/>
    <cellStyle name="Input 5 3 7 2" xfId="3865"/>
    <cellStyle name="Input 5 3 7 3" xfId="3866"/>
    <cellStyle name="Input 5 3 8" xfId="3867"/>
    <cellStyle name="Input 5 4" xfId="3868"/>
    <cellStyle name="Input 5 4 2" xfId="3869"/>
    <cellStyle name="Input 5 4 3" xfId="3870"/>
    <cellStyle name="Input 5 4 4" xfId="3871"/>
    <cellStyle name="Input 5 5" xfId="3872"/>
    <cellStyle name="Input 5 5 2" xfId="3873"/>
    <cellStyle name="Input 5 5 3" xfId="3874"/>
    <cellStyle name="Input 5 5 4" xfId="3875"/>
    <cellStyle name="Input 5 6" xfId="3876"/>
    <cellStyle name="Input 5 6 2" xfId="3877"/>
    <cellStyle name="Input 5 6 3" xfId="3878"/>
    <cellStyle name="Input 5 7" xfId="3879"/>
    <cellStyle name="Input 5 7 2" xfId="3880"/>
    <cellStyle name="Input 5 7 3" xfId="3881"/>
    <cellStyle name="Input 5 8" xfId="3882"/>
    <cellStyle name="Input 6" xfId="3883"/>
    <cellStyle name="Input 6 2" xfId="3884"/>
    <cellStyle name="Input 6 2 2" xfId="3885"/>
    <cellStyle name="Input 6 2 2 2" xfId="3886"/>
    <cellStyle name="Input 6 2 2 2 2" xfId="3887"/>
    <cellStyle name="Input 6 2 2 2 2 2" xfId="3888"/>
    <cellStyle name="Input 6 2 2 2 2 2 2" xfId="3889"/>
    <cellStyle name="Input 6 2 2 2 2 2 3" xfId="3890"/>
    <cellStyle name="Input 6 2 2 2 2 2 4" xfId="3891"/>
    <cellStyle name="Input 6 2 2 2 2 3" xfId="3892"/>
    <cellStyle name="Input 6 2 2 2 2 3 2" xfId="3893"/>
    <cellStyle name="Input 6 2 2 2 2 3 3" xfId="3894"/>
    <cellStyle name="Input 6 2 2 2 2 3 4" xfId="3895"/>
    <cellStyle name="Input 6 2 2 2 2 4" xfId="3896"/>
    <cellStyle name="Input 6 2 2 2 2 4 2" xfId="3897"/>
    <cellStyle name="Input 6 2 2 2 2 4 3" xfId="3898"/>
    <cellStyle name="Input 6 2 2 2 2 5" xfId="3899"/>
    <cellStyle name="Input 6 2 2 2 3" xfId="3900"/>
    <cellStyle name="Input 6 2 2 2 3 2" xfId="3901"/>
    <cellStyle name="Input 6 2 2 2 3 3" xfId="3902"/>
    <cellStyle name="Input 6 2 2 2 3 4" xfId="3903"/>
    <cellStyle name="Input 6 2 2 2 4" xfId="3904"/>
    <cellStyle name="Input 6 2 2 2 4 2" xfId="3905"/>
    <cellStyle name="Input 6 2 2 2 4 3" xfId="3906"/>
    <cellStyle name="Input 6 2 2 2 4 4" xfId="3907"/>
    <cellStyle name="Input 6 2 2 2 5" xfId="3908"/>
    <cellStyle name="Input 6 2 2 2 5 2" xfId="3909"/>
    <cellStyle name="Input 6 2 2 2 5 3" xfId="3910"/>
    <cellStyle name="Input 6 2 2 2 6" xfId="3911"/>
    <cellStyle name="Input 6 2 2 3" xfId="3912"/>
    <cellStyle name="Input 6 2 2 3 2" xfId="3913"/>
    <cellStyle name="Input 6 2 2 3 2 2" xfId="3914"/>
    <cellStyle name="Input 6 2 2 3 2 3" xfId="3915"/>
    <cellStyle name="Input 6 2 2 3 2 4" xfId="3916"/>
    <cellStyle name="Input 6 2 2 3 3" xfId="3917"/>
    <cellStyle name="Input 6 2 2 3 3 2" xfId="3918"/>
    <cellStyle name="Input 6 2 2 3 3 3" xfId="3919"/>
    <cellStyle name="Input 6 2 2 3 3 4" xfId="3920"/>
    <cellStyle name="Input 6 2 2 3 4" xfId="3921"/>
    <cellStyle name="Input 6 2 2 3 4 2" xfId="3922"/>
    <cellStyle name="Input 6 2 2 3 4 3" xfId="3923"/>
    <cellStyle name="Input 6 2 2 3 5" xfId="3924"/>
    <cellStyle name="Input 6 2 2 4" xfId="3925"/>
    <cellStyle name="Input 6 2 2 4 2" xfId="3926"/>
    <cellStyle name="Input 6 2 2 4 3" xfId="3927"/>
    <cellStyle name="Input 6 2 2 4 4" xfId="3928"/>
    <cellStyle name="Input 6 2 2 5" xfId="3929"/>
    <cellStyle name="Input 6 2 2 5 2" xfId="3930"/>
    <cellStyle name="Input 6 2 2 5 3" xfId="3931"/>
    <cellStyle name="Input 6 2 2 5 4" xfId="3932"/>
    <cellStyle name="Input 6 2 2 6" xfId="3933"/>
    <cellStyle name="Input 6 2 2 6 2" xfId="3934"/>
    <cellStyle name="Input 6 2 2 6 3" xfId="3935"/>
    <cellStyle name="Input 6 2 2 7" xfId="3936"/>
    <cellStyle name="Input 6 2 3" xfId="3937"/>
    <cellStyle name="Input 6 2 3 2" xfId="3938"/>
    <cellStyle name="Input 6 2 3 2 2" xfId="3939"/>
    <cellStyle name="Input 6 2 3 2 2 2" xfId="3940"/>
    <cellStyle name="Input 6 2 3 2 2 3" xfId="3941"/>
    <cellStyle name="Input 6 2 3 2 2 4" xfId="3942"/>
    <cellStyle name="Input 6 2 3 2 3" xfId="3943"/>
    <cellStyle name="Input 6 2 3 2 3 2" xfId="3944"/>
    <cellStyle name="Input 6 2 3 2 3 3" xfId="3945"/>
    <cellStyle name="Input 6 2 3 2 3 4" xfId="3946"/>
    <cellStyle name="Input 6 2 3 2 4" xfId="3947"/>
    <cellStyle name="Input 6 2 3 2 4 2" xfId="3948"/>
    <cellStyle name="Input 6 2 3 2 4 3" xfId="3949"/>
    <cellStyle name="Input 6 2 3 2 5" xfId="3950"/>
    <cellStyle name="Input 6 2 3 3" xfId="3951"/>
    <cellStyle name="Input 6 2 3 3 2" xfId="3952"/>
    <cellStyle name="Input 6 2 3 3 3" xfId="3953"/>
    <cellStyle name="Input 6 2 3 3 4" xfId="3954"/>
    <cellStyle name="Input 6 2 3 4" xfId="3955"/>
    <cellStyle name="Input 6 2 3 4 2" xfId="3956"/>
    <cellStyle name="Input 6 2 3 4 3" xfId="3957"/>
    <cellStyle name="Input 6 2 3 4 4" xfId="3958"/>
    <cellStyle name="Input 6 2 3 5" xfId="3959"/>
    <cellStyle name="Input 6 2 3 5 2" xfId="3960"/>
    <cellStyle name="Input 6 2 3 5 3" xfId="3961"/>
    <cellStyle name="Input 6 2 3 6" xfId="3962"/>
    <cellStyle name="Input 6 2 4" xfId="3963"/>
    <cellStyle name="Input 6 2 4 2" xfId="3964"/>
    <cellStyle name="Input 6 2 4 2 2" xfId="3965"/>
    <cellStyle name="Input 6 2 4 2 3" xfId="3966"/>
    <cellStyle name="Input 6 2 4 2 4" xfId="3967"/>
    <cellStyle name="Input 6 2 4 3" xfId="3968"/>
    <cellStyle name="Input 6 2 4 3 2" xfId="3969"/>
    <cellStyle name="Input 6 2 4 3 3" xfId="3970"/>
    <cellStyle name="Input 6 2 4 3 4" xfId="3971"/>
    <cellStyle name="Input 6 2 4 4" xfId="3972"/>
    <cellStyle name="Input 6 2 4 4 2" xfId="3973"/>
    <cellStyle name="Input 6 2 4 4 3" xfId="3974"/>
    <cellStyle name="Input 6 2 4 5" xfId="3975"/>
    <cellStyle name="Input 6 2 5" xfId="3976"/>
    <cellStyle name="Input 6 2 5 2" xfId="3977"/>
    <cellStyle name="Input 6 2 5 3" xfId="3978"/>
    <cellStyle name="Input 6 2 5 4" xfId="3979"/>
    <cellStyle name="Input 6 2 6" xfId="3980"/>
    <cellStyle name="Input 6 2 6 2" xfId="3981"/>
    <cellStyle name="Input 6 2 6 3" xfId="3982"/>
    <cellStyle name="Input 6 2 6 4" xfId="3983"/>
    <cellStyle name="Input 6 2 7" xfId="3984"/>
    <cellStyle name="Input 6 2 7 2" xfId="3985"/>
    <cellStyle name="Input 6 2 7 3" xfId="3986"/>
    <cellStyle name="Input 6 2 8" xfId="3987"/>
    <cellStyle name="Input 6 3" xfId="3988"/>
    <cellStyle name="Input 6 3 2" xfId="3989"/>
    <cellStyle name="Input 6 3 3" xfId="3990"/>
    <cellStyle name="Input 6 3 4" xfId="3991"/>
    <cellStyle name="Input 6 4" xfId="3992"/>
    <cellStyle name="Input 6 4 2" xfId="3993"/>
    <cellStyle name="Input 6 4 3" xfId="3994"/>
    <cellStyle name="Input 6 4 4" xfId="3995"/>
    <cellStyle name="Input 6 5" xfId="3996"/>
    <cellStyle name="Input 6 5 2" xfId="3997"/>
    <cellStyle name="Input 6 5 3" xfId="3998"/>
    <cellStyle name="Input 6 6" xfId="3999"/>
    <cellStyle name="Input 6 6 2" xfId="4000"/>
    <cellStyle name="Input 6 6 3" xfId="4001"/>
    <cellStyle name="Input 6 7" xfId="4002"/>
    <cellStyle name="Input 7" xfId="4003"/>
    <cellStyle name="Input 7 2" xfId="4004"/>
    <cellStyle name="Input 7 2 2" xfId="4005"/>
    <cellStyle name="Input 7 2 2 2" xfId="4006"/>
    <cellStyle name="Input 7 2 2 2 2" xfId="4007"/>
    <cellStyle name="Input 7 2 2 2 2 2" xfId="4008"/>
    <cellStyle name="Input 7 2 2 2 2 2 2" xfId="4009"/>
    <cellStyle name="Input 7 2 2 2 2 2 3" xfId="4010"/>
    <cellStyle name="Input 7 2 2 2 2 2 4" xfId="4011"/>
    <cellStyle name="Input 7 2 2 2 2 3" xfId="4012"/>
    <cellStyle name="Input 7 2 2 2 2 3 2" xfId="4013"/>
    <cellStyle name="Input 7 2 2 2 2 3 3" xfId="4014"/>
    <cellStyle name="Input 7 2 2 2 2 3 4" xfId="4015"/>
    <cellStyle name="Input 7 2 2 2 2 4" xfId="4016"/>
    <cellStyle name="Input 7 2 2 2 2 4 2" xfId="4017"/>
    <cellStyle name="Input 7 2 2 2 2 4 3" xfId="4018"/>
    <cellStyle name="Input 7 2 2 2 2 5" xfId="4019"/>
    <cellStyle name="Input 7 2 2 2 3" xfId="4020"/>
    <cellStyle name="Input 7 2 2 2 3 2" xfId="4021"/>
    <cellStyle name="Input 7 2 2 2 3 3" xfId="4022"/>
    <cellStyle name="Input 7 2 2 2 3 4" xfId="4023"/>
    <cellStyle name="Input 7 2 2 2 4" xfId="4024"/>
    <cellStyle name="Input 7 2 2 2 4 2" xfId="4025"/>
    <cellStyle name="Input 7 2 2 2 4 3" xfId="4026"/>
    <cellStyle name="Input 7 2 2 2 4 4" xfId="4027"/>
    <cellStyle name="Input 7 2 2 2 5" xfId="4028"/>
    <cellStyle name="Input 7 2 2 2 5 2" xfId="4029"/>
    <cellStyle name="Input 7 2 2 2 5 3" xfId="4030"/>
    <cellStyle name="Input 7 2 2 2 6" xfId="4031"/>
    <cellStyle name="Input 7 2 2 3" xfId="4032"/>
    <cellStyle name="Input 7 2 2 3 2" xfId="4033"/>
    <cellStyle name="Input 7 2 2 3 2 2" xfId="4034"/>
    <cellStyle name="Input 7 2 2 3 2 3" xfId="4035"/>
    <cellStyle name="Input 7 2 2 3 2 4" xfId="4036"/>
    <cellStyle name="Input 7 2 2 3 3" xfId="4037"/>
    <cellStyle name="Input 7 2 2 3 3 2" xfId="4038"/>
    <cellStyle name="Input 7 2 2 3 3 3" xfId="4039"/>
    <cellStyle name="Input 7 2 2 3 3 4" xfId="4040"/>
    <cellStyle name="Input 7 2 2 3 4" xfId="4041"/>
    <cellStyle name="Input 7 2 2 3 4 2" xfId="4042"/>
    <cellStyle name="Input 7 2 2 3 4 3" xfId="4043"/>
    <cellStyle name="Input 7 2 2 3 5" xfId="4044"/>
    <cellStyle name="Input 7 2 2 4" xfId="4045"/>
    <cellStyle name="Input 7 2 2 4 2" xfId="4046"/>
    <cellStyle name="Input 7 2 2 4 3" xfId="4047"/>
    <cellStyle name="Input 7 2 2 4 4" xfId="4048"/>
    <cellStyle name="Input 7 2 2 5" xfId="4049"/>
    <cellStyle name="Input 7 2 2 5 2" xfId="4050"/>
    <cellStyle name="Input 7 2 2 5 3" xfId="4051"/>
    <cellStyle name="Input 7 2 2 5 4" xfId="4052"/>
    <cellStyle name="Input 7 2 2 6" xfId="4053"/>
    <cellStyle name="Input 7 2 2 6 2" xfId="4054"/>
    <cellStyle name="Input 7 2 2 6 3" xfId="4055"/>
    <cellStyle name="Input 7 2 2 7" xfId="4056"/>
    <cellStyle name="Input 7 2 3" xfId="4057"/>
    <cellStyle name="Input 7 2 3 2" xfId="4058"/>
    <cellStyle name="Input 7 2 3 2 2" xfId="4059"/>
    <cellStyle name="Input 7 2 3 2 2 2" xfId="4060"/>
    <cellStyle name="Input 7 2 3 2 2 3" xfId="4061"/>
    <cellStyle name="Input 7 2 3 2 2 4" xfId="4062"/>
    <cellStyle name="Input 7 2 3 2 3" xfId="4063"/>
    <cellStyle name="Input 7 2 3 2 3 2" xfId="4064"/>
    <cellStyle name="Input 7 2 3 2 3 3" xfId="4065"/>
    <cellStyle name="Input 7 2 3 2 3 4" xfId="4066"/>
    <cellStyle name="Input 7 2 3 2 4" xfId="4067"/>
    <cellStyle name="Input 7 2 3 2 4 2" xfId="4068"/>
    <cellStyle name="Input 7 2 3 2 4 3" xfId="4069"/>
    <cellStyle name="Input 7 2 3 2 5" xfId="4070"/>
    <cellStyle name="Input 7 2 3 3" xfId="4071"/>
    <cellStyle name="Input 7 2 3 3 2" xfId="4072"/>
    <cellStyle name="Input 7 2 3 3 3" xfId="4073"/>
    <cellStyle name="Input 7 2 3 3 4" xfId="4074"/>
    <cellStyle name="Input 7 2 3 4" xfId="4075"/>
    <cellStyle name="Input 7 2 3 4 2" xfId="4076"/>
    <cellStyle name="Input 7 2 3 4 3" xfId="4077"/>
    <cellStyle name="Input 7 2 3 4 4" xfId="4078"/>
    <cellStyle name="Input 7 2 3 5" xfId="4079"/>
    <cellStyle name="Input 7 2 3 5 2" xfId="4080"/>
    <cellStyle name="Input 7 2 3 5 3" xfId="4081"/>
    <cellStyle name="Input 7 2 3 6" xfId="4082"/>
    <cellStyle name="Input 7 2 4" xfId="4083"/>
    <cellStyle name="Input 7 2 4 2" xfId="4084"/>
    <cellStyle name="Input 7 2 4 2 2" xfId="4085"/>
    <cellStyle name="Input 7 2 4 2 3" xfId="4086"/>
    <cellStyle name="Input 7 2 4 2 4" xfId="4087"/>
    <cellStyle name="Input 7 2 4 3" xfId="4088"/>
    <cellStyle name="Input 7 2 4 3 2" xfId="4089"/>
    <cellStyle name="Input 7 2 4 3 3" xfId="4090"/>
    <cellStyle name="Input 7 2 4 3 4" xfId="4091"/>
    <cellStyle name="Input 7 2 4 4" xfId="4092"/>
    <cellStyle name="Input 7 2 4 4 2" xfId="4093"/>
    <cellStyle name="Input 7 2 4 4 3" xfId="4094"/>
    <cellStyle name="Input 7 2 4 5" xfId="4095"/>
    <cellStyle name="Input 7 2 5" xfId="4096"/>
    <cellStyle name="Input 7 2 5 2" xfId="4097"/>
    <cellStyle name="Input 7 2 5 3" xfId="4098"/>
    <cellStyle name="Input 7 2 5 4" xfId="4099"/>
    <cellStyle name="Input 7 2 6" xfId="4100"/>
    <cellStyle name="Input 7 2 6 2" xfId="4101"/>
    <cellStyle name="Input 7 2 6 3" xfId="4102"/>
    <cellStyle name="Input 7 2 6 4" xfId="4103"/>
    <cellStyle name="Input 7 2 7" xfId="4104"/>
    <cellStyle name="Input 7 2 7 2" xfId="4105"/>
    <cellStyle name="Input 7 2 7 3" xfId="4106"/>
    <cellStyle name="Input 7 2 8" xfId="4107"/>
    <cellStyle name="Input 7 3" xfId="4108"/>
    <cellStyle name="Input 7 3 2" xfId="4109"/>
    <cellStyle name="Input 7 3 3" xfId="4110"/>
    <cellStyle name="Input 7 3 4" xfId="4111"/>
    <cellStyle name="Input 7 4" xfId="4112"/>
    <cellStyle name="Input 7 4 2" xfId="4113"/>
    <cellStyle name="Input 7 4 3" xfId="4114"/>
    <cellStyle name="Input 7 4 4" xfId="4115"/>
    <cellStyle name="Input 7 5" xfId="4116"/>
    <cellStyle name="Input 7 5 2" xfId="4117"/>
    <cellStyle name="Input 7 5 3" xfId="4118"/>
    <cellStyle name="Input 7 6" xfId="4119"/>
    <cellStyle name="Input 7 6 2" xfId="4120"/>
    <cellStyle name="Input 7 6 3" xfId="4121"/>
    <cellStyle name="Input 7 7" xfId="4122"/>
    <cellStyle name="Input 8" xfId="4123"/>
    <cellStyle name="Input 8 2" xfId="4124"/>
    <cellStyle name="Input 8 2 2" xfId="4125"/>
    <cellStyle name="Input 8 2 2 2" xfId="4126"/>
    <cellStyle name="Input 8 2 2 2 2" xfId="4127"/>
    <cellStyle name="Input 8 2 2 2 2 2" xfId="4128"/>
    <cellStyle name="Input 8 2 2 2 2 3" xfId="4129"/>
    <cellStyle name="Input 8 2 2 2 2 4" xfId="4130"/>
    <cellStyle name="Input 8 2 2 2 3" xfId="4131"/>
    <cellStyle name="Input 8 2 2 2 3 2" xfId="4132"/>
    <cellStyle name="Input 8 2 2 2 3 3" xfId="4133"/>
    <cellStyle name="Input 8 2 2 2 3 4" xfId="4134"/>
    <cellStyle name="Input 8 2 2 2 4" xfId="4135"/>
    <cellStyle name="Input 8 2 2 2 4 2" xfId="4136"/>
    <cellStyle name="Input 8 2 2 2 4 3" xfId="4137"/>
    <cellStyle name="Input 8 2 2 2 5" xfId="4138"/>
    <cellStyle name="Input 8 2 2 3" xfId="4139"/>
    <cellStyle name="Input 8 2 2 3 2" xfId="4140"/>
    <cellStyle name="Input 8 2 2 3 3" xfId="4141"/>
    <cellStyle name="Input 8 2 2 3 4" xfId="4142"/>
    <cellStyle name="Input 8 2 2 4" xfId="4143"/>
    <cellStyle name="Input 8 2 2 4 2" xfId="4144"/>
    <cellStyle name="Input 8 2 2 4 3" xfId="4145"/>
    <cellStyle name="Input 8 2 2 4 4" xfId="4146"/>
    <cellStyle name="Input 8 2 2 5" xfId="4147"/>
    <cellStyle name="Input 8 2 2 5 2" xfId="4148"/>
    <cellStyle name="Input 8 2 2 5 3" xfId="4149"/>
    <cellStyle name="Input 8 2 2 6" xfId="4150"/>
    <cellStyle name="Input 8 2 3" xfId="4151"/>
    <cellStyle name="Input 8 2 3 2" xfId="4152"/>
    <cellStyle name="Input 8 2 3 2 2" xfId="4153"/>
    <cellStyle name="Input 8 2 3 2 3" xfId="4154"/>
    <cellStyle name="Input 8 2 3 2 4" xfId="4155"/>
    <cellStyle name="Input 8 2 3 3" xfId="4156"/>
    <cellStyle name="Input 8 2 3 3 2" xfId="4157"/>
    <cellStyle name="Input 8 2 3 3 3" xfId="4158"/>
    <cellStyle name="Input 8 2 3 3 4" xfId="4159"/>
    <cellStyle name="Input 8 2 3 4" xfId="4160"/>
    <cellStyle name="Input 8 2 3 4 2" xfId="4161"/>
    <cellStyle name="Input 8 2 3 4 3" xfId="4162"/>
    <cellStyle name="Input 8 2 3 5" xfId="4163"/>
    <cellStyle name="Input 8 2 4" xfId="4164"/>
    <cellStyle name="Input 8 2 4 2" xfId="4165"/>
    <cellStyle name="Input 8 2 4 3" xfId="4166"/>
    <cellStyle name="Input 8 2 4 4" xfId="4167"/>
    <cellStyle name="Input 8 2 5" xfId="4168"/>
    <cellStyle name="Input 8 2 5 2" xfId="4169"/>
    <cellStyle name="Input 8 2 5 3" xfId="4170"/>
    <cellStyle name="Input 8 2 5 4" xfId="4171"/>
    <cellStyle name="Input 8 2 6" xfId="4172"/>
    <cellStyle name="Input 8 2 6 2" xfId="4173"/>
    <cellStyle name="Input 8 2 6 3" xfId="4174"/>
    <cellStyle name="Input 8 2 7" xfId="4175"/>
    <cellStyle name="Input 8 3" xfId="4176"/>
    <cellStyle name="Input 8 3 2" xfId="4177"/>
    <cellStyle name="Input 8 3 2 2" xfId="4178"/>
    <cellStyle name="Input 8 3 2 2 2" xfId="4179"/>
    <cellStyle name="Input 8 3 2 2 3" xfId="4180"/>
    <cellStyle name="Input 8 3 2 2 4" xfId="4181"/>
    <cellStyle name="Input 8 3 2 3" xfId="4182"/>
    <cellStyle name="Input 8 3 2 3 2" xfId="4183"/>
    <cellStyle name="Input 8 3 2 3 3" xfId="4184"/>
    <cellStyle name="Input 8 3 2 3 4" xfId="4185"/>
    <cellStyle name="Input 8 3 2 4" xfId="4186"/>
    <cellStyle name="Input 8 3 2 4 2" xfId="4187"/>
    <cellStyle name="Input 8 3 2 4 3" xfId="4188"/>
    <cellStyle name="Input 8 3 2 5" xfId="4189"/>
    <cellStyle name="Input 8 3 3" xfId="4190"/>
    <cellStyle name="Input 8 3 3 2" xfId="4191"/>
    <cellStyle name="Input 8 3 3 3" xfId="4192"/>
    <cellStyle name="Input 8 3 3 4" xfId="4193"/>
    <cellStyle name="Input 8 3 4" xfId="4194"/>
    <cellStyle name="Input 8 3 4 2" xfId="4195"/>
    <cellStyle name="Input 8 3 4 3" xfId="4196"/>
    <cellStyle name="Input 8 3 4 4" xfId="4197"/>
    <cellStyle name="Input 8 3 5" xfId="4198"/>
    <cellStyle name="Input 8 3 5 2" xfId="4199"/>
    <cellStyle name="Input 8 3 5 3" xfId="4200"/>
    <cellStyle name="Input 8 3 6" xfId="4201"/>
    <cellStyle name="Input 8 4" xfId="4202"/>
    <cellStyle name="Input 8 4 2" xfId="4203"/>
    <cellStyle name="Input 8 4 2 2" xfId="4204"/>
    <cellStyle name="Input 8 4 2 3" xfId="4205"/>
    <cellStyle name="Input 8 4 2 4" xfId="4206"/>
    <cellStyle name="Input 8 4 3" xfId="4207"/>
    <cellStyle name="Input 8 4 3 2" xfId="4208"/>
    <cellStyle name="Input 8 4 3 3" xfId="4209"/>
    <cellStyle name="Input 8 4 3 4" xfId="4210"/>
    <cellStyle name="Input 8 4 4" xfId="4211"/>
    <cellStyle name="Input 8 4 4 2" xfId="4212"/>
    <cellStyle name="Input 8 4 4 3" xfId="4213"/>
    <cellStyle name="Input 8 4 5" xfId="4214"/>
    <cellStyle name="Input 8 5" xfId="4215"/>
    <cellStyle name="Input 8 5 2" xfId="4216"/>
    <cellStyle name="Input 8 5 3" xfId="4217"/>
    <cellStyle name="Input 8 5 4" xfId="4218"/>
    <cellStyle name="Input 8 6" xfId="4219"/>
    <cellStyle name="Input 8 6 2" xfId="4220"/>
    <cellStyle name="Input 8 6 3" xfId="4221"/>
    <cellStyle name="Input 8 6 4" xfId="4222"/>
    <cellStyle name="Input 8 7" xfId="4223"/>
    <cellStyle name="Input 8 7 2" xfId="4224"/>
    <cellStyle name="Input 8 7 3" xfId="4225"/>
    <cellStyle name="Input 8 8" xfId="4226"/>
    <cellStyle name="Input 9" xfId="4227"/>
    <cellStyle name="Input 9 2" xfId="4228"/>
    <cellStyle name="Input 9 2 2" xfId="4229"/>
    <cellStyle name="Input 9 2 2 2" xfId="4230"/>
    <cellStyle name="Input 9 2 2 2 2" xfId="4231"/>
    <cellStyle name="Input 9 2 2 2 3" xfId="4232"/>
    <cellStyle name="Input 9 2 2 2 4" xfId="4233"/>
    <cellStyle name="Input 9 2 2 3" xfId="4234"/>
    <cellStyle name="Input 9 2 2 3 2" xfId="4235"/>
    <cellStyle name="Input 9 2 2 3 3" xfId="4236"/>
    <cellStyle name="Input 9 2 2 3 4" xfId="4237"/>
    <cellStyle name="Input 9 2 2 4" xfId="4238"/>
    <cellStyle name="Input 9 2 2 4 2" xfId="4239"/>
    <cellStyle name="Input 9 2 2 4 3" xfId="4240"/>
    <cellStyle name="Input 9 2 2 5" xfId="4241"/>
    <cellStyle name="Input 9 2 3" xfId="4242"/>
    <cellStyle name="Input 9 2 3 2" xfId="4243"/>
    <cellStyle name="Input 9 2 3 3" xfId="4244"/>
    <cellStyle name="Input 9 2 3 4" xfId="4245"/>
    <cellStyle name="Input 9 2 4" xfId="4246"/>
    <cellStyle name="Input 9 2 4 2" xfId="4247"/>
    <cellStyle name="Input 9 2 4 3" xfId="4248"/>
    <cellStyle name="Input 9 2 4 4" xfId="4249"/>
    <cellStyle name="Input 9 2 5" xfId="4250"/>
    <cellStyle name="Input 9 2 5 2" xfId="4251"/>
    <cellStyle name="Input 9 2 5 3" xfId="4252"/>
    <cellStyle name="Input 9 2 6" xfId="4253"/>
    <cellStyle name="Input 9 3" xfId="4254"/>
    <cellStyle name="Input 9 3 2" xfId="4255"/>
    <cellStyle name="Input 9 3 2 2" xfId="4256"/>
    <cellStyle name="Input 9 3 2 3" xfId="4257"/>
    <cellStyle name="Input 9 3 2 4" xfId="4258"/>
    <cellStyle name="Input 9 3 3" xfId="4259"/>
    <cellStyle name="Input 9 3 3 2" xfId="4260"/>
    <cellStyle name="Input 9 3 3 3" xfId="4261"/>
    <cellStyle name="Input 9 3 3 4" xfId="4262"/>
    <cellStyle name="Input 9 3 4" xfId="4263"/>
    <cellStyle name="Input 9 3 4 2" xfId="4264"/>
    <cellStyle name="Input 9 3 4 3" xfId="4265"/>
    <cellStyle name="Input 9 3 5" xfId="4266"/>
    <cellStyle name="Input 9 4" xfId="4267"/>
    <cellStyle name="Input 9 4 2" xfId="4268"/>
    <cellStyle name="Input 9 4 3" xfId="4269"/>
    <cellStyle name="Input 9 4 4" xfId="4270"/>
    <cellStyle name="Input 9 5" xfId="4271"/>
    <cellStyle name="Input 9 5 2" xfId="4272"/>
    <cellStyle name="Input 9 5 3" xfId="4273"/>
    <cellStyle name="Input 9 5 4" xfId="4274"/>
    <cellStyle name="Input 9 6" xfId="4275"/>
    <cellStyle name="Input 9 6 2" xfId="4276"/>
    <cellStyle name="Input 9 6 3" xfId="4277"/>
    <cellStyle name="Input 9 7" xfId="4278"/>
    <cellStyle name="Lines" xfId="4279"/>
    <cellStyle name="Linked Cell 10" xfId="4280"/>
    <cellStyle name="Linked Cell 11" xfId="4281"/>
    <cellStyle name="Linked Cell 2" xfId="4282"/>
    <cellStyle name="Linked Cell 3" xfId="4283"/>
    <cellStyle name="Linked Cell 4" xfId="4284"/>
    <cellStyle name="Linked Cell 5" xfId="4285"/>
    <cellStyle name="Linked Cell 6" xfId="4286"/>
    <cellStyle name="Linked Cell 7" xfId="4287"/>
    <cellStyle name="Linked Cell 8" xfId="4288"/>
    <cellStyle name="Linked Cell 9" xfId="4289"/>
    <cellStyle name="Neutral 10" xfId="4290"/>
    <cellStyle name="Neutral 11" xfId="4291"/>
    <cellStyle name="Neutral 2" xfId="4292"/>
    <cellStyle name="Neutral 3" xfId="4293"/>
    <cellStyle name="Neutral 4" xfId="4294"/>
    <cellStyle name="Neutral 5" xfId="4295"/>
    <cellStyle name="Neutral 6" xfId="4296"/>
    <cellStyle name="Neutral 7" xfId="4297"/>
    <cellStyle name="Neutral 8" xfId="4298"/>
    <cellStyle name="Neutral 9" xfId="4299"/>
    <cellStyle name="Normal" xfId="0" builtinId="0"/>
    <cellStyle name="Normal 10" xfId="4300"/>
    <cellStyle name="Normal 11" xfId="4301"/>
    <cellStyle name="Normal 12" xfId="4302"/>
    <cellStyle name="Normal 12 10" xfId="21455"/>
    <cellStyle name="Normal 12 11" xfId="33699"/>
    <cellStyle name="Normal 12 12" xfId="45928"/>
    <cellStyle name="Normal 12 2" xfId="4303"/>
    <cellStyle name="Normal 12 2 10" xfId="33700"/>
    <cellStyle name="Normal 12 2 11" xfId="45929"/>
    <cellStyle name="Normal 12 2 2" xfId="4304"/>
    <cellStyle name="Normal 12 2 2 10" xfId="45930"/>
    <cellStyle name="Normal 12 2 2 2" xfId="4305"/>
    <cellStyle name="Normal 12 2 2 2 2" xfId="4306"/>
    <cellStyle name="Normal 12 2 2 2 2 2" xfId="4307"/>
    <cellStyle name="Normal 12 2 2 2 2 2 2" xfId="4308"/>
    <cellStyle name="Normal 12 2 2 2 2 2 2 2" xfId="4309"/>
    <cellStyle name="Normal 12 2 2 2 2 2 2 2 2" xfId="15324"/>
    <cellStyle name="Normal 12 2 2 2 2 2 2 2 2 2" xfId="27579"/>
    <cellStyle name="Normal 12 2 2 2 2 2 2 2 2 3" xfId="39820"/>
    <cellStyle name="Normal 12 2 2 2 2 2 2 2 3" xfId="21462"/>
    <cellStyle name="Normal 12 2 2 2 2 2 2 2 4" xfId="33706"/>
    <cellStyle name="Normal 12 2 2 2 2 2 2 2 5" xfId="45935"/>
    <cellStyle name="Normal 12 2 2 2 2 2 2 3" xfId="15323"/>
    <cellStyle name="Normal 12 2 2 2 2 2 2 3 2" xfId="27578"/>
    <cellStyle name="Normal 12 2 2 2 2 2 2 3 3" xfId="39819"/>
    <cellStyle name="Normal 12 2 2 2 2 2 2 4" xfId="21461"/>
    <cellStyle name="Normal 12 2 2 2 2 2 2 5" xfId="33705"/>
    <cellStyle name="Normal 12 2 2 2 2 2 2 6" xfId="45934"/>
    <cellStyle name="Normal 12 2 2 2 2 2 3" xfId="4310"/>
    <cellStyle name="Normal 12 2 2 2 2 2 3 2" xfId="15325"/>
    <cellStyle name="Normal 12 2 2 2 2 2 3 2 2" xfId="27580"/>
    <cellStyle name="Normal 12 2 2 2 2 2 3 2 3" xfId="39821"/>
    <cellStyle name="Normal 12 2 2 2 2 2 3 3" xfId="21463"/>
    <cellStyle name="Normal 12 2 2 2 2 2 3 4" xfId="33707"/>
    <cellStyle name="Normal 12 2 2 2 2 2 3 5" xfId="45936"/>
    <cellStyle name="Normal 12 2 2 2 2 2 4" xfId="15322"/>
    <cellStyle name="Normal 12 2 2 2 2 2 4 2" xfId="27577"/>
    <cellStyle name="Normal 12 2 2 2 2 2 4 3" xfId="39818"/>
    <cellStyle name="Normal 12 2 2 2 2 2 5" xfId="21460"/>
    <cellStyle name="Normal 12 2 2 2 2 2 6" xfId="33704"/>
    <cellStyle name="Normal 12 2 2 2 2 2 7" xfId="45933"/>
    <cellStyle name="Normal 12 2 2 2 2 3" xfId="4311"/>
    <cellStyle name="Normal 12 2 2 2 2 3 2" xfId="4312"/>
    <cellStyle name="Normal 12 2 2 2 2 3 2 2" xfId="15327"/>
    <cellStyle name="Normal 12 2 2 2 2 3 2 2 2" xfId="27582"/>
    <cellStyle name="Normal 12 2 2 2 2 3 2 2 3" xfId="39823"/>
    <cellStyle name="Normal 12 2 2 2 2 3 2 3" xfId="21465"/>
    <cellStyle name="Normal 12 2 2 2 2 3 2 4" xfId="33709"/>
    <cellStyle name="Normal 12 2 2 2 2 3 2 5" xfId="45938"/>
    <cellStyle name="Normal 12 2 2 2 2 3 3" xfId="15326"/>
    <cellStyle name="Normal 12 2 2 2 2 3 3 2" xfId="27581"/>
    <cellStyle name="Normal 12 2 2 2 2 3 3 3" xfId="39822"/>
    <cellStyle name="Normal 12 2 2 2 2 3 4" xfId="21464"/>
    <cellStyle name="Normal 12 2 2 2 2 3 5" xfId="33708"/>
    <cellStyle name="Normal 12 2 2 2 2 3 6" xfId="45937"/>
    <cellStyle name="Normal 12 2 2 2 2 4" xfId="4313"/>
    <cellStyle name="Normal 12 2 2 2 2 4 2" xfId="15328"/>
    <cellStyle name="Normal 12 2 2 2 2 4 2 2" xfId="27583"/>
    <cellStyle name="Normal 12 2 2 2 2 4 2 3" xfId="39824"/>
    <cellStyle name="Normal 12 2 2 2 2 4 3" xfId="21466"/>
    <cellStyle name="Normal 12 2 2 2 2 4 4" xfId="33710"/>
    <cellStyle name="Normal 12 2 2 2 2 4 5" xfId="45939"/>
    <cellStyle name="Normal 12 2 2 2 2 5" xfId="15321"/>
    <cellStyle name="Normal 12 2 2 2 2 5 2" xfId="27576"/>
    <cellStyle name="Normal 12 2 2 2 2 5 3" xfId="39817"/>
    <cellStyle name="Normal 12 2 2 2 2 6" xfId="21459"/>
    <cellStyle name="Normal 12 2 2 2 2 7" xfId="33703"/>
    <cellStyle name="Normal 12 2 2 2 2 8" xfId="45932"/>
    <cellStyle name="Normal 12 2 2 2 3" xfId="4314"/>
    <cellStyle name="Normal 12 2 2 2 3 2" xfId="4315"/>
    <cellStyle name="Normal 12 2 2 2 3 2 2" xfId="4316"/>
    <cellStyle name="Normal 12 2 2 2 3 2 2 2" xfId="15331"/>
    <cellStyle name="Normal 12 2 2 2 3 2 2 2 2" xfId="27586"/>
    <cellStyle name="Normal 12 2 2 2 3 2 2 2 3" xfId="39827"/>
    <cellStyle name="Normal 12 2 2 2 3 2 2 3" xfId="21469"/>
    <cellStyle name="Normal 12 2 2 2 3 2 2 4" xfId="33713"/>
    <cellStyle name="Normal 12 2 2 2 3 2 2 5" xfId="45942"/>
    <cellStyle name="Normal 12 2 2 2 3 2 3" xfId="15330"/>
    <cellStyle name="Normal 12 2 2 2 3 2 3 2" xfId="27585"/>
    <cellStyle name="Normal 12 2 2 2 3 2 3 3" xfId="39826"/>
    <cellStyle name="Normal 12 2 2 2 3 2 4" xfId="21468"/>
    <cellStyle name="Normal 12 2 2 2 3 2 5" xfId="33712"/>
    <cellStyle name="Normal 12 2 2 2 3 2 6" xfId="45941"/>
    <cellStyle name="Normal 12 2 2 2 3 3" xfId="4317"/>
    <cellStyle name="Normal 12 2 2 2 3 3 2" xfId="15332"/>
    <cellStyle name="Normal 12 2 2 2 3 3 2 2" xfId="27587"/>
    <cellStyle name="Normal 12 2 2 2 3 3 2 3" xfId="39828"/>
    <cellStyle name="Normal 12 2 2 2 3 3 3" xfId="21470"/>
    <cellStyle name="Normal 12 2 2 2 3 3 4" xfId="33714"/>
    <cellStyle name="Normal 12 2 2 2 3 3 5" xfId="45943"/>
    <cellStyle name="Normal 12 2 2 2 3 4" xfId="15329"/>
    <cellStyle name="Normal 12 2 2 2 3 4 2" xfId="27584"/>
    <cellStyle name="Normal 12 2 2 2 3 4 3" xfId="39825"/>
    <cellStyle name="Normal 12 2 2 2 3 5" xfId="21467"/>
    <cellStyle name="Normal 12 2 2 2 3 6" xfId="33711"/>
    <cellStyle name="Normal 12 2 2 2 3 7" xfId="45940"/>
    <cellStyle name="Normal 12 2 2 2 4" xfId="4318"/>
    <cellStyle name="Normal 12 2 2 2 4 2" xfId="4319"/>
    <cellStyle name="Normal 12 2 2 2 4 2 2" xfId="15334"/>
    <cellStyle name="Normal 12 2 2 2 4 2 2 2" xfId="27589"/>
    <cellStyle name="Normal 12 2 2 2 4 2 2 3" xfId="39830"/>
    <cellStyle name="Normal 12 2 2 2 4 2 3" xfId="21472"/>
    <cellStyle name="Normal 12 2 2 2 4 2 4" xfId="33716"/>
    <cellStyle name="Normal 12 2 2 2 4 2 5" xfId="45945"/>
    <cellStyle name="Normal 12 2 2 2 4 3" xfId="15333"/>
    <cellStyle name="Normal 12 2 2 2 4 3 2" xfId="27588"/>
    <cellStyle name="Normal 12 2 2 2 4 3 3" xfId="39829"/>
    <cellStyle name="Normal 12 2 2 2 4 4" xfId="21471"/>
    <cellStyle name="Normal 12 2 2 2 4 5" xfId="33715"/>
    <cellStyle name="Normal 12 2 2 2 4 6" xfId="45944"/>
    <cellStyle name="Normal 12 2 2 2 5" xfId="4320"/>
    <cellStyle name="Normal 12 2 2 2 5 2" xfId="15335"/>
    <cellStyle name="Normal 12 2 2 2 5 2 2" xfId="27590"/>
    <cellStyle name="Normal 12 2 2 2 5 2 3" xfId="39831"/>
    <cellStyle name="Normal 12 2 2 2 5 3" xfId="21473"/>
    <cellStyle name="Normal 12 2 2 2 5 4" xfId="33717"/>
    <cellStyle name="Normal 12 2 2 2 5 5" xfId="45946"/>
    <cellStyle name="Normal 12 2 2 2 6" xfId="15320"/>
    <cellStyle name="Normal 12 2 2 2 6 2" xfId="27575"/>
    <cellStyle name="Normal 12 2 2 2 6 3" xfId="39816"/>
    <cellStyle name="Normal 12 2 2 2 7" xfId="21458"/>
    <cellStyle name="Normal 12 2 2 2 8" xfId="33702"/>
    <cellStyle name="Normal 12 2 2 2 9" xfId="45931"/>
    <cellStyle name="Normal 12 2 2 3" xfId="4321"/>
    <cellStyle name="Normal 12 2 2 3 2" xfId="4322"/>
    <cellStyle name="Normal 12 2 2 3 2 2" xfId="4323"/>
    <cellStyle name="Normal 12 2 2 3 2 2 2" xfId="4324"/>
    <cellStyle name="Normal 12 2 2 3 2 2 2 2" xfId="15339"/>
    <cellStyle name="Normal 12 2 2 3 2 2 2 2 2" xfId="27594"/>
    <cellStyle name="Normal 12 2 2 3 2 2 2 2 3" xfId="39835"/>
    <cellStyle name="Normal 12 2 2 3 2 2 2 3" xfId="21477"/>
    <cellStyle name="Normal 12 2 2 3 2 2 2 4" xfId="33721"/>
    <cellStyle name="Normal 12 2 2 3 2 2 2 5" xfId="45950"/>
    <cellStyle name="Normal 12 2 2 3 2 2 3" xfId="15338"/>
    <cellStyle name="Normal 12 2 2 3 2 2 3 2" xfId="27593"/>
    <cellStyle name="Normal 12 2 2 3 2 2 3 3" xfId="39834"/>
    <cellStyle name="Normal 12 2 2 3 2 2 4" xfId="21476"/>
    <cellStyle name="Normal 12 2 2 3 2 2 5" xfId="33720"/>
    <cellStyle name="Normal 12 2 2 3 2 2 6" xfId="45949"/>
    <cellStyle name="Normal 12 2 2 3 2 3" xfId="4325"/>
    <cellStyle name="Normal 12 2 2 3 2 3 2" xfId="15340"/>
    <cellStyle name="Normal 12 2 2 3 2 3 2 2" xfId="27595"/>
    <cellStyle name="Normal 12 2 2 3 2 3 2 3" xfId="39836"/>
    <cellStyle name="Normal 12 2 2 3 2 3 3" xfId="21478"/>
    <cellStyle name="Normal 12 2 2 3 2 3 4" xfId="33722"/>
    <cellStyle name="Normal 12 2 2 3 2 3 5" xfId="45951"/>
    <cellStyle name="Normal 12 2 2 3 2 4" xfId="15337"/>
    <cellStyle name="Normal 12 2 2 3 2 4 2" xfId="27592"/>
    <cellStyle name="Normal 12 2 2 3 2 4 3" xfId="39833"/>
    <cellStyle name="Normal 12 2 2 3 2 5" xfId="21475"/>
    <cellStyle name="Normal 12 2 2 3 2 6" xfId="33719"/>
    <cellStyle name="Normal 12 2 2 3 2 7" xfId="45948"/>
    <cellStyle name="Normal 12 2 2 3 3" xfId="4326"/>
    <cellStyle name="Normal 12 2 2 3 3 2" xfId="4327"/>
    <cellStyle name="Normal 12 2 2 3 3 2 2" xfId="15342"/>
    <cellStyle name="Normal 12 2 2 3 3 2 2 2" xfId="27597"/>
    <cellStyle name="Normal 12 2 2 3 3 2 2 3" xfId="39838"/>
    <cellStyle name="Normal 12 2 2 3 3 2 3" xfId="21480"/>
    <cellStyle name="Normal 12 2 2 3 3 2 4" xfId="33724"/>
    <cellStyle name="Normal 12 2 2 3 3 2 5" xfId="45953"/>
    <cellStyle name="Normal 12 2 2 3 3 3" xfId="15341"/>
    <cellStyle name="Normal 12 2 2 3 3 3 2" xfId="27596"/>
    <cellStyle name="Normal 12 2 2 3 3 3 3" xfId="39837"/>
    <cellStyle name="Normal 12 2 2 3 3 4" xfId="21479"/>
    <cellStyle name="Normal 12 2 2 3 3 5" xfId="33723"/>
    <cellStyle name="Normal 12 2 2 3 3 6" xfId="45952"/>
    <cellStyle name="Normal 12 2 2 3 4" xfId="4328"/>
    <cellStyle name="Normal 12 2 2 3 4 2" xfId="15343"/>
    <cellStyle name="Normal 12 2 2 3 4 2 2" xfId="27598"/>
    <cellStyle name="Normal 12 2 2 3 4 2 3" xfId="39839"/>
    <cellStyle name="Normal 12 2 2 3 4 3" xfId="21481"/>
    <cellStyle name="Normal 12 2 2 3 4 4" xfId="33725"/>
    <cellStyle name="Normal 12 2 2 3 4 5" xfId="45954"/>
    <cellStyle name="Normal 12 2 2 3 5" xfId="15336"/>
    <cellStyle name="Normal 12 2 2 3 5 2" xfId="27591"/>
    <cellStyle name="Normal 12 2 2 3 5 3" xfId="39832"/>
    <cellStyle name="Normal 12 2 2 3 6" xfId="21474"/>
    <cellStyle name="Normal 12 2 2 3 7" xfId="33718"/>
    <cellStyle name="Normal 12 2 2 3 8" xfId="45947"/>
    <cellStyle name="Normal 12 2 2 4" xfId="4329"/>
    <cellStyle name="Normal 12 2 2 4 2" xfId="4330"/>
    <cellStyle name="Normal 12 2 2 4 2 2" xfId="4331"/>
    <cellStyle name="Normal 12 2 2 4 2 2 2" xfId="15346"/>
    <cellStyle name="Normal 12 2 2 4 2 2 2 2" xfId="27601"/>
    <cellStyle name="Normal 12 2 2 4 2 2 2 3" xfId="39842"/>
    <cellStyle name="Normal 12 2 2 4 2 2 3" xfId="21484"/>
    <cellStyle name="Normal 12 2 2 4 2 2 4" xfId="33728"/>
    <cellStyle name="Normal 12 2 2 4 2 2 5" xfId="45957"/>
    <cellStyle name="Normal 12 2 2 4 2 3" xfId="15345"/>
    <cellStyle name="Normal 12 2 2 4 2 3 2" xfId="27600"/>
    <cellStyle name="Normal 12 2 2 4 2 3 3" xfId="39841"/>
    <cellStyle name="Normal 12 2 2 4 2 4" xfId="21483"/>
    <cellStyle name="Normal 12 2 2 4 2 5" xfId="33727"/>
    <cellStyle name="Normal 12 2 2 4 2 6" xfId="45956"/>
    <cellStyle name="Normal 12 2 2 4 3" xfId="4332"/>
    <cellStyle name="Normal 12 2 2 4 3 2" xfId="15347"/>
    <cellStyle name="Normal 12 2 2 4 3 2 2" xfId="27602"/>
    <cellStyle name="Normal 12 2 2 4 3 2 3" xfId="39843"/>
    <cellStyle name="Normal 12 2 2 4 3 3" xfId="21485"/>
    <cellStyle name="Normal 12 2 2 4 3 4" xfId="33729"/>
    <cellStyle name="Normal 12 2 2 4 3 5" xfId="45958"/>
    <cellStyle name="Normal 12 2 2 4 4" xfId="15344"/>
    <cellStyle name="Normal 12 2 2 4 4 2" xfId="27599"/>
    <cellStyle name="Normal 12 2 2 4 4 3" xfId="39840"/>
    <cellStyle name="Normal 12 2 2 4 5" xfId="21482"/>
    <cellStyle name="Normal 12 2 2 4 6" xfId="33726"/>
    <cellStyle name="Normal 12 2 2 4 7" xfId="45955"/>
    <cellStyle name="Normal 12 2 2 5" xfId="4333"/>
    <cellStyle name="Normal 12 2 2 5 2" xfId="4334"/>
    <cellStyle name="Normal 12 2 2 5 2 2" xfId="15349"/>
    <cellStyle name="Normal 12 2 2 5 2 2 2" xfId="27604"/>
    <cellStyle name="Normal 12 2 2 5 2 2 3" xfId="39845"/>
    <cellStyle name="Normal 12 2 2 5 2 3" xfId="21487"/>
    <cellStyle name="Normal 12 2 2 5 2 4" xfId="33731"/>
    <cellStyle name="Normal 12 2 2 5 2 5" xfId="45960"/>
    <cellStyle name="Normal 12 2 2 5 3" xfId="15348"/>
    <cellStyle name="Normal 12 2 2 5 3 2" xfId="27603"/>
    <cellStyle name="Normal 12 2 2 5 3 3" xfId="39844"/>
    <cellStyle name="Normal 12 2 2 5 4" xfId="21486"/>
    <cellStyle name="Normal 12 2 2 5 5" xfId="33730"/>
    <cellStyle name="Normal 12 2 2 5 6" xfId="45959"/>
    <cellStyle name="Normal 12 2 2 6" xfId="4335"/>
    <cellStyle name="Normal 12 2 2 6 2" xfId="15350"/>
    <cellStyle name="Normal 12 2 2 6 2 2" xfId="27605"/>
    <cellStyle name="Normal 12 2 2 6 2 3" xfId="39846"/>
    <cellStyle name="Normal 12 2 2 6 3" xfId="21488"/>
    <cellStyle name="Normal 12 2 2 6 4" xfId="33732"/>
    <cellStyle name="Normal 12 2 2 6 5" xfId="45961"/>
    <cellStyle name="Normal 12 2 2 7" xfId="15319"/>
    <cellStyle name="Normal 12 2 2 7 2" xfId="27574"/>
    <cellStyle name="Normal 12 2 2 7 3" xfId="39815"/>
    <cellStyle name="Normal 12 2 2 8" xfId="21457"/>
    <cellStyle name="Normal 12 2 2 9" xfId="33701"/>
    <cellStyle name="Normal 12 2 3" xfId="4336"/>
    <cellStyle name="Normal 12 2 3 2" xfId="4337"/>
    <cellStyle name="Normal 12 2 3 2 2" xfId="4338"/>
    <cellStyle name="Normal 12 2 3 2 2 2" xfId="4339"/>
    <cellStyle name="Normal 12 2 3 2 2 2 2" xfId="4340"/>
    <cellStyle name="Normal 12 2 3 2 2 2 2 2" xfId="15355"/>
    <cellStyle name="Normal 12 2 3 2 2 2 2 2 2" xfId="27610"/>
    <cellStyle name="Normal 12 2 3 2 2 2 2 2 3" xfId="39851"/>
    <cellStyle name="Normal 12 2 3 2 2 2 2 3" xfId="21493"/>
    <cellStyle name="Normal 12 2 3 2 2 2 2 4" xfId="33737"/>
    <cellStyle name="Normal 12 2 3 2 2 2 2 5" xfId="45966"/>
    <cellStyle name="Normal 12 2 3 2 2 2 3" xfId="15354"/>
    <cellStyle name="Normal 12 2 3 2 2 2 3 2" xfId="27609"/>
    <cellStyle name="Normal 12 2 3 2 2 2 3 3" xfId="39850"/>
    <cellStyle name="Normal 12 2 3 2 2 2 4" xfId="21492"/>
    <cellStyle name="Normal 12 2 3 2 2 2 5" xfId="33736"/>
    <cellStyle name="Normal 12 2 3 2 2 2 6" xfId="45965"/>
    <cellStyle name="Normal 12 2 3 2 2 3" xfId="4341"/>
    <cellStyle name="Normal 12 2 3 2 2 3 2" xfId="15356"/>
    <cellStyle name="Normal 12 2 3 2 2 3 2 2" xfId="27611"/>
    <cellStyle name="Normal 12 2 3 2 2 3 2 3" xfId="39852"/>
    <cellStyle name="Normal 12 2 3 2 2 3 3" xfId="21494"/>
    <cellStyle name="Normal 12 2 3 2 2 3 4" xfId="33738"/>
    <cellStyle name="Normal 12 2 3 2 2 3 5" xfId="45967"/>
    <cellStyle name="Normal 12 2 3 2 2 4" xfId="15353"/>
    <cellStyle name="Normal 12 2 3 2 2 4 2" xfId="27608"/>
    <cellStyle name="Normal 12 2 3 2 2 4 3" xfId="39849"/>
    <cellStyle name="Normal 12 2 3 2 2 5" xfId="21491"/>
    <cellStyle name="Normal 12 2 3 2 2 6" xfId="33735"/>
    <cellStyle name="Normal 12 2 3 2 2 7" xfId="45964"/>
    <cellStyle name="Normal 12 2 3 2 3" xfId="4342"/>
    <cellStyle name="Normal 12 2 3 2 3 2" xfId="4343"/>
    <cellStyle name="Normal 12 2 3 2 3 2 2" xfId="15358"/>
    <cellStyle name="Normal 12 2 3 2 3 2 2 2" xfId="27613"/>
    <cellStyle name="Normal 12 2 3 2 3 2 2 3" xfId="39854"/>
    <cellStyle name="Normal 12 2 3 2 3 2 3" xfId="21496"/>
    <cellStyle name="Normal 12 2 3 2 3 2 4" xfId="33740"/>
    <cellStyle name="Normal 12 2 3 2 3 2 5" xfId="45969"/>
    <cellStyle name="Normal 12 2 3 2 3 3" xfId="15357"/>
    <cellStyle name="Normal 12 2 3 2 3 3 2" xfId="27612"/>
    <cellStyle name="Normal 12 2 3 2 3 3 3" xfId="39853"/>
    <cellStyle name="Normal 12 2 3 2 3 4" xfId="21495"/>
    <cellStyle name="Normal 12 2 3 2 3 5" xfId="33739"/>
    <cellStyle name="Normal 12 2 3 2 3 6" xfId="45968"/>
    <cellStyle name="Normal 12 2 3 2 4" xfId="4344"/>
    <cellStyle name="Normal 12 2 3 2 4 2" xfId="15359"/>
    <cellStyle name="Normal 12 2 3 2 4 2 2" xfId="27614"/>
    <cellStyle name="Normal 12 2 3 2 4 2 3" xfId="39855"/>
    <cellStyle name="Normal 12 2 3 2 4 3" xfId="21497"/>
    <cellStyle name="Normal 12 2 3 2 4 4" xfId="33741"/>
    <cellStyle name="Normal 12 2 3 2 4 5" xfId="45970"/>
    <cellStyle name="Normal 12 2 3 2 5" xfId="15352"/>
    <cellStyle name="Normal 12 2 3 2 5 2" xfId="27607"/>
    <cellStyle name="Normal 12 2 3 2 5 3" xfId="39848"/>
    <cellStyle name="Normal 12 2 3 2 6" xfId="21490"/>
    <cellStyle name="Normal 12 2 3 2 7" xfId="33734"/>
    <cellStyle name="Normal 12 2 3 2 8" xfId="45963"/>
    <cellStyle name="Normal 12 2 3 3" xfId="4345"/>
    <cellStyle name="Normal 12 2 3 3 2" xfId="4346"/>
    <cellStyle name="Normal 12 2 3 3 2 2" xfId="4347"/>
    <cellStyle name="Normal 12 2 3 3 2 2 2" xfId="15362"/>
    <cellStyle name="Normal 12 2 3 3 2 2 2 2" xfId="27617"/>
    <cellStyle name="Normal 12 2 3 3 2 2 2 3" xfId="39858"/>
    <cellStyle name="Normal 12 2 3 3 2 2 3" xfId="21500"/>
    <cellStyle name="Normal 12 2 3 3 2 2 4" xfId="33744"/>
    <cellStyle name="Normal 12 2 3 3 2 2 5" xfId="45973"/>
    <cellStyle name="Normal 12 2 3 3 2 3" xfId="15361"/>
    <cellStyle name="Normal 12 2 3 3 2 3 2" xfId="27616"/>
    <cellStyle name="Normal 12 2 3 3 2 3 3" xfId="39857"/>
    <cellStyle name="Normal 12 2 3 3 2 4" xfId="21499"/>
    <cellStyle name="Normal 12 2 3 3 2 5" xfId="33743"/>
    <cellStyle name="Normal 12 2 3 3 2 6" xfId="45972"/>
    <cellStyle name="Normal 12 2 3 3 3" xfId="4348"/>
    <cellStyle name="Normal 12 2 3 3 3 2" xfId="15363"/>
    <cellStyle name="Normal 12 2 3 3 3 2 2" xfId="27618"/>
    <cellStyle name="Normal 12 2 3 3 3 2 3" xfId="39859"/>
    <cellStyle name="Normal 12 2 3 3 3 3" xfId="21501"/>
    <cellStyle name="Normal 12 2 3 3 3 4" xfId="33745"/>
    <cellStyle name="Normal 12 2 3 3 3 5" xfId="45974"/>
    <cellStyle name="Normal 12 2 3 3 4" xfId="15360"/>
    <cellStyle name="Normal 12 2 3 3 4 2" xfId="27615"/>
    <cellStyle name="Normal 12 2 3 3 4 3" xfId="39856"/>
    <cellStyle name="Normal 12 2 3 3 5" xfId="21498"/>
    <cellStyle name="Normal 12 2 3 3 6" xfId="33742"/>
    <cellStyle name="Normal 12 2 3 3 7" xfId="45971"/>
    <cellStyle name="Normal 12 2 3 4" xfId="4349"/>
    <cellStyle name="Normal 12 2 3 4 2" xfId="4350"/>
    <cellStyle name="Normal 12 2 3 4 2 2" xfId="15365"/>
    <cellStyle name="Normal 12 2 3 4 2 2 2" xfId="27620"/>
    <cellStyle name="Normal 12 2 3 4 2 2 3" xfId="39861"/>
    <cellStyle name="Normal 12 2 3 4 2 3" xfId="21503"/>
    <cellStyle name="Normal 12 2 3 4 2 4" xfId="33747"/>
    <cellStyle name="Normal 12 2 3 4 2 5" xfId="45976"/>
    <cellStyle name="Normal 12 2 3 4 3" xfId="15364"/>
    <cellStyle name="Normal 12 2 3 4 3 2" xfId="27619"/>
    <cellStyle name="Normal 12 2 3 4 3 3" xfId="39860"/>
    <cellStyle name="Normal 12 2 3 4 4" xfId="21502"/>
    <cellStyle name="Normal 12 2 3 4 5" xfId="33746"/>
    <cellStyle name="Normal 12 2 3 4 6" xfId="45975"/>
    <cellStyle name="Normal 12 2 3 5" xfId="4351"/>
    <cellStyle name="Normal 12 2 3 5 2" xfId="15366"/>
    <cellStyle name="Normal 12 2 3 5 2 2" xfId="27621"/>
    <cellStyle name="Normal 12 2 3 5 2 3" xfId="39862"/>
    <cellStyle name="Normal 12 2 3 5 3" xfId="21504"/>
    <cellStyle name="Normal 12 2 3 5 4" xfId="33748"/>
    <cellStyle name="Normal 12 2 3 5 5" xfId="45977"/>
    <cellStyle name="Normal 12 2 3 6" xfId="15351"/>
    <cellStyle name="Normal 12 2 3 6 2" xfId="27606"/>
    <cellStyle name="Normal 12 2 3 6 3" xfId="39847"/>
    <cellStyle name="Normal 12 2 3 7" xfId="21489"/>
    <cellStyle name="Normal 12 2 3 8" xfId="33733"/>
    <cellStyle name="Normal 12 2 3 9" xfId="45962"/>
    <cellStyle name="Normal 12 2 4" xfId="4352"/>
    <cellStyle name="Normal 12 2 4 2" xfId="4353"/>
    <cellStyle name="Normal 12 2 4 2 2" xfId="4354"/>
    <cellStyle name="Normal 12 2 4 2 2 2" xfId="4355"/>
    <cellStyle name="Normal 12 2 4 2 2 2 2" xfId="15370"/>
    <cellStyle name="Normal 12 2 4 2 2 2 2 2" xfId="27625"/>
    <cellStyle name="Normal 12 2 4 2 2 2 2 3" xfId="39866"/>
    <cellStyle name="Normal 12 2 4 2 2 2 3" xfId="21508"/>
    <cellStyle name="Normal 12 2 4 2 2 2 4" xfId="33752"/>
    <cellStyle name="Normal 12 2 4 2 2 2 5" xfId="45981"/>
    <cellStyle name="Normal 12 2 4 2 2 3" xfId="15369"/>
    <cellStyle name="Normal 12 2 4 2 2 3 2" xfId="27624"/>
    <cellStyle name="Normal 12 2 4 2 2 3 3" xfId="39865"/>
    <cellStyle name="Normal 12 2 4 2 2 4" xfId="21507"/>
    <cellStyle name="Normal 12 2 4 2 2 5" xfId="33751"/>
    <cellStyle name="Normal 12 2 4 2 2 6" xfId="45980"/>
    <cellStyle name="Normal 12 2 4 2 3" xfId="4356"/>
    <cellStyle name="Normal 12 2 4 2 3 2" xfId="15371"/>
    <cellStyle name="Normal 12 2 4 2 3 2 2" xfId="27626"/>
    <cellStyle name="Normal 12 2 4 2 3 2 3" xfId="39867"/>
    <cellStyle name="Normal 12 2 4 2 3 3" xfId="21509"/>
    <cellStyle name="Normal 12 2 4 2 3 4" xfId="33753"/>
    <cellStyle name="Normal 12 2 4 2 3 5" xfId="45982"/>
    <cellStyle name="Normal 12 2 4 2 4" xfId="15368"/>
    <cellStyle name="Normal 12 2 4 2 4 2" xfId="27623"/>
    <cellStyle name="Normal 12 2 4 2 4 3" xfId="39864"/>
    <cellStyle name="Normal 12 2 4 2 5" xfId="21506"/>
    <cellStyle name="Normal 12 2 4 2 6" xfId="33750"/>
    <cellStyle name="Normal 12 2 4 2 7" xfId="45979"/>
    <cellStyle name="Normal 12 2 4 3" xfId="4357"/>
    <cellStyle name="Normal 12 2 4 3 2" xfId="4358"/>
    <cellStyle name="Normal 12 2 4 3 2 2" xfId="15373"/>
    <cellStyle name="Normal 12 2 4 3 2 2 2" xfId="27628"/>
    <cellStyle name="Normal 12 2 4 3 2 2 3" xfId="39869"/>
    <cellStyle name="Normal 12 2 4 3 2 3" xfId="21511"/>
    <cellStyle name="Normal 12 2 4 3 2 4" xfId="33755"/>
    <cellStyle name="Normal 12 2 4 3 2 5" xfId="45984"/>
    <cellStyle name="Normal 12 2 4 3 3" xfId="15372"/>
    <cellStyle name="Normal 12 2 4 3 3 2" xfId="27627"/>
    <cellStyle name="Normal 12 2 4 3 3 3" xfId="39868"/>
    <cellStyle name="Normal 12 2 4 3 4" xfId="21510"/>
    <cellStyle name="Normal 12 2 4 3 5" xfId="33754"/>
    <cellStyle name="Normal 12 2 4 3 6" xfId="45983"/>
    <cellStyle name="Normal 12 2 4 4" xfId="4359"/>
    <cellStyle name="Normal 12 2 4 4 2" xfId="15374"/>
    <cellStyle name="Normal 12 2 4 4 2 2" xfId="27629"/>
    <cellStyle name="Normal 12 2 4 4 2 3" xfId="39870"/>
    <cellStyle name="Normal 12 2 4 4 3" xfId="21512"/>
    <cellStyle name="Normal 12 2 4 4 4" xfId="33756"/>
    <cellStyle name="Normal 12 2 4 4 5" xfId="45985"/>
    <cellStyle name="Normal 12 2 4 5" xfId="15367"/>
    <cellStyle name="Normal 12 2 4 5 2" xfId="27622"/>
    <cellStyle name="Normal 12 2 4 5 3" xfId="39863"/>
    <cellStyle name="Normal 12 2 4 6" xfId="21505"/>
    <cellStyle name="Normal 12 2 4 7" xfId="33749"/>
    <cellStyle name="Normal 12 2 4 8" xfId="45978"/>
    <cellStyle name="Normal 12 2 5" xfId="4360"/>
    <cellStyle name="Normal 12 2 5 2" xfId="4361"/>
    <cellStyle name="Normal 12 2 5 2 2" xfId="4362"/>
    <cellStyle name="Normal 12 2 5 2 2 2" xfId="15377"/>
    <cellStyle name="Normal 12 2 5 2 2 2 2" xfId="27632"/>
    <cellStyle name="Normal 12 2 5 2 2 2 3" xfId="39873"/>
    <cellStyle name="Normal 12 2 5 2 2 3" xfId="21515"/>
    <cellStyle name="Normal 12 2 5 2 2 4" xfId="33759"/>
    <cellStyle name="Normal 12 2 5 2 2 5" xfId="45988"/>
    <cellStyle name="Normal 12 2 5 2 3" xfId="15376"/>
    <cellStyle name="Normal 12 2 5 2 3 2" xfId="27631"/>
    <cellStyle name="Normal 12 2 5 2 3 3" xfId="39872"/>
    <cellStyle name="Normal 12 2 5 2 4" xfId="21514"/>
    <cellStyle name="Normal 12 2 5 2 5" xfId="33758"/>
    <cellStyle name="Normal 12 2 5 2 6" xfId="45987"/>
    <cellStyle name="Normal 12 2 5 3" xfId="4363"/>
    <cellStyle name="Normal 12 2 5 3 2" xfId="15378"/>
    <cellStyle name="Normal 12 2 5 3 2 2" xfId="27633"/>
    <cellStyle name="Normal 12 2 5 3 2 3" xfId="39874"/>
    <cellStyle name="Normal 12 2 5 3 3" xfId="21516"/>
    <cellStyle name="Normal 12 2 5 3 4" xfId="33760"/>
    <cellStyle name="Normal 12 2 5 3 5" xfId="45989"/>
    <cellStyle name="Normal 12 2 5 4" xfId="15375"/>
    <cellStyle name="Normal 12 2 5 4 2" xfId="27630"/>
    <cellStyle name="Normal 12 2 5 4 3" xfId="39871"/>
    <cellStyle name="Normal 12 2 5 5" xfId="21513"/>
    <cellStyle name="Normal 12 2 5 6" xfId="33757"/>
    <cellStyle name="Normal 12 2 5 7" xfId="45986"/>
    <cellStyle name="Normal 12 2 6" xfId="4364"/>
    <cellStyle name="Normal 12 2 6 2" xfId="4365"/>
    <cellStyle name="Normal 12 2 6 2 2" xfId="15380"/>
    <cellStyle name="Normal 12 2 6 2 2 2" xfId="27635"/>
    <cellStyle name="Normal 12 2 6 2 2 3" xfId="39876"/>
    <cellStyle name="Normal 12 2 6 2 3" xfId="21518"/>
    <cellStyle name="Normal 12 2 6 2 4" xfId="33762"/>
    <cellStyle name="Normal 12 2 6 2 5" xfId="45991"/>
    <cellStyle name="Normal 12 2 6 3" xfId="15379"/>
    <cellStyle name="Normal 12 2 6 3 2" xfId="27634"/>
    <cellStyle name="Normal 12 2 6 3 3" xfId="39875"/>
    <cellStyle name="Normal 12 2 6 4" xfId="21517"/>
    <cellStyle name="Normal 12 2 6 5" xfId="33761"/>
    <cellStyle name="Normal 12 2 6 6" xfId="45990"/>
    <cellStyle name="Normal 12 2 7" xfId="4366"/>
    <cellStyle name="Normal 12 2 7 2" xfId="15381"/>
    <cellStyle name="Normal 12 2 7 2 2" xfId="27636"/>
    <cellStyle name="Normal 12 2 7 2 3" xfId="39877"/>
    <cellStyle name="Normal 12 2 7 3" xfId="21519"/>
    <cellStyle name="Normal 12 2 7 4" xfId="33763"/>
    <cellStyle name="Normal 12 2 7 5" xfId="45992"/>
    <cellStyle name="Normal 12 2 8" xfId="15318"/>
    <cellStyle name="Normal 12 2 8 2" xfId="27573"/>
    <cellStyle name="Normal 12 2 8 3" xfId="39814"/>
    <cellStyle name="Normal 12 2 9" xfId="21456"/>
    <cellStyle name="Normal 12 3" xfId="4367"/>
    <cellStyle name="Normal 12 3 10" xfId="45993"/>
    <cellStyle name="Normal 12 3 2" xfId="4368"/>
    <cellStyle name="Normal 12 3 2 2" xfId="4369"/>
    <cellStyle name="Normal 12 3 2 2 2" xfId="4370"/>
    <cellStyle name="Normal 12 3 2 2 2 2" xfId="4371"/>
    <cellStyle name="Normal 12 3 2 2 2 2 2" xfId="4372"/>
    <cellStyle name="Normal 12 3 2 2 2 2 2 2" xfId="15387"/>
    <cellStyle name="Normal 12 3 2 2 2 2 2 2 2" xfId="27642"/>
    <cellStyle name="Normal 12 3 2 2 2 2 2 2 3" xfId="39883"/>
    <cellStyle name="Normal 12 3 2 2 2 2 2 3" xfId="21525"/>
    <cellStyle name="Normal 12 3 2 2 2 2 2 4" xfId="33769"/>
    <cellStyle name="Normal 12 3 2 2 2 2 2 5" xfId="45998"/>
    <cellStyle name="Normal 12 3 2 2 2 2 3" xfId="15386"/>
    <cellStyle name="Normal 12 3 2 2 2 2 3 2" xfId="27641"/>
    <cellStyle name="Normal 12 3 2 2 2 2 3 3" xfId="39882"/>
    <cellStyle name="Normal 12 3 2 2 2 2 4" xfId="21524"/>
    <cellStyle name="Normal 12 3 2 2 2 2 5" xfId="33768"/>
    <cellStyle name="Normal 12 3 2 2 2 2 6" xfId="45997"/>
    <cellStyle name="Normal 12 3 2 2 2 3" xfId="4373"/>
    <cellStyle name="Normal 12 3 2 2 2 3 2" xfId="15388"/>
    <cellStyle name="Normal 12 3 2 2 2 3 2 2" xfId="27643"/>
    <cellStyle name="Normal 12 3 2 2 2 3 2 3" xfId="39884"/>
    <cellStyle name="Normal 12 3 2 2 2 3 3" xfId="21526"/>
    <cellStyle name="Normal 12 3 2 2 2 3 4" xfId="33770"/>
    <cellStyle name="Normal 12 3 2 2 2 3 5" xfId="45999"/>
    <cellStyle name="Normal 12 3 2 2 2 4" xfId="15385"/>
    <cellStyle name="Normal 12 3 2 2 2 4 2" xfId="27640"/>
    <cellStyle name="Normal 12 3 2 2 2 4 3" xfId="39881"/>
    <cellStyle name="Normal 12 3 2 2 2 5" xfId="21523"/>
    <cellStyle name="Normal 12 3 2 2 2 6" xfId="33767"/>
    <cellStyle name="Normal 12 3 2 2 2 7" xfId="45996"/>
    <cellStyle name="Normal 12 3 2 2 3" xfId="4374"/>
    <cellStyle name="Normal 12 3 2 2 3 2" xfId="4375"/>
    <cellStyle name="Normal 12 3 2 2 3 2 2" xfId="15390"/>
    <cellStyle name="Normal 12 3 2 2 3 2 2 2" xfId="27645"/>
    <cellStyle name="Normal 12 3 2 2 3 2 2 3" xfId="39886"/>
    <cellStyle name="Normal 12 3 2 2 3 2 3" xfId="21528"/>
    <cellStyle name="Normal 12 3 2 2 3 2 4" xfId="33772"/>
    <cellStyle name="Normal 12 3 2 2 3 2 5" xfId="46001"/>
    <cellStyle name="Normal 12 3 2 2 3 3" xfId="15389"/>
    <cellStyle name="Normal 12 3 2 2 3 3 2" xfId="27644"/>
    <cellStyle name="Normal 12 3 2 2 3 3 3" xfId="39885"/>
    <cellStyle name="Normal 12 3 2 2 3 4" xfId="21527"/>
    <cellStyle name="Normal 12 3 2 2 3 5" xfId="33771"/>
    <cellStyle name="Normal 12 3 2 2 3 6" xfId="46000"/>
    <cellStyle name="Normal 12 3 2 2 4" xfId="4376"/>
    <cellStyle name="Normal 12 3 2 2 4 2" xfId="15391"/>
    <cellStyle name="Normal 12 3 2 2 4 2 2" xfId="27646"/>
    <cellStyle name="Normal 12 3 2 2 4 2 3" xfId="39887"/>
    <cellStyle name="Normal 12 3 2 2 4 3" xfId="21529"/>
    <cellStyle name="Normal 12 3 2 2 4 4" xfId="33773"/>
    <cellStyle name="Normal 12 3 2 2 4 5" xfId="46002"/>
    <cellStyle name="Normal 12 3 2 2 5" xfId="15384"/>
    <cellStyle name="Normal 12 3 2 2 5 2" xfId="27639"/>
    <cellStyle name="Normal 12 3 2 2 5 3" xfId="39880"/>
    <cellStyle name="Normal 12 3 2 2 6" xfId="21522"/>
    <cellStyle name="Normal 12 3 2 2 7" xfId="33766"/>
    <cellStyle name="Normal 12 3 2 2 8" xfId="45995"/>
    <cellStyle name="Normal 12 3 2 3" xfId="4377"/>
    <cellStyle name="Normal 12 3 2 3 2" xfId="4378"/>
    <cellStyle name="Normal 12 3 2 3 2 2" xfId="4379"/>
    <cellStyle name="Normal 12 3 2 3 2 2 2" xfId="15394"/>
    <cellStyle name="Normal 12 3 2 3 2 2 2 2" xfId="27649"/>
    <cellStyle name="Normal 12 3 2 3 2 2 2 3" xfId="39890"/>
    <cellStyle name="Normal 12 3 2 3 2 2 3" xfId="21532"/>
    <cellStyle name="Normal 12 3 2 3 2 2 4" xfId="33776"/>
    <cellStyle name="Normal 12 3 2 3 2 2 5" xfId="46005"/>
    <cellStyle name="Normal 12 3 2 3 2 3" xfId="15393"/>
    <cellStyle name="Normal 12 3 2 3 2 3 2" xfId="27648"/>
    <cellStyle name="Normal 12 3 2 3 2 3 3" xfId="39889"/>
    <cellStyle name="Normal 12 3 2 3 2 4" xfId="21531"/>
    <cellStyle name="Normal 12 3 2 3 2 5" xfId="33775"/>
    <cellStyle name="Normal 12 3 2 3 2 6" xfId="46004"/>
    <cellStyle name="Normal 12 3 2 3 3" xfId="4380"/>
    <cellStyle name="Normal 12 3 2 3 3 2" xfId="15395"/>
    <cellStyle name="Normal 12 3 2 3 3 2 2" xfId="27650"/>
    <cellStyle name="Normal 12 3 2 3 3 2 3" xfId="39891"/>
    <cellStyle name="Normal 12 3 2 3 3 3" xfId="21533"/>
    <cellStyle name="Normal 12 3 2 3 3 4" xfId="33777"/>
    <cellStyle name="Normal 12 3 2 3 3 5" xfId="46006"/>
    <cellStyle name="Normal 12 3 2 3 4" xfId="15392"/>
    <cellStyle name="Normal 12 3 2 3 4 2" xfId="27647"/>
    <cellStyle name="Normal 12 3 2 3 4 3" xfId="39888"/>
    <cellStyle name="Normal 12 3 2 3 5" xfId="21530"/>
    <cellStyle name="Normal 12 3 2 3 6" xfId="33774"/>
    <cellStyle name="Normal 12 3 2 3 7" xfId="46003"/>
    <cellStyle name="Normal 12 3 2 4" xfId="4381"/>
    <cellStyle name="Normal 12 3 2 4 2" xfId="4382"/>
    <cellStyle name="Normal 12 3 2 4 2 2" xfId="15397"/>
    <cellStyle name="Normal 12 3 2 4 2 2 2" xfId="27652"/>
    <cellStyle name="Normal 12 3 2 4 2 2 3" xfId="39893"/>
    <cellStyle name="Normal 12 3 2 4 2 3" xfId="21535"/>
    <cellStyle name="Normal 12 3 2 4 2 4" xfId="33779"/>
    <cellStyle name="Normal 12 3 2 4 2 5" xfId="46008"/>
    <cellStyle name="Normal 12 3 2 4 3" xfId="15396"/>
    <cellStyle name="Normal 12 3 2 4 3 2" xfId="27651"/>
    <cellStyle name="Normal 12 3 2 4 3 3" xfId="39892"/>
    <cellStyle name="Normal 12 3 2 4 4" xfId="21534"/>
    <cellStyle name="Normal 12 3 2 4 5" xfId="33778"/>
    <cellStyle name="Normal 12 3 2 4 6" xfId="46007"/>
    <cellStyle name="Normal 12 3 2 5" xfId="4383"/>
    <cellStyle name="Normal 12 3 2 5 2" xfId="15398"/>
    <cellStyle name="Normal 12 3 2 5 2 2" xfId="27653"/>
    <cellStyle name="Normal 12 3 2 5 2 3" xfId="39894"/>
    <cellStyle name="Normal 12 3 2 5 3" xfId="21536"/>
    <cellStyle name="Normal 12 3 2 5 4" xfId="33780"/>
    <cellStyle name="Normal 12 3 2 5 5" xfId="46009"/>
    <cellStyle name="Normal 12 3 2 6" xfId="15383"/>
    <cellStyle name="Normal 12 3 2 6 2" xfId="27638"/>
    <cellStyle name="Normal 12 3 2 6 3" xfId="39879"/>
    <cellStyle name="Normal 12 3 2 7" xfId="21521"/>
    <cellStyle name="Normal 12 3 2 8" xfId="33765"/>
    <cellStyle name="Normal 12 3 2 9" xfId="45994"/>
    <cellStyle name="Normal 12 3 3" xfId="4384"/>
    <cellStyle name="Normal 12 3 3 2" xfId="4385"/>
    <cellStyle name="Normal 12 3 3 2 2" xfId="4386"/>
    <cellStyle name="Normal 12 3 3 2 2 2" xfId="4387"/>
    <cellStyle name="Normal 12 3 3 2 2 2 2" xfId="15402"/>
    <cellStyle name="Normal 12 3 3 2 2 2 2 2" xfId="27657"/>
    <cellStyle name="Normal 12 3 3 2 2 2 2 3" xfId="39898"/>
    <cellStyle name="Normal 12 3 3 2 2 2 3" xfId="21540"/>
    <cellStyle name="Normal 12 3 3 2 2 2 4" xfId="33784"/>
    <cellStyle name="Normal 12 3 3 2 2 2 5" xfId="46013"/>
    <cellStyle name="Normal 12 3 3 2 2 3" xfId="15401"/>
    <cellStyle name="Normal 12 3 3 2 2 3 2" xfId="27656"/>
    <cellStyle name="Normal 12 3 3 2 2 3 3" xfId="39897"/>
    <cellStyle name="Normal 12 3 3 2 2 4" xfId="21539"/>
    <cellStyle name="Normal 12 3 3 2 2 5" xfId="33783"/>
    <cellStyle name="Normal 12 3 3 2 2 6" xfId="46012"/>
    <cellStyle name="Normal 12 3 3 2 3" xfId="4388"/>
    <cellStyle name="Normal 12 3 3 2 3 2" xfId="15403"/>
    <cellStyle name="Normal 12 3 3 2 3 2 2" xfId="27658"/>
    <cellStyle name="Normal 12 3 3 2 3 2 3" xfId="39899"/>
    <cellStyle name="Normal 12 3 3 2 3 3" xfId="21541"/>
    <cellStyle name="Normal 12 3 3 2 3 4" xfId="33785"/>
    <cellStyle name="Normal 12 3 3 2 3 5" xfId="46014"/>
    <cellStyle name="Normal 12 3 3 2 4" xfId="15400"/>
    <cellStyle name="Normal 12 3 3 2 4 2" xfId="27655"/>
    <cellStyle name="Normal 12 3 3 2 4 3" xfId="39896"/>
    <cellStyle name="Normal 12 3 3 2 5" xfId="21538"/>
    <cellStyle name="Normal 12 3 3 2 6" xfId="33782"/>
    <cellStyle name="Normal 12 3 3 2 7" xfId="46011"/>
    <cellStyle name="Normal 12 3 3 3" xfId="4389"/>
    <cellStyle name="Normal 12 3 3 3 2" xfId="4390"/>
    <cellStyle name="Normal 12 3 3 3 2 2" xfId="15405"/>
    <cellStyle name="Normal 12 3 3 3 2 2 2" xfId="27660"/>
    <cellStyle name="Normal 12 3 3 3 2 2 3" xfId="39901"/>
    <cellStyle name="Normal 12 3 3 3 2 3" xfId="21543"/>
    <cellStyle name="Normal 12 3 3 3 2 4" xfId="33787"/>
    <cellStyle name="Normal 12 3 3 3 2 5" xfId="46016"/>
    <cellStyle name="Normal 12 3 3 3 3" xfId="15404"/>
    <cellStyle name="Normal 12 3 3 3 3 2" xfId="27659"/>
    <cellStyle name="Normal 12 3 3 3 3 3" xfId="39900"/>
    <cellStyle name="Normal 12 3 3 3 4" xfId="21542"/>
    <cellStyle name="Normal 12 3 3 3 5" xfId="33786"/>
    <cellStyle name="Normal 12 3 3 3 6" xfId="46015"/>
    <cellStyle name="Normal 12 3 3 4" xfId="4391"/>
    <cellStyle name="Normal 12 3 3 4 2" xfId="15406"/>
    <cellStyle name="Normal 12 3 3 4 2 2" xfId="27661"/>
    <cellStyle name="Normal 12 3 3 4 2 3" xfId="39902"/>
    <cellStyle name="Normal 12 3 3 4 3" xfId="21544"/>
    <cellStyle name="Normal 12 3 3 4 4" xfId="33788"/>
    <cellStyle name="Normal 12 3 3 4 5" xfId="46017"/>
    <cellStyle name="Normal 12 3 3 5" xfId="15399"/>
    <cellStyle name="Normal 12 3 3 5 2" xfId="27654"/>
    <cellStyle name="Normal 12 3 3 5 3" xfId="39895"/>
    <cellStyle name="Normal 12 3 3 6" xfId="21537"/>
    <cellStyle name="Normal 12 3 3 7" xfId="33781"/>
    <cellStyle name="Normal 12 3 3 8" xfId="46010"/>
    <cellStyle name="Normal 12 3 4" xfId="4392"/>
    <cellStyle name="Normal 12 3 4 2" xfId="4393"/>
    <cellStyle name="Normal 12 3 4 2 2" xfId="4394"/>
    <cellStyle name="Normal 12 3 4 2 2 2" xfId="15409"/>
    <cellStyle name="Normal 12 3 4 2 2 2 2" xfId="27664"/>
    <cellStyle name="Normal 12 3 4 2 2 2 3" xfId="39905"/>
    <cellStyle name="Normal 12 3 4 2 2 3" xfId="21547"/>
    <cellStyle name="Normal 12 3 4 2 2 4" xfId="33791"/>
    <cellStyle name="Normal 12 3 4 2 2 5" xfId="46020"/>
    <cellStyle name="Normal 12 3 4 2 3" xfId="15408"/>
    <cellStyle name="Normal 12 3 4 2 3 2" xfId="27663"/>
    <cellStyle name="Normal 12 3 4 2 3 3" xfId="39904"/>
    <cellStyle name="Normal 12 3 4 2 4" xfId="21546"/>
    <cellStyle name="Normal 12 3 4 2 5" xfId="33790"/>
    <cellStyle name="Normal 12 3 4 2 6" xfId="46019"/>
    <cellStyle name="Normal 12 3 4 3" xfId="4395"/>
    <cellStyle name="Normal 12 3 4 3 2" xfId="15410"/>
    <cellStyle name="Normal 12 3 4 3 2 2" xfId="27665"/>
    <cellStyle name="Normal 12 3 4 3 2 3" xfId="39906"/>
    <cellStyle name="Normal 12 3 4 3 3" xfId="21548"/>
    <cellStyle name="Normal 12 3 4 3 4" xfId="33792"/>
    <cellStyle name="Normal 12 3 4 3 5" xfId="46021"/>
    <cellStyle name="Normal 12 3 4 4" xfId="15407"/>
    <cellStyle name="Normal 12 3 4 4 2" xfId="27662"/>
    <cellStyle name="Normal 12 3 4 4 3" xfId="39903"/>
    <cellStyle name="Normal 12 3 4 5" xfId="21545"/>
    <cellStyle name="Normal 12 3 4 6" xfId="33789"/>
    <cellStyle name="Normal 12 3 4 7" xfId="46018"/>
    <cellStyle name="Normal 12 3 5" xfId="4396"/>
    <cellStyle name="Normal 12 3 5 2" xfId="4397"/>
    <cellStyle name="Normal 12 3 5 2 2" xfId="15412"/>
    <cellStyle name="Normal 12 3 5 2 2 2" xfId="27667"/>
    <cellStyle name="Normal 12 3 5 2 2 3" xfId="39908"/>
    <cellStyle name="Normal 12 3 5 2 3" xfId="21550"/>
    <cellStyle name="Normal 12 3 5 2 4" xfId="33794"/>
    <cellStyle name="Normal 12 3 5 2 5" xfId="46023"/>
    <cellStyle name="Normal 12 3 5 3" xfId="15411"/>
    <cellStyle name="Normal 12 3 5 3 2" xfId="27666"/>
    <cellStyle name="Normal 12 3 5 3 3" xfId="39907"/>
    <cellStyle name="Normal 12 3 5 4" xfId="21549"/>
    <cellStyle name="Normal 12 3 5 5" xfId="33793"/>
    <cellStyle name="Normal 12 3 5 6" xfId="46022"/>
    <cellStyle name="Normal 12 3 6" xfId="4398"/>
    <cellStyle name="Normal 12 3 6 2" xfId="15413"/>
    <cellStyle name="Normal 12 3 6 2 2" xfId="27668"/>
    <cellStyle name="Normal 12 3 6 2 3" xfId="39909"/>
    <cellStyle name="Normal 12 3 6 3" xfId="21551"/>
    <cellStyle name="Normal 12 3 6 4" xfId="33795"/>
    <cellStyle name="Normal 12 3 6 5" xfId="46024"/>
    <cellStyle name="Normal 12 3 7" xfId="15382"/>
    <cellStyle name="Normal 12 3 7 2" xfId="27637"/>
    <cellStyle name="Normal 12 3 7 3" xfId="39878"/>
    <cellStyle name="Normal 12 3 8" xfId="21520"/>
    <cellStyle name="Normal 12 3 9" xfId="33764"/>
    <cellStyle name="Normal 12 4" xfId="4399"/>
    <cellStyle name="Normal 12 4 2" xfId="4400"/>
    <cellStyle name="Normal 12 4 2 2" xfId="4401"/>
    <cellStyle name="Normal 12 4 2 2 2" xfId="4402"/>
    <cellStyle name="Normal 12 4 2 2 2 2" xfId="4403"/>
    <cellStyle name="Normal 12 4 2 2 2 2 2" xfId="15418"/>
    <cellStyle name="Normal 12 4 2 2 2 2 2 2" xfId="27673"/>
    <cellStyle name="Normal 12 4 2 2 2 2 2 3" xfId="39914"/>
    <cellStyle name="Normal 12 4 2 2 2 2 3" xfId="21556"/>
    <cellStyle name="Normal 12 4 2 2 2 2 4" xfId="33800"/>
    <cellStyle name="Normal 12 4 2 2 2 2 5" xfId="46029"/>
    <cellStyle name="Normal 12 4 2 2 2 3" xfId="15417"/>
    <cellStyle name="Normal 12 4 2 2 2 3 2" xfId="27672"/>
    <cellStyle name="Normal 12 4 2 2 2 3 3" xfId="39913"/>
    <cellStyle name="Normal 12 4 2 2 2 4" xfId="21555"/>
    <cellStyle name="Normal 12 4 2 2 2 5" xfId="33799"/>
    <cellStyle name="Normal 12 4 2 2 2 6" xfId="46028"/>
    <cellStyle name="Normal 12 4 2 2 3" xfId="4404"/>
    <cellStyle name="Normal 12 4 2 2 3 2" xfId="15419"/>
    <cellStyle name="Normal 12 4 2 2 3 2 2" xfId="27674"/>
    <cellStyle name="Normal 12 4 2 2 3 2 3" xfId="39915"/>
    <cellStyle name="Normal 12 4 2 2 3 3" xfId="21557"/>
    <cellStyle name="Normal 12 4 2 2 3 4" xfId="33801"/>
    <cellStyle name="Normal 12 4 2 2 3 5" xfId="46030"/>
    <cellStyle name="Normal 12 4 2 2 4" xfId="15416"/>
    <cellStyle name="Normal 12 4 2 2 4 2" xfId="27671"/>
    <cellStyle name="Normal 12 4 2 2 4 3" xfId="39912"/>
    <cellStyle name="Normal 12 4 2 2 5" xfId="21554"/>
    <cellStyle name="Normal 12 4 2 2 6" xfId="33798"/>
    <cellStyle name="Normal 12 4 2 2 7" xfId="46027"/>
    <cellStyle name="Normal 12 4 2 3" xfId="4405"/>
    <cellStyle name="Normal 12 4 2 3 2" xfId="4406"/>
    <cellStyle name="Normal 12 4 2 3 2 2" xfId="15421"/>
    <cellStyle name="Normal 12 4 2 3 2 2 2" xfId="27676"/>
    <cellStyle name="Normal 12 4 2 3 2 2 3" xfId="39917"/>
    <cellStyle name="Normal 12 4 2 3 2 3" xfId="21559"/>
    <cellStyle name="Normal 12 4 2 3 2 4" xfId="33803"/>
    <cellStyle name="Normal 12 4 2 3 2 5" xfId="46032"/>
    <cellStyle name="Normal 12 4 2 3 3" xfId="15420"/>
    <cellStyle name="Normal 12 4 2 3 3 2" xfId="27675"/>
    <cellStyle name="Normal 12 4 2 3 3 3" xfId="39916"/>
    <cellStyle name="Normal 12 4 2 3 4" xfId="21558"/>
    <cellStyle name="Normal 12 4 2 3 5" xfId="33802"/>
    <cellStyle name="Normal 12 4 2 3 6" xfId="46031"/>
    <cellStyle name="Normal 12 4 2 4" xfId="4407"/>
    <cellStyle name="Normal 12 4 2 4 2" xfId="15422"/>
    <cellStyle name="Normal 12 4 2 4 2 2" xfId="27677"/>
    <cellStyle name="Normal 12 4 2 4 2 3" xfId="39918"/>
    <cellStyle name="Normal 12 4 2 4 3" xfId="21560"/>
    <cellStyle name="Normal 12 4 2 4 4" xfId="33804"/>
    <cellStyle name="Normal 12 4 2 4 5" xfId="46033"/>
    <cellStyle name="Normal 12 4 2 5" xfId="15415"/>
    <cellStyle name="Normal 12 4 2 5 2" xfId="27670"/>
    <cellStyle name="Normal 12 4 2 5 3" xfId="39911"/>
    <cellStyle name="Normal 12 4 2 6" xfId="21553"/>
    <cellStyle name="Normal 12 4 2 7" xfId="33797"/>
    <cellStyle name="Normal 12 4 2 8" xfId="46026"/>
    <cellStyle name="Normal 12 4 3" xfId="4408"/>
    <cellStyle name="Normal 12 4 3 2" xfId="4409"/>
    <cellStyle name="Normal 12 4 3 2 2" xfId="4410"/>
    <cellStyle name="Normal 12 4 3 2 2 2" xfId="15425"/>
    <cellStyle name="Normal 12 4 3 2 2 2 2" xfId="27680"/>
    <cellStyle name="Normal 12 4 3 2 2 2 3" xfId="39921"/>
    <cellStyle name="Normal 12 4 3 2 2 3" xfId="21563"/>
    <cellStyle name="Normal 12 4 3 2 2 4" xfId="33807"/>
    <cellStyle name="Normal 12 4 3 2 2 5" xfId="46036"/>
    <cellStyle name="Normal 12 4 3 2 3" xfId="15424"/>
    <cellStyle name="Normal 12 4 3 2 3 2" xfId="27679"/>
    <cellStyle name="Normal 12 4 3 2 3 3" xfId="39920"/>
    <cellStyle name="Normal 12 4 3 2 4" xfId="21562"/>
    <cellStyle name="Normal 12 4 3 2 5" xfId="33806"/>
    <cellStyle name="Normal 12 4 3 2 6" xfId="46035"/>
    <cellStyle name="Normal 12 4 3 3" xfId="4411"/>
    <cellStyle name="Normal 12 4 3 3 2" xfId="15426"/>
    <cellStyle name="Normal 12 4 3 3 2 2" xfId="27681"/>
    <cellStyle name="Normal 12 4 3 3 2 3" xfId="39922"/>
    <cellStyle name="Normal 12 4 3 3 3" xfId="21564"/>
    <cellStyle name="Normal 12 4 3 3 4" xfId="33808"/>
    <cellStyle name="Normal 12 4 3 3 5" xfId="46037"/>
    <cellStyle name="Normal 12 4 3 4" xfId="15423"/>
    <cellStyle name="Normal 12 4 3 4 2" xfId="27678"/>
    <cellStyle name="Normal 12 4 3 4 3" xfId="39919"/>
    <cellStyle name="Normal 12 4 3 5" xfId="21561"/>
    <cellStyle name="Normal 12 4 3 6" xfId="33805"/>
    <cellStyle name="Normal 12 4 3 7" xfId="46034"/>
    <cellStyle name="Normal 12 4 4" xfId="4412"/>
    <cellStyle name="Normal 12 4 4 2" xfId="4413"/>
    <cellStyle name="Normal 12 4 4 2 2" xfId="15428"/>
    <cellStyle name="Normal 12 4 4 2 2 2" xfId="27683"/>
    <cellStyle name="Normal 12 4 4 2 2 3" xfId="39924"/>
    <cellStyle name="Normal 12 4 4 2 3" xfId="21566"/>
    <cellStyle name="Normal 12 4 4 2 4" xfId="33810"/>
    <cellStyle name="Normal 12 4 4 2 5" xfId="46039"/>
    <cellStyle name="Normal 12 4 4 3" xfId="15427"/>
    <cellStyle name="Normal 12 4 4 3 2" xfId="27682"/>
    <cellStyle name="Normal 12 4 4 3 3" xfId="39923"/>
    <cellStyle name="Normal 12 4 4 4" xfId="21565"/>
    <cellStyle name="Normal 12 4 4 5" xfId="33809"/>
    <cellStyle name="Normal 12 4 4 6" xfId="46038"/>
    <cellStyle name="Normal 12 4 5" xfId="4414"/>
    <cellStyle name="Normal 12 4 5 2" xfId="15429"/>
    <cellStyle name="Normal 12 4 5 2 2" xfId="27684"/>
    <cellStyle name="Normal 12 4 5 2 3" xfId="39925"/>
    <cellStyle name="Normal 12 4 5 3" xfId="21567"/>
    <cellStyle name="Normal 12 4 5 4" xfId="33811"/>
    <cellStyle name="Normal 12 4 5 5" xfId="46040"/>
    <cellStyle name="Normal 12 4 6" xfId="15414"/>
    <cellStyle name="Normal 12 4 6 2" xfId="27669"/>
    <cellStyle name="Normal 12 4 6 3" xfId="39910"/>
    <cellStyle name="Normal 12 4 7" xfId="21552"/>
    <cellStyle name="Normal 12 4 8" xfId="33796"/>
    <cellStyle name="Normal 12 4 9" xfId="46025"/>
    <cellStyle name="Normal 12 5" xfId="4415"/>
    <cellStyle name="Normal 12 5 2" xfId="4416"/>
    <cellStyle name="Normal 12 5 2 2" xfId="4417"/>
    <cellStyle name="Normal 12 5 2 2 2" xfId="4418"/>
    <cellStyle name="Normal 12 5 2 2 2 2" xfId="15433"/>
    <cellStyle name="Normal 12 5 2 2 2 2 2" xfId="27688"/>
    <cellStyle name="Normal 12 5 2 2 2 2 3" xfId="39929"/>
    <cellStyle name="Normal 12 5 2 2 2 3" xfId="21571"/>
    <cellStyle name="Normal 12 5 2 2 2 4" xfId="33815"/>
    <cellStyle name="Normal 12 5 2 2 2 5" xfId="46044"/>
    <cellStyle name="Normal 12 5 2 2 3" xfId="15432"/>
    <cellStyle name="Normal 12 5 2 2 3 2" xfId="27687"/>
    <cellStyle name="Normal 12 5 2 2 3 3" xfId="39928"/>
    <cellStyle name="Normal 12 5 2 2 4" xfId="21570"/>
    <cellStyle name="Normal 12 5 2 2 5" xfId="33814"/>
    <cellStyle name="Normal 12 5 2 2 6" xfId="46043"/>
    <cellStyle name="Normal 12 5 2 3" xfId="4419"/>
    <cellStyle name="Normal 12 5 2 3 2" xfId="15434"/>
    <cellStyle name="Normal 12 5 2 3 2 2" xfId="27689"/>
    <cellStyle name="Normal 12 5 2 3 2 3" xfId="39930"/>
    <cellStyle name="Normal 12 5 2 3 3" xfId="21572"/>
    <cellStyle name="Normal 12 5 2 3 4" xfId="33816"/>
    <cellStyle name="Normal 12 5 2 3 5" xfId="46045"/>
    <cellStyle name="Normal 12 5 2 4" xfId="15431"/>
    <cellStyle name="Normal 12 5 2 4 2" xfId="27686"/>
    <cellStyle name="Normal 12 5 2 4 3" xfId="39927"/>
    <cellStyle name="Normal 12 5 2 5" xfId="21569"/>
    <cellStyle name="Normal 12 5 2 6" xfId="33813"/>
    <cellStyle name="Normal 12 5 2 7" xfId="46042"/>
    <cellStyle name="Normal 12 5 3" xfId="4420"/>
    <cellStyle name="Normal 12 5 3 2" xfId="4421"/>
    <cellStyle name="Normal 12 5 3 2 2" xfId="15436"/>
    <cellStyle name="Normal 12 5 3 2 2 2" xfId="27691"/>
    <cellStyle name="Normal 12 5 3 2 2 3" xfId="39932"/>
    <cellStyle name="Normal 12 5 3 2 3" xfId="21574"/>
    <cellStyle name="Normal 12 5 3 2 4" xfId="33818"/>
    <cellStyle name="Normal 12 5 3 2 5" xfId="46047"/>
    <cellStyle name="Normal 12 5 3 3" xfId="15435"/>
    <cellStyle name="Normal 12 5 3 3 2" xfId="27690"/>
    <cellStyle name="Normal 12 5 3 3 3" xfId="39931"/>
    <cellStyle name="Normal 12 5 3 4" xfId="21573"/>
    <cellStyle name="Normal 12 5 3 5" xfId="33817"/>
    <cellStyle name="Normal 12 5 3 6" xfId="46046"/>
    <cellStyle name="Normal 12 5 4" xfId="4422"/>
    <cellStyle name="Normal 12 5 4 2" xfId="15437"/>
    <cellStyle name="Normal 12 5 4 2 2" xfId="27692"/>
    <cellStyle name="Normal 12 5 4 2 3" xfId="39933"/>
    <cellStyle name="Normal 12 5 4 3" xfId="21575"/>
    <cellStyle name="Normal 12 5 4 4" xfId="33819"/>
    <cellStyle name="Normal 12 5 4 5" xfId="46048"/>
    <cellStyle name="Normal 12 5 5" xfId="15430"/>
    <cellStyle name="Normal 12 5 5 2" xfId="27685"/>
    <cellStyle name="Normal 12 5 5 3" xfId="39926"/>
    <cellStyle name="Normal 12 5 6" xfId="21568"/>
    <cellStyle name="Normal 12 5 7" xfId="33812"/>
    <cellStyle name="Normal 12 5 8" xfId="46041"/>
    <cellStyle name="Normal 12 6" xfId="4423"/>
    <cellStyle name="Normal 12 6 2" xfId="4424"/>
    <cellStyle name="Normal 12 6 2 2" xfId="4425"/>
    <cellStyle name="Normal 12 6 2 2 2" xfId="15440"/>
    <cellStyle name="Normal 12 6 2 2 2 2" xfId="27695"/>
    <cellStyle name="Normal 12 6 2 2 2 3" xfId="39936"/>
    <cellStyle name="Normal 12 6 2 2 3" xfId="21578"/>
    <cellStyle name="Normal 12 6 2 2 4" xfId="33822"/>
    <cellStyle name="Normal 12 6 2 2 5" xfId="46051"/>
    <cellStyle name="Normal 12 6 2 3" xfId="15439"/>
    <cellStyle name="Normal 12 6 2 3 2" xfId="27694"/>
    <cellStyle name="Normal 12 6 2 3 3" xfId="39935"/>
    <cellStyle name="Normal 12 6 2 4" xfId="21577"/>
    <cellStyle name="Normal 12 6 2 5" xfId="33821"/>
    <cellStyle name="Normal 12 6 2 6" xfId="46050"/>
    <cellStyle name="Normal 12 6 3" xfId="4426"/>
    <cellStyle name="Normal 12 6 3 2" xfId="15441"/>
    <cellStyle name="Normal 12 6 3 2 2" xfId="27696"/>
    <cellStyle name="Normal 12 6 3 2 3" xfId="39937"/>
    <cellStyle name="Normal 12 6 3 3" xfId="21579"/>
    <cellStyle name="Normal 12 6 3 4" xfId="33823"/>
    <cellStyle name="Normal 12 6 3 5" xfId="46052"/>
    <cellStyle name="Normal 12 6 4" xfId="15438"/>
    <cellStyle name="Normal 12 6 4 2" xfId="27693"/>
    <cellStyle name="Normal 12 6 4 3" xfId="39934"/>
    <cellStyle name="Normal 12 6 5" xfId="21576"/>
    <cellStyle name="Normal 12 6 6" xfId="33820"/>
    <cellStyle name="Normal 12 6 7" xfId="46049"/>
    <cellStyle name="Normal 12 7" xfId="4427"/>
    <cellStyle name="Normal 12 7 2" xfId="4428"/>
    <cellStyle name="Normal 12 7 2 2" xfId="15443"/>
    <cellStyle name="Normal 12 7 2 2 2" xfId="27698"/>
    <cellStyle name="Normal 12 7 2 2 3" xfId="39939"/>
    <cellStyle name="Normal 12 7 2 3" xfId="21581"/>
    <cellStyle name="Normal 12 7 2 4" xfId="33825"/>
    <cellStyle name="Normal 12 7 2 5" xfId="46054"/>
    <cellStyle name="Normal 12 7 3" xfId="15442"/>
    <cellStyle name="Normal 12 7 3 2" xfId="27697"/>
    <cellStyle name="Normal 12 7 3 3" xfId="39938"/>
    <cellStyle name="Normal 12 7 4" xfId="21580"/>
    <cellStyle name="Normal 12 7 5" xfId="33824"/>
    <cellStyle name="Normal 12 7 6" xfId="46053"/>
    <cellStyle name="Normal 12 8" xfId="4429"/>
    <cellStyle name="Normal 12 8 2" xfId="15444"/>
    <cellStyle name="Normal 12 8 2 2" xfId="27699"/>
    <cellStyle name="Normal 12 8 2 3" xfId="39940"/>
    <cellStyle name="Normal 12 8 3" xfId="21582"/>
    <cellStyle name="Normal 12 8 4" xfId="33826"/>
    <cellStyle name="Normal 12 8 5" xfId="46055"/>
    <cellStyle name="Normal 12 9" xfId="15317"/>
    <cellStyle name="Normal 12 9 2" xfId="27572"/>
    <cellStyle name="Normal 12 9 3" xfId="39813"/>
    <cellStyle name="Normal 13" xfId="4430"/>
    <cellStyle name="Normal 14" xfId="4431"/>
    <cellStyle name="Normal 14 10" xfId="33827"/>
    <cellStyle name="Normal 14 11" xfId="46056"/>
    <cellStyle name="Normal 14 2" xfId="4432"/>
    <cellStyle name="Normal 14 2 10" xfId="46057"/>
    <cellStyle name="Normal 14 2 2" xfId="4433"/>
    <cellStyle name="Normal 14 2 2 2" xfId="4434"/>
    <cellStyle name="Normal 14 2 2 2 2" xfId="4435"/>
    <cellStyle name="Normal 14 2 2 2 2 2" xfId="4436"/>
    <cellStyle name="Normal 14 2 2 2 2 2 2" xfId="4437"/>
    <cellStyle name="Normal 14 2 2 2 2 2 2 2" xfId="15451"/>
    <cellStyle name="Normal 14 2 2 2 2 2 2 2 2" xfId="27706"/>
    <cellStyle name="Normal 14 2 2 2 2 2 2 2 3" xfId="39947"/>
    <cellStyle name="Normal 14 2 2 2 2 2 2 3" xfId="21589"/>
    <cellStyle name="Normal 14 2 2 2 2 2 2 4" xfId="33833"/>
    <cellStyle name="Normal 14 2 2 2 2 2 2 5" xfId="46062"/>
    <cellStyle name="Normal 14 2 2 2 2 2 3" xfId="15450"/>
    <cellStyle name="Normal 14 2 2 2 2 2 3 2" xfId="27705"/>
    <cellStyle name="Normal 14 2 2 2 2 2 3 3" xfId="39946"/>
    <cellStyle name="Normal 14 2 2 2 2 2 4" xfId="21588"/>
    <cellStyle name="Normal 14 2 2 2 2 2 5" xfId="33832"/>
    <cellStyle name="Normal 14 2 2 2 2 2 6" xfId="46061"/>
    <cellStyle name="Normal 14 2 2 2 2 3" xfId="4438"/>
    <cellStyle name="Normal 14 2 2 2 2 3 2" xfId="15452"/>
    <cellStyle name="Normal 14 2 2 2 2 3 2 2" xfId="27707"/>
    <cellStyle name="Normal 14 2 2 2 2 3 2 3" xfId="39948"/>
    <cellStyle name="Normal 14 2 2 2 2 3 3" xfId="21590"/>
    <cellStyle name="Normal 14 2 2 2 2 3 4" xfId="33834"/>
    <cellStyle name="Normal 14 2 2 2 2 3 5" xfId="46063"/>
    <cellStyle name="Normal 14 2 2 2 2 4" xfId="15449"/>
    <cellStyle name="Normal 14 2 2 2 2 4 2" xfId="27704"/>
    <cellStyle name="Normal 14 2 2 2 2 4 3" xfId="39945"/>
    <cellStyle name="Normal 14 2 2 2 2 5" xfId="21587"/>
    <cellStyle name="Normal 14 2 2 2 2 6" xfId="33831"/>
    <cellStyle name="Normal 14 2 2 2 2 7" xfId="46060"/>
    <cellStyle name="Normal 14 2 2 2 3" xfId="4439"/>
    <cellStyle name="Normal 14 2 2 2 3 2" xfId="4440"/>
    <cellStyle name="Normal 14 2 2 2 3 2 2" xfId="15454"/>
    <cellStyle name="Normal 14 2 2 2 3 2 2 2" xfId="27709"/>
    <cellStyle name="Normal 14 2 2 2 3 2 2 3" xfId="39950"/>
    <cellStyle name="Normal 14 2 2 2 3 2 3" xfId="21592"/>
    <cellStyle name="Normal 14 2 2 2 3 2 4" xfId="33836"/>
    <cellStyle name="Normal 14 2 2 2 3 2 5" xfId="46065"/>
    <cellStyle name="Normal 14 2 2 2 3 3" xfId="15453"/>
    <cellStyle name="Normal 14 2 2 2 3 3 2" xfId="27708"/>
    <cellStyle name="Normal 14 2 2 2 3 3 3" xfId="39949"/>
    <cellStyle name="Normal 14 2 2 2 3 4" xfId="21591"/>
    <cellStyle name="Normal 14 2 2 2 3 5" xfId="33835"/>
    <cellStyle name="Normal 14 2 2 2 3 6" xfId="46064"/>
    <cellStyle name="Normal 14 2 2 2 4" xfId="4441"/>
    <cellStyle name="Normal 14 2 2 2 4 2" xfId="15455"/>
    <cellStyle name="Normal 14 2 2 2 4 2 2" xfId="27710"/>
    <cellStyle name="Normal 14 2 2 2 4 2 3" xfId="39951"/>
    <cellStyle name="Normal 14 2 2 2 4 3" xfId="21593"/>
    <cellStyle name="Normal 14 2 2 2 4 4" xfId="33837"/>
    <cellStyle name="Normal 14 2 2 2 4 5" xfId="46066"/>
    <cellStyle name="Normal 14 2 2 2 5" xfId="15448"/>
    <cellStyle name="Normal 14 2 2 2 5 2" xfId="27703"/>
    <cellStyle name="Normal 14 2 2 2 5 3" xfId="39944"/>
    <cellStyle name="Normal 14 2 2 2 6" xfId="21586"/>
    <cellStyle name="Normal 14 2 2 2 7" xfId="33830"/>
    <cellStyle name="Normal 14 2 2 2 8" xfId="46059"/>
    <cellStyle name="Normal 14 2 2 3" xfId="4442"/>
    <cellStyle name="Normal 14 2 2 3 2" xfId="4443"/>
    <cellStyle name="Normal 14 2 2 3 2 2" xfId="4444"/>
    <cellStyle name="Normal 14 2 2 3 2 2 2" xfId="15458"/>
    <cellStyle name="Normal 14 2 2 3 2 2 2 2" xfId="27713"/>
    <cellStyle name="Normal 14 2 2 3 2 2 2 3" xfId="39954"/>
    <cellStyle name="Normal 14 2 2 3 2 2 3" xfId="21596"/>
    <cellStyle name="Normal 14 2 2 3 2 2 4" xfId="33840"/>
    <cellStyle name="Normal 14 2 2 3 2 2 5" xfId="46069"/>
    <cellStyle name="Normal 14 2 2 3 2 3" xfId="15457"/>
    <cellStyle name="Normal 14 2 2 3 2 3 2" xfId="27712"/>
    <cellStyle name="Normal 14 2 2 3 2 3 3" xfId="39953"/>
    <cellStyle name="Normal 14 2 2 3 2 4" xfId="21595"/>
    <cellStyle name="Normal 14 2 2 3 2 5" xfId="33839"/>
    <cellStyle name="Normal 14 2 2 3 2 6" xfId="46068"/>
    <cellStyle name="Normal 14 2 2 3 3" xfId="4445"/>
    <cellStyle name="Normal 14 2 2 3 3 2" xfId="15459"/>
    <cellStyle name="Normal 14 2 2 3 3 2 2" xfId="27714"/>
    <cellStyle name="Normal 14 2 2 3 3 2 3" xfId="39955"/>
    <cellStyle name="Normal 14 2 2 3 3 3" xfId="21597"/>
    <cellStyle name="Normal 14 2 2 3 3 4" xfId="33841"/>
    <cellStyle name="Normal 14 2 2 3 3 5" xfId="46070"/>
    <cellStyle name="Normal 14 2 2 3 4" xfId="15456"/>
    <cellStyle name="Normal 14 2 2 3 4 2" xfId="27711"/>
    <cellStyle name="Normal 14 2 2 3 4 3" xfId="39952"/>
    <cellStyle name="Normal 14 2 2 3 5" xfId="21594"/>
    <cellStyle name="Normal 14 2 2 3 6" xfId="33838"/>
    <cellStyle name="Normal 14 2 2 3 7" xfId="46067"/>
    <cellStyle name="Normal 14 2 2 4" xfId="4446"/>
    <cellStyle name="Normal 14 2 2 4 2" xfId="4447"/>
    <cellStyle name="Normal 14 2 2 4 2 2" xfId="15461"/>
    <cellStyle name="Normal 14 2 2 4 2 2 2" xfId="27716"/>
    <cellStyle name="Normal 14 2 2 4 2 2 3" xfId="39957"/>
    <cellStyle name="Normal 14 2 2 4 2 3" xfId="21599"/>
    <cellStyle name="Normal 14 2 2 4 2 4" xfId="33843"/>
    <cellStyle name="Normal 14 2 2 4 2 5" xfId="46072"/>
    <cellStyle name="Normal 14 2 2 4 3" xfId="15460"/>
    <cellStyle name="Normal 14 2 2 4 3 2" xfId="27715"/>
    <cellStyle name="Normal 14 2 2 4 3 3" xfId="39956"/>
    <cellStyle name="Normal 14 2 2 4 4" xfId="21598"/>
    <cellStyle name="Normal 14 2 2 4 5" xfId="33842"/>
    <cellStyle name="Normal 14 2 2 4 6" xfId="46071"/>
    <cellStyle name="Normal 14 2 2 5" xfId="4448"/>
    <cellStyle name="Normal 14 2 2 5 2" xfId="15462"/>
    <cellStyle name="Normal 14 2 2 5 2 2" xfId="27717"/>
    <cellStyle name="Normal 14 2 2 5 2 3" xfId="39958"/>
    <cellStyle name="Normal 14 2 2 5 3" xfId="21600"/>
    <cellStyle name="Normal 14 2 2 5 4" xfId="33844"/>
    <cellStyle name="Normal 14 2 2 5 5" xfId="46073"/>
    <cellStyle name="Normal 14 2 2 6" xfId="15447"/>
    <cellStyle name="Normal 14 2 2 6 2" xfId="27702"/>
    <cellStyle name="Normal 14 2 2 6 3" xfId="39943"/>
    <cellStyle name="Normal 14 2 2 7" xfId="21585"/>
    <cellStyle name="Normal 14 2 2 8" xfId="33829"/>
    <cellStyle name="Normal 14 2 2 9" xfId="46058"/>
    <cellStyle name="Normal 14 2 3" xfId="4449"/>
    <cellStyle name="Normal 14 2 3 2" xfId="4450"/>
    <cellStyle name="Normal 14 2 3 2 2" xfId="4451"/>
    <cellStyle name="Normal 14 2 3 2 2 2" xfId="4452"/>
    <cellStyle name="Normal 14 2 3 2 2 2 2" xfId="15466"/>
    <cellStyle name="Normal 14 2 3 2 2 2 2 2" xfId="27721"/>
    <cellStyle name="Normal 14 2 3 2 2 2 2 3" xfId="39962"/>
    <cellStyle name="Normal 14 2 3 2 2 2 3" xfId="21604"/>
    <cellStyle name="Normal 14 2 3 2 2 2 4" xfId="33848"/>
    <cellStyle name="Normal 14 2 3 2 2 2 5" xfId="46077"/>
    <cellStyle name="Normal 14 2 3 2 2 3" xfId="15465"/>
    <cellStyle name="Normal 14 2 3 2 2 3 2" xfId="27720"/>
    <cellStyle name="Normal 14 2 3 2 2 3 3" xfId="39961"/>
    <cellStyle name="Normal 14 2 3 2 2 4" xfId="21603"/>
    <cellStyle name="Normal 14 2 3 2 2 5" xfId="33847"/>
    <cellStyle name="Normal 14 2 3 2 2 6" xfId="46076"/>
    <cellStyle name="Normal 14 2 3 2 3" xfId="4453"/>
    <cellStyle name="Normal 14 2 3 2 3 2" xfId="15467"/>
    <cellStyle name="Normal 14 2 3 2 3 2 2" xfId="27722"/>
    <cellStyle name="Normal 14 2 3 2 3 2 3" xfId="39963"/>
    <cellStyle name="Normal 14 2 3 2 3 3" xfId="21605"/>
    <cellStyle name="Normal 14 2 3 2 3 4" xfId="33849"/>
    <cellStyle name="Normal 14 2 3 2 3 5" xfId="46078"/>
    <cellStyle name="Normal 14 2 3 2 4" xfId="15464"/>
    <cellStyle name="Normal 14 2 3 2 4 2" xfId="27719"/>
    <cellStyle name="Normal 14 2 3 2 4 3" xfId="39960"/>
    <cellStyle name="Normal 14 2 3 2 5" xfId="21602"/>
    <cellStyle name="Normal 14 2 3 2 6" xfId="33846"/>
    <cellStyle name="Normal 14 2 3 2 7" xfId="46075"/>
    <cellStyle name="Normal 14 2 3 3" xfId="4454"/>
    <cellStyle name="Normal 14 2 3 3 2" xfId="4455"/>
    <cellStyle name="Normal 14 2 3 3 2 2" xfId="15469"/>
    <cellStyle name="Normal 14 2 3 3 2 2 2" xfId="27724"/>
    <cellStyle name="Normal 14 2 3 3 2 2 3" xfId="39965"/>
    <cellStyle name="Normal 14 2 3 3 2 3" xfId="21607"/>
    <cellStyle name="Normal 14 2 3 3 2 4" xfId="33851"/>
    <cellStyle name="Normal 14 2 3 3 2 5" xfId="46080"/>
    <cellStyle name="Normal 14 2 3 3 3" xfId="15468"/>
    <cellStyle name="Normal 14 2 3 3 3 2" xfId="27723"/>
    <cellStyle name="Normal 14 2 3 3 3 3" xfId="39964"/>
    <cellStyle name="Normal 14 2 3 3 4" xfId="21606"/>
    <cellStyle name="Normal 14 2 3 3 5" xfId="33850"/>
    <cellStyle name="Normal 14 2 3 3 6" xfId="46079"/>
    <cellStyle name="Normal 14 2 3 4" xfId="4456"/>
    <cellStyle name="Normal 14 2 3 4 2" xfId="15470"/>
    <cellStyle name="Normal 14 2 3 4 2 2" xfId="27725"/>
    <cellStyle name="Normal 14 2 3 4 2 3" xfId="39966"/>
    <cellStyle name="Normal 14 2 3 4 3" xfId="21608"/>
    <cellStyle name="Normal 14 2 3 4 4" xfId="33852"/>
    <cellStyle name="Normal 14 2 3 4 5" xfId="46081"/>
    <cellStyle name="Normal 14 2 3 5" xfId="15463"/>
    <cellStyle name="Normal 14 2 3 5 2" xfId="27718"/>
    <cellStyle name="Normal 14 2 3 5 3" xfId="39959"/>
    <cellStyle name="Normal 14 2 3 6" xfId="21601"/>
    <cellStyle name="Normal 14 2 3 7" xfId="33845"/>
    <cellStyle name="Normal 14 2 3 8" xfId="46074"/>
    <cellStyle name="Normal 14 2 4" xfId="4457"/>
    <cellStyle name="Normal 14 2 4 2" xfId="4458"/>
    <cellStyle name="Normal 14 2 4 2 2" xfId="4459"/>
    <cellStyle name="Normal 14 2 4 2 2 2" xfId="15473"/>
    <cellStyle name="Normal 14 2 4 2 2 2 2" xfId="27728"/>
    <cellStyle name="Normal 14 2 4 2 2 2 3" xfId="39969"/>
    <cellStyle name="Normal 14 2 4 2 2 3" xfId="21611"/>
    <cellStyle name="Normal 14 2 4 2 2 4" xfId="33855"/>
    <cellStyle name="Normal 14 2 4 2 2 5" xfId="46084"/>
    <cellStyle name="Normal 14 2 4 2 3" xfId="15472"/>
    <cellStyle name="Normal 14 2 4 2 3 2" xfId="27727"/>
    <cellStyle name="Normal 14 2 4 2 3 3" xfId="39968"/>
    <cellStyle name="Normal 14 2 4 2 4" xfId="21610"/>
    <cellStyle name="Normal 14 2 4 2 5" xfId="33854"/>
    <cellStyle name="Normal 14 2 4 2 6" xfId="46083"/>
    <cellStyle name="Normal 14 2 4 3" xfId="4460"/>
    <cellStyle name="Normal 14 2 4 3 2" xfId="15474"/>
    <cellStyle name="Normal 14 2 4 3 2 2" xfId="27729"/>
    <cellStyle name="Normal 14 2 4 3 2 3" xfId="39970"/>
    <cellStyle name="Normal 14 2 4 3 3" xfId="21612"/>
    <cellStyle name="Normal 14 2 4 3 4" xfId="33856"/>
    <cellStyle name="Normal 14 2 4 3 5" xfId="46085"/>
    <cellStyle name="Normal 14 2 4 4" xfId="15471"/>
    <cellStyle name="Normal 14 2 4 4 2" xfId="27726"/>
    <cellStyle name="Normal 14 2 4 4 3" xfId="39967"/>
    <cellStyle name="Normal 14 2 4 5" xfId="21609"/>
    <cellStyle name="Normal 14 2 4 6" xfId="33853"/>
    <cellStyle name="Normal 14 2 4 7" xfId="46082"/>
    <cellStyle name="Normal 14 2 5" xfId="4461"/>
    <cellStyle name="Normal 14 2 5 2" xfId="4462"/>
    <cellStyle name="Normal 14 2 5 2 2" xfId="15476"/>
    <cellStyle name="Normal 14 2 5 2 2 2" xfId="27731"/>
    <cellStyle name="Normal 14 2 5 2 2 3" xfId="39972"/>
    <cellStyle name="Normal 14 2 5 2 3" xfId="21614"/>
    <cellStyle name="Normal 14 2 5 2 4" xfId="33858"/>
    <cellStyle name="Normal 14 2 5 2 5" xfId="46087"/>
    <cellStyle name="Normal 14 2 5 3" xfId="15475"/>
    <cellStyle name="Normal 14 2 5 3 2" xfId="27730"/>
    <cellStyle name="Normal 14 2 5 3 3" xfId="39971"/>
    <cellStyle name="Normal 14 2 5 4" xfId="21613"/>
    <cellStyle name="Normal 14 2 5 5" xfId="33857"/>
    <cellStyle name="Normal 14 2 5 6" xfId="46086"/>
    <cellStyle name="Normal 14 2 6" xfId="4463"/>
    <cellStyle name="Normal 14 2 6 2" xfId="15477"/>
    <cellStyle name="Normal 14 2 6 2 2" xfId="27732"/>
    <cellStyle name="Normal 14 2 6 2 3" xfId="39973"/>
    <cellStyle name="Normal 14 2 6 3" xfId="21615"/>
    <cellStyle name="Normal 14 2 6 4" xfId="33859"/>
    <cellStyle name="Normal 14 2 6 5" xfId="46088"/>
    <cellStyle name="Normal 14 2 7" xfId="15446"/>
    <cellStyle name="Normal 14 2 7 2" xfId="27701"/>
    <cellStyle name="Normal 14 2 7 3" xfId="39942"/>
    <cellStyle name="Normal 14 2 8" xfId="21584"/>
    <cellStyle name="Normal 14 2 9" xfId="33828"/>
    <cellStyle name="Normal 14 3" xfId="4464"/>
    <cellStyle name="Normal 14 3 2" xfId="4465"/>
    <cellStyle name="Normal 14 3 2 2" xfId="4466"/>
    <cellStyle name="Normal 14 3 2 2 2" xfId="4467"/>
    <cellStyle name="Normal 14 3 2 2 2 2" xfId="4468"/>
    <cellStyle name="Normal 14 3 2 2 2 2 2" xfId="15482"/>
    <cellStyle name="Normal 14 3 2 2 2 2 2 2" xfId="27737"/>
    <cellStyle name="Normal 14 3 2 2 2 2 2 3" xfId="39978"/>
    <cellStyle name="Normal 14 3 2 2 2 2 3" xfId="21620"/>
    <cellStyle name="Normal 14 3 2 2 2 2 4" xfId="33864"/>
    <cellStyle name="Normal 14 3 2 2 2 2 5" xfId="46093"/>
    <cellStyle name="Normal 14 3 2 2 2 3" xfId="15481"/>
    <cellStyle name="Normal 14 3 2 2 2 3 2" xfId="27736"/>
    <cellStyle name="Normal 14 3 2 2 2 3 3" xfId="39977"/>
    <cellStyle name="Normal 14 3 2 2 2 4" xfId="21619"/>
    <cellStyle name="Normal 14 3 2 2 2 5" xfId="33863"/>
    <cellStyle name="Normal 14 3 2 2 2 6" xfId="46092"/>
    <cellStyle name="Normal 14 3 2 2 3" xfId="4469"/>
    <cellStyle name="Normal 14 3 2 2 3 2" xfId="15483"/>
    <cellStyle name="Normal 14 3 2 2 3 2 2" xfId="27738"/>
    <cellStyle name="Normal 14 3 2 2 3 2 3" xfId="39979"/>
    <cellStyle name="Normal 14 3 2 2 3 3" xfId="21621"/>
    <cellStyle name="Normal 14 3 2 2 3 4" xfId="33865"/>
    <cellStyle name="Normal 14 3 2 2 3 5" xfId="46094"/>
    <cellStyle name="Normal 14 3 2 2 4" xfId="15480"/>
    <cellStyle name="Normal 14 3 2 2 4 2" xfId="27735"/>
    <cellStyle name="Normal 14 3 2 2 4 3" xfId="39976"/>
    <cellStyle name="Normal 14 3 2 2 5" xfId="21618"/>
    <cellStyle name="Normal 14 3 2 2 6" xfId="33862"/>
    <cellStyle name="Normal 14 3 2 2 7" xfId="46091"/>
    <cellStyle name="Normal 14 3 2 3" xfId="4470"/>
    <cellStyle name="Normal 14 3 2 3 2" xfId="4471"/>
    <cellStyle name="Normal 14 3 2 3 2 2" xfId="15485"/>
    <cellStyle name="Normal 14 3 2 3 2 2 2" xfId="27740"/>
    <cellStyle name="Normal 14 3 2 3 2 2 3" xfId="39981"/>
    <cellStyle name="Normal 14 3 2 3 2 3" xfId="21623"/>
    <cellStyle name="Normal 14 3 2 3 2 4" xfId="33867"/>
    <cellStyle name="Normal 14 3 2 3 2 5" xfId="46096"/>
    <cellStyle name="Normal 14 3 2 3 3" xfId="15484"/>
    <cellStyle name="Normal 14 3 2 3 3 2" xfId="27739"/>
    <cellStyle name="Normal 14 3 2 3 3 3" xfId="39980"/>
    <cellStyle name="Normal 14 3 2 3 4" xfId="21622"/>
    <cellStyle name="Normal 14 3 2 3 5" xfId="33866"/>
    <cellStyle name="Normal 14 3 2 3 6" xfId="46095"/>
    <cellStyle name="Normal 14 3 2 4" xfId="4472"/>
    <cellStyle name="Normal 14 3 2 4 2" xfId="15486"/>
    <cellStyle name="Normal 14 3 2 4 2 2" xfId="27741"/>
    <cellStyle name="Normal 14 3 2 4 2 3" xfId="39982"/>
    <cellStyle name="Normal 14 3 2 4 3" xfId="21624"/>
    <cellStyle name="Normal 14 3 2 4 4" xfId="33868"/>
    <cellStyle name="Normal 14 3 2 4 5" xfId="46097"/>
    <cellStyle name="Normal 14 3 2 5" xfId="15479"/>
    <cellStyle name="Normal 14 3 2 5 2" xfId="27734"/>
    <cellStyle name="Normal 14 3 2 5 3" xfId="39975"/>
    <cellStyle name="Normal 14 3 2 6" xfId="21617"/>
    <cellStyle name="Normal 14 3 2 7" xfId="33861"/>
    <cellStyle name="Normal 14 3 2 8" xfId="46090"/>
    <cellStyle name="Normal 14 3 3" xfId="4473"/>
    <cellStyle name="Normal 14 3 3 2" xfId="4474"/>
    <cellStyle name="Normal 14 3 3 2 2" xfId="4475"/>
    <cellStyle name="Normal 14 3 3 2 2 2" xfId="15489"/>
    <cellStyle name="Normal 14 3 3 2 2 2 2" xfId="27744"/>
    <cellStyle name="Normal 14 3 3 2 2 2 3" xfId="39985"/>
    <cellStyle name="Normal 14 3 3 2 2 3" xfId="21627"/>
    <cellStyle name="Normal 14 3 3 2 2 4" xfId="33871"/>
    <cellStyle name="Normal 14 3 3 2 2 5" xfId="46100"/>
    <cellStyle name="Normal 14 3 3 2 3" xfId="15488"/>
    <cellStyle name="Normal 14 3 3 2 3 2" xfId="27743"/>
    <cellStyle name="Normal 14 3 3 2 3 3" xfId="39984"/>
    <cellStyle name="Normal 14 3 3 2 4" xfId="21626"/>
    <cellStyle name="Normal 14 3 3 2 5" xfId="33870"/>
    <cellStyle name="Normal 14 3 3 2 6" xfId="46099"/>
    <cellStyle name="Normal 14 3 3 3" xfId="4476"/>
    <cellStyle name="Normal 14 3 3 3 2" xfId="15490"/>
    <cellStyle name="Normal 14 3 3 3 2 2" xfId="27745"/>
    <cellStyle name="Normal 14 3 3 3 2 3" xfId="39986"/>
    <cellStyle name="Normal 14 3 3 3 3" xfId="21628"/>
    <cellStyle name="Normal 14 3 3 3 4" xfId="33872"/>
    <cellStyle name="Normal 14 3 3 3 5" xfId="46101"/>
    <cellStyle name="Normal 14 3 3 4" xfId="15487"/>
    <cellStyle name="Normal 14 3 3 4 2" xfId="27742"/>
    <cellStyle name="Normal 14 3 3 4 3" xfId="39983"/>
    <cellStyle name="Normal 14 3 3 5" xfId="21625"/>
    <cellStyle name="Normal 14 3 3 6" xfId="33869"/>
    <cellStyle name="Normal 14 3 3 7" xfId="46098"/>
    <cellStyle name="Normal 14 3 4" xfId="4477"/>
    <cellStyle name="Normal 14 3 4 2" xfId="4478"/>
    <cellStyle name="Normal 14 3 4 2 2" xfId="15492"/>
    <cellStyle name="Normal 14 3 4 2 2 2" xfId="27747"/>
    <cellStyle name="Normal 14 3 4 2 2 3" xfId="39988"/>
    <cellStyle name="Normal 14 3 4 2 3" xfId="21630"/>
    <cellStyle name="Normal 14 3 4 2 4" xfId="33874"/>
    <cellStyle name="Normal 14 3 4 2 5" xfId="46103"/>
    <cellStyle name="Normal 14 3 4 3" xfId="15491"/>
    <cellStyle name="Normal 14 3 4 3 2" xfId="27746"/>
    <cellStyle name="Normal 14 3 4 3 3" xfId="39987"/>
    <cellStyle name="Normal 14 3 4 4" xfId="21629"/>
    <cellStyle name="Normal 14 3 4 5" xfId="33873"/>
    <cellStyle name="Normal 14 3 4 6" xfId="46102"/>
    <cellStyle name="Normal 14 3 5" xfId="4479"/>
    <cellStyle name="Normal 14 3 5 2" xfId="15493"/>
    <cellStyle name="Normal 14 3 5 2 2" xfId="27748"/>
    <cellStyle name="Normal 14 3 5 2 3" xfId="39989"/>
    <cellStyle name="Normal 14 3 5 3" xfId="21631"/>
    <cellStyle name="Normal 14 3 5 4" xfId="33875"/>
    <cellStyle name="Normal 14 3 5 5" xfId="46104"/>
    <cellStyle name="Normal 14 3 6" xfId="15478"/>
    <cellStyle name="Normal 14 3 6 2" xfId="27733"/>
    <cellStyle name="Normal 14 3 6 3" xfId="39974"/>
    <cellStyle name="Normal 14 3 7" xfId="21616"/>
    <cellStyle name="Normal 14 3 8" xfId="33860"/>
    <cellStyle name="Normal 14 3 9" xfId="46089"/>
    <cellStyle name="Normal 14 4" xfId="4480"/>
    <cellStyle name="Normal 14 4 2" xfId="4481"/>
    <cellStyle name="Normal 14 4 2 2" xfId="4482"/>
    <cellStyle name="Normal 14 4 2 2 2" xfId="4483"/>
    <cellStyle name="Normal 14 4 2 2 2 2" xfId="15497"/>
    <cellStyle name="Normal 14 4 2 2 2 2 2" xfId="27752"/>
    <cellStyle name="Normal 14 4 2 2 2 2 3" xfId="39993"/>
    <cellStyle name="Normal 14 4 2 2 2 3" xfId="21635"/>
    <cellStyle name="Normal 14 4 2 2 2 4" xfId="33879"/>
    <cellStyle name="Normal 14 4 2 2 2 5" xfId="46108"/>
    <cellStyle name="Normal 14 4 2 2 3" xfId="15496"/>
    <cellStyle name="Normal 14 4 2 2 3 2" xfId="27751"/>
    <cellStyle name="Normal 14 4 2 2 3 3" xfId="39992"/>
    <cellStyle name="Normal 14 4 2 2 4" xfId="21634"/>
    <cellStyle name="Normal 14 4 2 2 5" xfId="33878"/>
    <cellStyle name="Normal 14 4 2 2 6" xfId="46107"/>
    <cellStyle name="Normal 14 4 2 3" xfId="4484"/>
    <cellStyle name="Normal 14 4 2 3 2" xfId="15498"/>
    <cellStyle name="Normal 14 4 2 3 2 2" xfId="27753"/>
    <cellStyle name="Normal 14 4 2 3 2 3" xfId="39994"/>
    <cellStyle name="Normal 14 4 2 3 3" xfId="21636"/>
    <cellStyle name="Normal 14 4 2 3 4" xfId="33880"/>
    <cellStyle name="Normal 14 4 2 3 5" xfId="46109"/>
    <cellStyle name="Normal 14 4 2 4" xfId="15495"/>
    <cellStyle name="Normal 14 4 2 4 2" xfId="27750"/>
    <cellStyle name="Normal 14 4 2 4 3" xfId="39991"/>
    <cellStyle name="Normal 14 4 2 5" xfId="21633"/>
    <cellStyle name="Normal 14 4 2 6" xfId="33877"/>
    <cellStyle name="Normal 14 4 2 7" xfId="46106"/>
    <cellStyle name="Normal 14 4 3" xfId="4485"/>
    <cellStyle name="Normal 14 4 3 2" xfId="4486"/>
    <cellStyle name="Normal 14 4 3 2 2" xfId="15500"/>
    <cellStyle name="Normal 14 4 3 2 2 2" xfId="27755"/>
    <cellStyle name="Normal 14 4 3 2 2 3" xfId="39996"/>
    <cellStyle name="Normal 14 4 3 2 3" xfId="21638"/>
    <cellStyle name="Normal 14 4 3 2 4" xfId="33882"/>
    <cellStyle name="Normal 14 4 3 2 5" xfId="46111"/>
    <cellStyle name="Normal 14 4 3 3" xfId="15499"/>
    <cellStyle name="Normal 14 4 3 3 2" xfId="27754"/>
    <cellStyle name="Normal 14 4 3 3 3" xfId="39995"/>
    <cellStyle name="Normal 14 4 3 4" xfId="21637"/>
    <cellStyle name="Normal 14 4 3 5" xfId="33881"/>
    <cellStyle name="Normal 14 4 3 6" xfId="46110"/>
    <cellStyle name="Normal 14 4 4" xfId="4487"/>
    <cellStyle name="Normal 14 4 4 2" xfId="15501"/>
    <cellStyle name="Normal 14 4 4 2 2" xfId="27756"/>
    <cellStyle name="Normal 14 4 4 2 3" xfId="39997"/>
    <cellStyle name="Normal 14 4 4 3" xfId="21639"/>
    <cellStyle name="Normal 14 4 4 4" xfId="33883"/>
    <cellStyle name="Normal 14 4 4 5" xfId="46112"/>
    <cellStyle name="Normal 14 4 5" xfId="15494"/>
    <cellStyle name="Normal 14 4 5 2" xfId="27749"/>
    <cellStyle name="Normal 14 4 5 3" xfId="39990"/>
    <cellStyle name="Normal 14 4 6" xfId="21632"/>
    <cellStyle name="Normal 14 4 7" xfId="33876"/>
    <cellStyle name="Normal 14 4 8" xfId="46105"/>
    <cellStyle name="Normal 14 5" xfId="4488"/>
    <cellStyle name="Normal 14 5 2" xfId="4489"/>
    <cellStyle name="Normal 14 5 2 2" xfId="4490"/>
    <cellStyle name="Normal 14 5 2 2 2" xfId="15504"/>
    <cellStyle name="Normal 14 5 2 2 2 2" xfId="27759"/>
    <cellStyle name="Normal 14 5 2 2 2 3" xfId="40000"/>
    <cellStyle name="Normal 14 5 2 2 3" xfId="21642"/>
    <cellStyle name="Normal 14 5 2 2 4" xfId="33886"/>
    <cellStyle name="Normal 14 5 2 2 5" xfId="46115"/>
    <cellStyle name="Normal 14 5 2 3" xfId="15503"/>
    <cellStyle name="Normal 14 5 2 3 2" xfId="27758"/>
    <cellStyle name="Normal 14 5 2 3 3" xfId="39999"/>
    <cellStyle name="Normal 14 5 2 4" xfId="21641"/>
    <cellStyle name="Normal 14 5 2 5" xfId="33885"/>
    <cellStyle name="Normal 14 5 2 6" xfId="46114"/>
    <cellStyle name="Normal 14 5 3" xfId="4491"/>
    <cellStyle name="Normal 14 5 3 2" xfId="15505"/>
    <cellStyle name="Normal 14 5 3 2 2" xfId="27760"/>
    <cellStyle name="Normal 14 5 3 2 3" xfId="40001"/>
    <cellStyle name="Normal 14 5 3 3" xfId="21643"/>
    <cellStyle name="Normal 14 5 3 4" xfId="33887"/>
    <cellStyle name="Normal 14 5 3 5" xfId="46116"/>
    <cellStyle name="Normal 14 5 4" xfId="15502"/>
    <cellStyle name="Normal 14 5 4 2" xfId="27757"/>
    <cellStyle name="Normal 14 5 4 3" xfId="39998"/>
    <cellStyle name="Normal 14 5 5" xfId="21640"/>
    <cellStyle name="Normal 14 5 6" xfId="33884"/>
    <cellStyle name="Normal 14 5 7" xfId="46113"/>
    <cellStyle name="Normal 14 6" xfId="4492"/>
    <cellStyle name="Normal 14 6 2" xfId="4493"/>
    <cellStyle name="Normal 14 6 2 2" xfId="15507"/>
    <cellStyle name="Normal 14 6 2 2 2" xfId="27762"/>
    <cellStyle name="Normal 14 6 2 2 3" xfId="40003"/>
    <cellStyle name="Normal 14 6 2 3" xfId="21645"/>
    <cellStyle name="Normal 14 6 2 4" xfId="33889"/>
    <cellStyle name="Normal 14 6 2 5" xfId="46118"/>
    <cellStyle name="Normal 14 6 3" xfId="15506"/>
    <cellStyle name="Normal 14 6 3 2" xfId="27761"/>
    <cellStyle name="Normal 14 6 3 3" xfId="40002"/>
    <cellStyle name="Normal 14 6 4" xfId="21644"/>
    <cellStyle name="Normal 14 6 5" xfId="33888"/>
    <cellStyle name="Normal 14 6 6" xfId="46117"/>
    <cellStyle name="Normal 14 7" xfId="4494"/>
    <cellStyle name="Normal 14 7 2" xfId="15508"/>
    <cellStyle name="Normal 14 7 2 2" xfId="27763"/>
    <cellStyle name="Normal 14 7 2 3" xfId="40004"/>
    <cellStyle name="Normal 14 7 3" xfId="21646"/>
    <cellStyle name="Normal 14 7 4" xfId="33890"/>
    <cellStyle name="Normal 14 7 5" xfId="46119"/>
    <cellStyle name="Normal 14 8" xfId="15445"/>
    <cellStyle name="Normal 14 8 2" xfId="27700"/>
    <cellStyle name="Normal 14 8 3" xfId="39941"/>
    <cellStyle name="Normal 14 9" xfId="21583"/>
    <cellStyle name="Normal 15" xfId="41"/>
    <cellStyle name="Normal 15 10" xfId="32625"/>
    <cellStyle name="Normal 15 11" xfId="44854"/>
    <cellStyle name="Normal 15 2" xfId="4495"/>
    <cellStyle name="Normal 15 2 10" xfId="46120"/>
    <cellStyle name="Normal 15 2 2" xfId="4496"/>
    <cellStyle name="Normal 15 2 2 2" xfId="4497"/>
    <cellStyle name="Normal 15 2 2 2 2" xfId="4498"/>
    <cellStyle name="Normal 15 2 2 2 2 2" xfId="4499"/>
    <cellStyle name="Normal 15 2 2 2 2 2 2" xfId="4500"/>
    <cellStyle name="Normal 15 2 2 2 2 2 2 2" xfId="15514"/>
    <cellStyle name="Normal 15 2 2 2 2 2 2 2 2" xfId="27769"/>
    <cellStyle name="Normal 15 2 2 2 2 2 2 2 3" xfId="40010"/>
    <cellStyle name="Normal 15 2 2 2 2 2 2 3" xfId="21652"/>
    <cellStyle name="Normal 15 2 2 2 2 2 2 4" xfId="33896"/>
    <cellStyle name="Normal 15 2 2 2 2 2 2 5" xfId="46125"/>
    <cellStyle name="Normal 15 2 2 2 2 2 3" xfId="15513"/>
    <cellStyle name="Normal 15 2 2 2 2 2 3 2" xfId="27768"/>
    <cellStyle name="Normal 15 2 2 2 2 2 3 3" xfId="40009"/>
    <cellStyle name="Normal 15 2 2 2 2 2 4" xfId="21651"/>
    <cellStyle name="Normal 15 2 2 2 2 2 5" xfId="33895"/>
    <cellStyle name="Normal 15 2 2 2 2 2 6" xfId="46124"/>
    <cellStyle name="Normal 15 2 2 2 2 3" xfId="4501"/>
    <cellStyle name="Normal 15 2 2 2 2 3 2" xfId="15515"/>
    <cellStyle name="Normal 15 2 2 2 2 3 2 2" xfId="27770"/>
    <cellStyle name="Normal 15 2 2 2 2 3 2 3" xfId="40011"/>
    <cellStyle name="Normal 15 2 2 2 2 3 3" xfId="21653"/>
    <cellStyle name="Normal 15 2 2 2 2 3 4" xfId="33897"/>
    <cellStyle name="Normal 15 2 2 2 2 3 5" xfId="46126"/>
    <cellStyle name="Normal 15 2 2 2 2 4" xfId="15512"/>
    <cellStyle name="Normal 15 2 2 2 2 4 2" xfId="27767"/>
    <cellStyle name="Normal 15 2 2 2 2 4 3" xfId="40008"/>
    <cellStyle name="Normal 15 2 2 2 2 5" xfId="21650"/>
    <cellStyle name="Normal 15 2 2 2 2 6" xfId="33894"/>
    <cellStyle name="Normal 15 2 2 2 2 7" xfId="46123"/>
    <cellStyle name="Normal 15 2 2 2 3" xfId="4502"/>
    <cellStyle name="Normal 15 2 2 2 3 2" xfId="4503"/>
    <cellStyle name="Normal 15 2 2 2 3 2 2" xfId="15517"/>
    <cellStyle name="Normal 15 2 2 2 3 2 2 2" xfId="27772"/>
    <cellStyle name="Normal 15 2 2 2 3 2 2 3" xfId="40013"/>
    <cellStyle name="Normal 15 2 2 2 3 2 3" xfId="21655"/>
    <cellStyle name="Normal 15 2 2 2 3 2 4" xfId="33899"/>
    <cellStyle name="Normal 15 2 2 2 3 2 5" xfId="46128"/>
    <cellStyle name="Normal 15 2 2 2 3 3" xfId="15516"/>
    <cellStyle name="Normal 15 2 2 2 3 3 2" xfId="27771"/>
    <cellStyle name="Normal 15 2 2 2 3 3 3" xfId="40012"/>
    <cellStyle name="Normal 15 2 2 2 3 4" xfId="21654"/>
    <cellStyle name="Normal 15 2 2 2 3 5" xfId="33898"/>
    <cellStyle name="Normal 15 2 2 2 3 6" xfId="46127"/>
    <cellStyle name="Normal 15 2 2 2 4" xfId="4504"/>
    <cellStyle name="Normal 15 2 2 2 4 2" xfId="15518"/>
    <cellStyle name="Normal 15 2 2 2 4 2 2" xfId="27773"/>
    <cellStyle name="Normal 15 2 2 2 4 2 3" xfId="40014"/>
    <cellStyle name="Normal 15 2 2 2 4 3" xfId="21656"/>
    <cellStyle name="Normal 15 2 2 2 4 4" xfId="33900"/>
    <cellStyle name="Normal 15 2 2 2 4 5" xfId="46129"/>
    <cellStyle name="Normal 15 2 2 2 5" xfId="15511"/>
    <cellStyle name="Normal 15 2 2 2 5 2" xfId="27766"/>
    <cellStyle name="Normal 15 2 2 2 5 3" xfId="40007"/>
    <cellStyle name="Normal 15 2 2 2 6" xfId="21649"/>
    <cellStyle name="Normal 15 2 2 2 7" xfId="33893"/>
    <cellStyle name="Normal 15 2 2 2 8" xfId="46122"/>
    <cellStyle name="Normal 15 2 2 3" xfId="4505"/>
    <cellStyle name="Normal 15 2 2 3 2" xfId="4506"/>
    <cellStyle name="Normal 15 2 2 3 2 2" xfId="4507"/>
    <cellStyle name="Normal 15 2 2 3 2 2 2" xfId="15521"/>
    <cellStyle name="Normal 15 2 2 3 2 2 2 2" xfId="27776"/>
    <cellStyle name="Normal 15 2 2 3 2 2 2 3" xfId="40017"/>
    <cellStyle name="Normal 15 2 2 3 2 2 3" xfId="21659"/>
    <cellStyle name="Normal 15 2 2 3 2 2 4" xfId="33903"/>
    <cellStyle name="Normal 15 2 2 3 2 2 5" xfId="46132"/>
    <cellStyle name="Normal 15 2 2 3 2 3" xfId="15520"/>
    <cellStyle name="Normal 15 2 2 3 2 3 2" xfId="27775"/>
    <cellStyle name="Normal 15 2 2 3 2 3 3" xfId="40016"/>
    <cellStyle name="Normal 15 2 2 3 2 4" xfId="21658"/>
    <cellStyle name="Normal 15 2 2 3 2 5" xfId="33902"/>
    <cellStyle name="Normal 15 2 2 3 2 6" xfId="46131"/>
    <cellStyle name="Normal 15 2 2 3 3" xfId="4508"/>
    <cellStyle name="Normal 15 2 2 3 3 2" xfId="15522"/>
    <cellStyle name="Normal 15 2 2 3 3 2 2" xfId="27777"/>
    <cellStyle name="Normal 15 2 2 3 3 2 3" xfId="40018"/>
    <cellStyle name="Normal 15 2 2 3 3 3" xfId="21660"/>
    <cellStyle name="Normal 15 2 2 3 3 4" xfId="33904"/>
    <cellStyle name="Normal 15 2 2 3 3 5" xfId="46133"/>
    <cellStyle name="Normal 15 2 2 3 4" xfId="15519"/>
    <cellStyle name="Normal 15 2 2 3 4 2" xfId="27774"/>
    <cellStyle name="Normal 15 2 2 3 4 3" xfId="40015"/>
    <cellStyle name="Normal 15 2 2 3 5" xfId="21657"/>
    <cellStyle name="Normal 15 2 2 3 6" xfId="33901"/>
    <cellStyle name="Normal 15 2 2 3 7" xfId="46130"/>
    <cellStyle name="Normal 15 2 2 4" xfId="4509"/>
    <cellStyle name="Normal 15 2 2 4 2" xfId="4510"/>
    <cellStyle name="Normal 15 2 2 4 2 2" xfId="15524"/>
    <cellStyle name="Normal 15 2 2 4 2 2 2" xfId="27779"/>
    <cellStyle name="Normal 15 2 2 4 2 2 3" xfId="40020"/>
    <cellStyle name="Normal 15 2 2 4 2 3" xfId="21662"/>
    <cellStyle name="Normal 15 2 2 4 2 4" xfId="33906"/>
    <cellStyle name="Normal 15 2 2 4 2 5" xfId="46135"/>
    <cellStyle name="Normal 15 2 2 4 3" xfId="15523"/>
    <cellStyle name="Normal 15 2 2 4 3 2" xfId="27778"/>
    <cellStyle name="Normal 15 2 2 4 3 3" xfId="40019"/>
    <cellStyle name="Normal 15 2 2 4 4" xfId="21661"/>
    <cellStyle name="Normal 15 2 2 4 5" xfId="33905"/>
    <cellStyle name="Normal 15 2 2 4 6" xfId="46134"/>
    <cellStyle name="Normal 15 2 2 5" xfId="4511"/>
    <cellStyle name="Normal 15 2 2 5 2" xfId="15525"/>
    <cellStyle name="Normal 15 2 2 5 2 2" xfId="27780"/>
    <cellStyle name="Normal 15 2 2 5 2 3" xfId="40021"/>
    <cellStyle name="Normal 15 2 2 5 3" xfId="21663"/>
    <cellStyle name="Normal 15 2 2 5 4" xfId="33907"/>
    <cellStyle name="Normal 15 2 2 5 5" xfId="46136"/>
    <cellStyle name="Normal 15 2 2 6" xfId="15510"/>
    <cellStyle name="Normal 15 2 2 6 2" xfId="27765"/>
    <cellStyle name="Normal 15 2 2 6 3" xfId="40006"/>
    <cellStyle name="Normal 15 2 2 7" xfId="21648"/>
    <cellStyle name="Normal 15 2 2 8" xfId="33892"/>
    <cellStyle name="Normal 15 2 2 9" xfId="46121"/>
    <cellStyle name="Normal 15 2 3" xfId="4512"/>
    <cellStyle name="Normal 15 2 3 2" xfId="4513"/>
    <cellStyle name="Normal 15 2 3 2 2" xfId="4514"/>
    <cellStyle name="Normal 15 2 3 2 2 2" xfId="4515"/>
    <cellStyle name="Normal 15 2 3 2 2 2 2" xfId="15529"/>
    <cellStyle name="Normal 15 2 3 2 2 2 2 2" xfId="27784"/>
    <cellStyle name="Normal 15 2 3 2 2 2 2 3" xfId="40025"/>
    <cellStyle name="Normal 15 2 3 2 2 2 3" xfId="21667"/>
    <cellStyle name="Normal 15 2 3 2 2 2 4" xfId="33911"/>
    <cellStyle name="Normal 15 2 3 2 2 2 5" xfId="46140"/>
    <cellStyle name="Normal 15 2 3 2 2 3" xfId="15528"/>
    <cellStyle name="Normal 15 2 3 2 2 3 2" xfId="27783"/>
    <cellStyle name="Normal 15 2 3 2 2 3 3" xfId="40024"/>
    <cellStyle name="Normal 15 2 3 2 2 4" xfId="21666"/>
    <cellStyle name="Normal 15 2 3 2 2 5" xfId="33910"/>
    <cellStyle name="Normal 15 2 3 2 2 6" xfId="46139"/>
    <cellStyle name="Normal 15 2 3 2 3" xfId="4516"/>
    <cellStyle name="Normal 15 2 3 2 3 2" xfId="15530"/>
    <cellStyle name="Normal 15 2 3 2 3 2 2" xfId="27785"/>
    <cellStyle name="Normal 15 2 3 2 3 2 3" xfId="40026"/>
    <cellStyle name="Normal 15 2 3 2 3 3" xfId="21668"/>
    <cellStyle name="Normal 15 2 3 2 3 4" xfId="33912"/>
    <cellStyle name="Normal 15 2 3 2 3 5" xfId="46141"/>
    <cellStyle name="Normal 15 2 3 2 4" xfId="15527"/>
    <cellStyle name="Normal 15 2 3 2 4 2" xfId="27782"/>
    <cellStyle name="Normal 15 2 3 2 4 3" xfId="40023"/>
    <cellStyle name="Normal 15 2 3 2 5" xfId="21665"/>
    <cellStyle name="Normal 15 2 3 2 6" xfId="33909"/>
    <cellStyle name="Normal 15 2 3 2 7" xfId="46138"/>
    <cellStyle name="Normal 15 2 3 3" xfId="4517"/>
    <cellStyle name="Normal 15 2 3 3 2" xfId="4518"/>
    <cellStyle name="Normal 15 2 3 3 2 2" xfId="15532"/>
    <cellStyle name="Normal 15 2 3 3 2 2 2" xfId="27787"/>
    <cellStyle name="Normal 15 2 3 3 2 2 3" xfId="40028"/>
    <cellStyle name="Normal 15 2 3 3 2 3" xfId="21670"/>
    <cellStyle name="Normal 15 2 3 3 2 4" xfId="33914"/>
    <cellStyle name="Normal 15 2 3 3 2 5" xfId="46143"/>
    <cellStyle name="Normal 15 2 3 3 3" xfId="15531"/>
    <cellStyle name="Normal 15 2 3 3 3 2" xfId="27786"/>
    <cellStyle name="Normal 15 2 3 3 3 3" xfId="40027"/>
    <cellStyle name="Normal 15 2 3 3 4" xfId="21669"/>
    <cellStyle name="Normal 15 2 3 3 5" xfId="33913"/>
    <cellStyle name="Normal 15 2 3 3 6" xfId="46142"/>
    <cellStyle name="Normal 15 2 3 4" xfId="4519"/>
    <cellStyle name="Normal 15 2 3 4 2" xfId="15533"/>
    <cellStyle name="Normal 15 2 3 4 2 2" xfId="27788"/>
    <cellStyle name="Normal 15 2 3 4 2 3" xfId="40029"/>
    <cellStyle name="Normal 15 2 3 4 3" xfId="21671"/>
    <cellStyle name="Normal 15 2 3 4 4" xfId="33915"/>
    <cellStyle name="Normal 15 2 3 4 5" xfId="46144"/>
    <cellStyle name="Normal 15 2 3 5" xfId="15526"/>
    <cellStyle name="Normal 15 2 3 5 2" xfId="27781"/>
    <cellStyle name="Normal 15 2 3 5 3" xfId="40022"/>
    <cellStyle name="Normal 15 2 3 6" xfId="21664"/>
    <cellStyle name="Normal 15 2 3 7" xfId="33908"/>
    <cellStyle name="Normal 15 2 3 8" xfId="46137"/>
    <cellStyle name="Normal 15 2 4" xfId="4520"/>
    <cellStyle name="Normal 15 2 4 2" xfId="4521"/>
    <cellStyle name="Normal 15 2 4 2 2" xfId="4522"/>
    <cellStyle name="Normal 15 2 4 2 2 2" xfId="15536"/>
    <cellStyle name="Normal 15 2 4 2 2 2 2" xfId="27791"/>
    <cellStyle name="Normal 15 2 4 2 2 2 3" xfId="40032"/>
    <cellStyle name="Normal 15 2 4 2 2 3" xfId="21674"/>
    <cellStyle name="Normal 15 2 4 2 2 4" xfId="33918"/>
    <cellStyle name="Normal 15 2 4 2 2 5" xfId="46147"/>
    <cellStyle name="Normal 15 2 4 2 3" xfId="15535"/>
    <cellStyle name="Normal 15 2 4 2 3 2" xfId="27790"/>
    <cellStyle name="Normal 15 2 4 2 3 3" xfId="40031"/>
    <cellStyle name="Normal 15 2 4 2 4" xfId="21673"/>
    <cellStyle name="Normal 15 2 4 2 5" xfId="33917"/>
    <cellStyle name="Normal 15 2 4 2 6" xfId="46146"/>
    <cellStyle name="Normal 15 2 4 3" xfId="4523"/>
    <cellStyle name="Normal 15 2 4 3 2" xfId="15537"/>
    <cellStyle name="Normal 15 2 4 3 2 2" xfId="27792"/>
    <cellStyle name="Normal 15 2 4 3 2 3" xfId="40033"/>
    <cellStyle name="Normal 15 2 4 3 3" xfId="21675"/>
    <cellStyle name="Normal 15 2 4 3 4" xfId="33919"/>
    <cellStyle name="Normal 15 2 4 3 5" xfId="46148"/>
    <cellStyle name="Normal 15 2 4 4" xfId="15534"/>
    <cellStyle name="Normal 15 2 4 4 2" xfId="27789"/>
    <cellStyle name="Normal 15 2 4 4 3" xfId="40030"/>
    <cellStyle name="Normal 15 2 4 5" xfId="21672"/>
    <cellStyle name="Normal 15 2 4 6" xfId="33916"/>
    <cellStyle name="Normal 15 2 4 7" xfId="46145"/>
    <cellStyle name="Normal 15 2 5" xfId="4524"/>
    <cellStyle name="Normal 15 2 5 2" xfId="4525"/>
    <cellStyle name="Normal 15 2 5 2 2" xfId="15539"/>
    <cellStyle name="Normal 15 2 5 2 2 2" xfId="27794"/>
    <cellStyle name="Normal 15 2 5 2 2 3" xfId="40035"/>
    <cellStyle name="Normal 15 2 5 2 3" xfId="21677"/>
    <cellStyle name="Normal 15 2 5 2 4" xfId="33921"/>
    <cellStyle name="Normal 15 2 5 2 5" xfId="46150"/>
    <cellStyle name="Normal 15 2 5 3" xfId="15538"/>
    <cellStyle name="Normal 15 2 5 3 2" xfId="27793"/>
    <cellStyle name="Normal 15 2 5 3 3" xfId="40034"/>
    <cellStyle name="Normal 15 2 5 4" xfId="21676"/>
    <cellStyle name="Normal 15 2 5 5" xfId="33920"/>
    <cellStyle name="Normal 15 2 5 6" xfId="46149"/>
    <cellStyle name="Normal 15 2 6" xfId="4526"/>
    <cellStyle name="Normal 15 2 6 2" xfId="15540"/>
    <cellStyle name="Normal 15 2 6 2 2" xfId="27795"/>
    <cellStyle name="Normal 15 2 6 2 3" xfId="40036"/>
    <cellStyle name="Normal 15 2 6 3" xfId="21678"/>
    <cellStyle name="Normal 15 2 6 4" xfId="33922"/>
    <cellStyle name="Normal 15 2 6 5" xfId="46151"/>
    <cellStyle name="Normal 15 2 7" xfId="15509"/>
    <cellStyle name="Normal 15 2 7 2" xfId="27764"/>
    <cellStyle name="Normal 15 2 7 3" xfId="40005"/>
    <cellStyle name="Normal 15 2 8" xfId="21647"/>
    <cellStyle name="Normal 15 2 9" xfId="33891"/>
    <cellStyle name="Normal 15 3" xfId="4527"/>
    <cellStyle name="Normal 15 3 2" xfId="4528"/>
    <cellStyle name="Normal 15 3 2 2" xfId="4529"/>
    <cellStyle name="Normal 15 3 2 2 2" xfId="4530"/>
    <cellStyle name="Normal 15 3 2 2 2 2" xfId="4531"/>
    <cellStyle name="Normal 15 3 2 2 2 2 2" xfId="15545"/>
    <cellStyle name="Normal 15 3 2 2 2 2 2 2" xfId="27800"/>
    <cellStyle name="Normal 15 3 2 2 2 2 2 3" xfId="40041"/>
    <cellStyle name="Normal 15 3 2 2 2 2 3" xfId="21683"/>
    <cellStyle name="Normal 15 3 2 2 2 2 4" xfId="33927"/>
    <cellStyle name="Normal 15 3 2 2 2 2 5" xfId="46156"/>
    <cellStyle name="Normal 15 3 2 2 2 3" xfId="15544"/>
    <cellStyle name="Normal 15 3 2 2 2 3 2" xfId="27799"/>
    <cellStyle name="Normal 15 3 2 2 2 3 3" xfId="40040"/>
    <cellStyle name="Normal 15 3 2 2 2 4" xfId="21682"/>
    <cellStyle name="Normal 15 3 2 2 2 5" xfId="33926"/>
    <cellStyle name="Normal 15 3 2 2 2 6" xfId="46155"/>
    <cellStyle name="Normal 15 3 2 2 3" xfId="4532"/>
    <cellStyle name="Normal 15 3 2 2 3 2" xfId="15546"/>
    <cellStyle name="Normal 15 3 2 2 3 2 2" xfId="27801"/>
    <cellStyle name="Normal 15 3 2 2 3 2 3" xfId="40042"/>
    <cellStyle name="Normal 15 3 2 2 3 3" xfId="21684"/>
    <cellStyle name="Normal 15 3 2 2 3 4" xfId="33928"/>
    <cellStyle name="Normal 15 3 2 2 3 5" xfId="46157"/>
    <cellStyle name="Normal 15 3 2 2 4" xfId="15543"/>
    <cellStyle name="Normal 15 3 2 2 4 2" xfId="27798"/>
    <cellStyle name="Normal 15 3 2 2 4 3" xfId="40039"/>
    <cellStyle name="Normal 15 3 2 2 5" xfId="21681"/>
    <cellStyle name="Normal 15 3 2 2 6" xfId="33925"/>
    <cellStyle name="Normal 15 3 2 2 7" xfId="46154"/>
    <cellStyle name="Normal 15 3 2 3" xfId="4533"/>
    <cellStyle name="Normal 15 3 2 3 2" xfId="4534"/>
    <cellStyle name="Normal 15 3 2 3 2 2" xfId="15548"/>
    <cellStyle name="Normal 15 3 2 3 2 2 2" xfId="27803"/>
    <cellStyle name="Normal 15 3 2 3 2 2 3" xfId="40044"/>
    <cellStyle name="Normal 15 3 2 3 2 3" xfId="21686"/>
    <cellStyle name="Normal 15 3 2 3 2 4" xfId="33930"/>
    <cellStyle name="Normal 15 3 2 3 2 5" xfId="46159"/>
    <cellStyle name="Normal 15 3 2 3 3" xfId="15547"/>
    <cellStyle name="Normal 15 3 2 3 3 2" xfId="27802"/>
    <cellStyle name="Normal 15 3 2 3 3 3" xfId="40043"/>
    <cellStyle name="Normal 15 3 2 3 4" xfId="21685"/>
    <cellStyle name="Normal 15 3 2 3 5" xfId="33929"/>
    <cellStyle name="Normal 15 3 2 3 6" xfId="46158"/>
    <cellStyle name="Normal 15 3 2 4" xfId="4535"/>
    <cellStyle name="Normal 15 3 2 4 2" xfId="15549"/>
    <cellStyle name="Normal 15 3 2 4 2 2" xfId="27804"/>
    <cellStyle name="Normal 15 3 2 4 2 3" xfId="40045"/>
    <cellStyle name="Normal 15 3 2 4 3" xfId="21687"/>
    <cellStyle name="Normal 15 3 2 4 4" xfId="33931"/>
    <cellStyle name="Normal 15 3 2 4 5" xfId="46160"/>
    <cellStyle name="Normal 15 3 2 5" xfId="15542"/>
    <cellStyle name="Normal 15 3 2 5 2" xfId="27797"/>
    <cellStyle name="Normal 15 3 2 5 3" xfId="40038"/>
    <cellStyle name="Normal 15 3 2 6" xfId="21680"/>
    <cellStyle name="Normal 15 3 2 7" xfId="33924"/>
    <cellStyle name="Normal 15 3 2 8" xfId="46153"/>
    <cellStyle name="Normal 15 3 3" xfId="4536"/>
    <cellStyle name="Normal 15 3 3 2" xfId="4537"/>
    <cellStyle name="Normal 15 3 3 2 2" xfId="4538"/>
    <cellStyle name="Normal 15 3 3 2 2 2" xfId="15552"/>
    <cellStyle name="Normal 15 3 3 2 2 2 2" xfId="27807"/>
    <cellStyle name="Normal 15 3 3 2 2 2 3" xfId="40048"/>
    <cellStyle name="Normal 15 3 3 2 2 3" xfId="21690"/>
    <cellStyle name="Normal 15 3 3 2 2 4" xfId="33934"/>
    <cellStyle name="Normal 15 3 3 2 2 5" xfId="46163"/>
    <cellStyle name="Normal 15 3 3 2 3" xfId="15551"/>
    <cellStyle name="Normal 15 3 3 2 3 2" xfId="27806"/>
    <cellStyle name="Normal 15 3 3 2 3 3" xfId="40047"/>
    <cellStyle name="Normal 15 3 3 2 4" xfId="21689"/>
    <cellStyle name="Normal 15 3 3 2 5" xfId="33933"/>
    <cellStyle name="Normal 15 3 3 2 6" xfId="46162"/>
    <cellStyle name="Normal 15 3 3 3" xfId="4539"/>
    <cellStyle name="Normal 15 3 3 3 2" xfId="15553"/>
    <cellStyle name="Normal 15 3 3 3 2 2" xfId="27808"/>
    <cellStyle name="Normal 15 3 3 3 2 3" xfId="40049"/>
    <cellStyle name="Normal 15 3 3 3 3" xfId="21691"/>
    <cellStyle name="Normal 15 3 3 3 4" xfId="33935"/>
    <cellStyle name="Normal 15 3 3 3 5" xfId="46164"/>
    <cellStyle name="Normal 15 3 3 4" xfId="15550"/>
    <cellStyle name="Normal 15 3 3 4 2" xfId="27805"/>
    <cellStyle name="Normal 15 3 3 4 3" xfId="40046"/>
    <cellStyle name="Normal 15 3 3 5" xfId="21688"/>
    <cellStyle name="Normal 15 3 3 6" xfId="33932"/>
    <cellStyle name="Normal 15 3 3 7" xfId="46161"/>
    <cellStyle name="Normal 15 3 4" xfId="4540"/>
    <cellStyle name="Normal 15 3 4 2" xfId="4541"/>
    <cellStyle name="Normal 15 3 4 2 2" xfId="15555"/>
    <cellStyle name="Normal 15 3 4 2 2 2" xfId="27810"/>
    <cellStyle name="Normal 15 3 4 2 2 3" xfId="40051"/>
    <cellStyle name="Normal 15 3 4 2 3" xfId="21693"/>
    <cellStyle name="Normal 15 3 4 2 4" xfId="33937"/>
    <cellStyle name="Normal 15 3 4 2 5" xfId="46166"/>
    <cellStyle name="Normal 15 3 4 3" xfId="15554"/>
    <cellStyle name="Normal 15 3 4 3 2" xfId="27809"/>
    <cellStyle name="Normal 15 3 4 3 3" xfId="40050"/>
    <cellStyle name="Normal 15 3 4 4" xfId="21692"/>
    <cellStyle name="Normal 15 3 4 5" xfId="33936"/>
    <cellStyle name="Normal 15 3 4 6" xfId="46165"/>
    <cellStyle name="Normal 15 3 5" xfId="4542"/>
    <cellStyle name="Normal 15 3 5 2" xfId="15556"/>
    <cellStyle name="Normal 15 3 5 2 2" xfId="27811"/>
    <cellStyle name="Normal 15 3 5 2 3" xfId="40052"/>
    <cellStyle name="Normal 15 3 5 3" xfId="21694"/>
    <cellStyle name="Normal 15 3 5 4" xfId="33938"/>
    <cellStyle name="Normal 15 3 5 5" xfId="46167"/>
    <cellStyle name="Normal 15 3 6" xfId="15541"/>
    <cellStyle name="Normal 15 3 6 2" xfId="27796"/>
    <cellStyle name="Normal 15 3 6 3" xfId="40037"/>
    <cellStyle name="Normal 15 3 7" xfId="21679"/>
    <cellStyle name="Normal 15 3 8" xfId="33923"/>
    <cellStyle name="Normal 15 3 9" xfId="46152"/>
    <cellStyle name="Normal 15 4" xfId="4543"/>
    <cellStyle name="Normal 15 4 2" xfId="4544"/>
    <cellStyle name="Normal 15 4 2 2" xfId="4545"/>
    <cellStyle name="Normal 15 4 2 2 2" xfId="4546"/>
    <cellStyle name="Normal 15 4 2 2 2 2" xfId="15560"/>
    <cellStyle name="Normal 15 4 2 2 2 2 2" xfId="27815"/>
    <cellStyle name="Normal 15 4 2 2 2 2 3" xfId="40056"/>
    <cellStyle name="Normal 15 4 2 2 2 3" xfId="21698"/>
    <cellStyle name="Normal 15 4 2 2 2 4" xfId="33942"/>
    <cellStyle name="Normal 15 4 2 2 2 5" xfId="46171"/>
    <cellStyle name="Normal 15 4 2 2 3" xfId="15559"/>
    <cellStyle name="Normal 15 4 2 2 3 2" xfId="27814"/>
    <cellStyle name="Normal 15 4 2 2 3 3" xfId="40055"/>
    <cellStyle name="Normal 15 4 2 2 4" xfId="21697"/>
    <cellStyle name="Normal 15 4 2 2 5" xfId="33941"/>
    <cellStyle name="Normal 15 4 2 2 6" xfId="46170"/>
    <cellStyle name="Normal 15 4 2 3" xfId="4547"/>
    <cellStyle name="Normal 15 4 2 3 2" xfId="15561"/>
    <cellStyle name="Normal 15 4 2 3 2 2" xfId="27816"/>
    <cellStyle name="Normal 15 4 2 3 2 3" xfId="40057"/>
    <cellStyle name="Normal 15 4 2 3 3" xfId="21699"/>
    <cellStyle name="Normal 15 4 2 3 4" xfId="33943"/>
    <cellStyle name="Normal 15 4 2 3 5" xfId="46172"/>
    <cellStyle name="Normal 15 4 2 4" xfId="15558"/>
    <cellStyle name="Normal 15 4 2 4 2" xfId="27813"/>
    <cellStyle name="Normal 15 4 2 4 3" xfId="40054"/>
    <cellStyle name="Normal 15 4 2 5" xfId="21696"/>
    <cellStyle name="Normal 15 4 2 6" xfId="33940"/>
    <cellStyle name="Normal 15 4 2 7" xfId="46169"/>
    <cellStyle name="Normal 15 4 3" xfId="4548"/>
    <cellStyle name="Normal 15 4 3 2" xfId="4549"/>
    <cellStyle name="Normal 15 4 3 2 2" xfId="15563"/>
    <cellStyle name="Normal 15 4 3 2 2 2" xfId="27818"/>
    <cellStyle name="Normal 15 4 3 2 2 3" xfId="40059"/>
    <cellStyle name="Normal 15 4 3 2 3" xfId="21701"/>
    <cellStyle name="Normal 15 4 3 2 4" xfId="33945"/>
    <cellStyle name="Normal 15 4 3 2 5" xfId="46174"/>
    <cellStyle name="Normal 15 4 3 3" xfId="15562"/>
    <cellStyle name="Normal 15 4 3 3 2" xfId="27817"/>
    <cellStyle name="Normal 15 4 3 3 3" xfId="40058"/>
    <cellStyle name="Normal 15 4 3 4" xfId="21700"/>
    <cellStyle name="Normal 15 4 3 5" xfId="33944"/>
    <cellStyle name="Normal 15 4 3 6" xfId="46173"/>
    <cellStyle name="Normal 15 4 4" xfId="4550"/>
    <cellStyle name="Normal 15 4 4 2" xfId="15564"/>
    <cellStyle name="Normal 15 4 4 2 2" xfId="27819"/>
    <cellStyle name="Normal 15 4 4 2 3" xfId="40060"/>
    <cellStyle name="Normal 15 4 4 3" xfId="21702"/>
    <cellStyle name="Normal 15 4 4 4" xfId="33946"/>
    <cellStyle name="Normal 15 4 4 5" xfId="46175"/>
    <cellStyle name="Normal 15 4 5" xfId="15557"/>
    <cellStyle name="Normal 15 4 5 2" xfId="27812"/>
    <cellStyle name="Normal 15 4 5 3" xfId="40053"/>
    <cellStyle name="Normal 15 4 6" xfId="21695"/>
    <cellStyle name="Normal 15 4 7" xfId="33939"/>
    <cellStyle name="Normal 15 4 8" xfId="46168"/>
    <cellStyle name="Normal 15 5" xfId="4551"/>
    <cellStyle name="Normal 15 5 2" xfId="4552"/>
    <cellStyle name="Normal 15 5 2 2" xfId="4553"/>
    <cellStyle name="Normal 15 5 2 2 2" xfId="15567"/>
    <cellStyle name="Normal 15 5 2 2 2 2" xfId="27822"/>
    <cellStyle name="Normal 15 5 2 2 2 3" xfId="40063"/>
    <cellStyle name="Normal 15 5 2 2 3" xfId="21705"/>
    <cellStyle name="Normal 15 5 2 2 4" xfId="33949"/>
    <cellStyle name="Normal 15 5 2 2 5" xfId="46178"/>
    <cellStyle name="Normal 15 5 2 3" xfId="15566"/>
    <cellStyle name="Normal 15 5 2 3 2" xfId="27821"/>
    <cellStyle name="Normal 15 5 2 3 3" xfId="40062"/>
    <cellStyle name="Normal 15 5 2 4" xfId="21704"/>
    <cellStyle name="Normal 15 5 2 5" xfId="33948"/>
    <cellStyle name="Normal 15 5 2 6" xfId="46177"/>
    <cellStyle name="Normal 15 5 3" xfId="4554"/>
    <cellStyle name="Normal 15 5 3 2" xfId="15568"/>
    <cellStyle name="Normal 15 5 3 2 2" xfId="27823"/>
    <cellStyle name="Normal 15 5 3 2 3" xfId="40064"/>
    <cellStyle name="Normal 15 5 3 3" xfId="21706"/>
    <cellStyle name="Normal 15 5 3 4" xfId="33950"/>
    <cellStyle name="Normal 15 5 3 5" xfId="46179"/>
    <cellStyle name="Normal 15 5 4" xfId="15565"/>
    <cellStyle name="Normal 15 5 4 2" xfId="27820"/>
    <cellStyle name="Normal 15 5 4 3" xfId="40061"/>
    <cellStyle name="Normal 15 5 5" xfId="21703"/>
    <cellStyle name="Normal 15 5 6" xfId="33947"/>
    <cellStyle name="Normal 15 5 7" xfId="46176"/>
    <cellStyle name="Normal 15 6" xfId="4555"/>
    <cellStyle name="Normal 15 6 2" xfId="4556"/>
    <cellStyle name="Normal 15 6 2 2" xfId="15570"/>
    <cellStyle name="Normal 15 6 2 2 2" xfId="27825"/>
    <cellStyle name="Normal 15 6 2 2 3" xfId="40066"/>
    <cellStyle name="Normal 15 6 2 3" xfId="21708"/>
    <cellStyle name="Normal 15 6 2 4" xfId="33952"/>
    <cellStyle name="Normal 15 6 2 5" xfId="46181"/>
    <cellStyle name="Normal 15 6 3" xfId="15569"/>
    <cellStyle name="Normal 15 6 3 2" xfId="27824"/>
    <cellStyle name="Normal 15 6 3 3" xfId="40065"/>
    <cellStyle name="Normal 15 6 4" xfId="21707"/>
    <cellStyle name="Normal 15 6 5" xfId="33951"/>
    <cellStyle name="Normal 15 6 6" xfId="46180"/>
    <cellStyle name="Normal 15 7" xfId="4557"/>
    <cellStyle name="Normal 15 7 2" xfId="15571"/>
    <cellStyle name="Normal 15 7 2 2" xfId="27826"/>
    <cellStyle name="Normal 15 7 2 3" xfId="40067"/>
    <cellStyle name="Normal 15 7 3" xfId="21709"/>
    <cellStyle name="Normal 15 7 4" xfId="33953"/>
    <cellStyle name="Normal 15 7 5" xfId="46182"/>
    <cellStyle name="Normal 15 8" xfId="14243"/>
    <cellStyle name="Normal 15 8 2" xfId="26498"/>
    <cellStyle name="Normal 15 8 3" xfId="38739"/>
    <cellStyle name="Normal 15 9" xfId="20381"/>
    <cellStyle name="Normal 16" xfId="4558"/>
    <cellStyle name="Normal 16 10" xfId="33954"/>
    <cellStyle name="Normal 16 11" xfId="46183"/>
    <cellStyle name="Normal 16 2" xfId="4559"/>
    <cellStyle name="Normal 16 2 10" xfId="46184"/>
    <cellStyle name="Normal 16 2 2" xfId="4560"/>
    <cellStyle name="Normal 16 2 2 2" xfId="4561"/>
    <cellStyle name="Normal 16 2 2 2 2" xfId="4562"/>
    <cellStyle name="Normal 16 2 2 2 2 2" xfId="4563"/>
    <cellStyle name="Normal 16 2 2 2 2 2 2" xfId="4564"/>
    <cellStyle name="Normal 16 2 2 2 2 2 2 2" xfId="15578"/>
    <cellStyle name="Normal 16 2 2 2 2 2 2 2 2" xfId="27833"/>
    <cellStyle name="Normal 16 2 2 2 2 2 2 2 3" xfId="40074"/>
    <cellStyle name="Normal 16 2 2 2 2 2 2 3" xfId="21716"/>
    <cellStyle name="Normal 16 2 2 2 2 2 2 4" xfId="33960"/>
    <cellStyle name="Normal 16 2 2 2 2 2 2 5" xfId="46189"/>
    <cellStyle name="Normal 16 2 2 2 2 2 3" xfId="15577"/>
    <cellStyle name="Normal 16 2 2 2 2 2 3 2" xfId="27832"/>
    <cellStyle name="Normal 16 2 2 2 2 2 3 3" xfId="40073"/>
    <cellStyle name="Normal 16 2 2 2 2 2 4" xfId="21715"/>
    <cellStyle name="Normal 16 2 2 2 2 2 5" xfId="33959"/>
    <cellStyle name="Normal 16 2 2 2 2 2 6" xfId="46188"/>
    <cellStyle name="Normal 16 2 2 2 2 3" xfId="4565"/>
    <cellStyle name="Normal 16 2 2 2 2 3 2" xfId="15579"/>
    <cellStyle name="Normal 16 2 2 2 2 3 2 2" xfId="27834"/>
    <cellStyle name="Normal 16 2 2 2 2 3 2 3" xfId="40075"/>
    <cellStyle name="Normal 16 2 2 2 2 3 3" xfId="21717"/>
    <cellStyle name="Normal 16 2 2 2 2 3 4" xfId="33961"/>
    <cellStyle name="Normal 16 2 2 2 2 3 5" xfId="46190"/>
    <cellStyle name="Normal 16 2 2 2 2 4" xfId="15576"/>
    <cellStyle name="Normal 16 2 2 2 2 4 2" xfId="27831"/>
    <cellStyle name="Normal 16 2 2 2 2 4 3" xfId="40072"/>
    <cellStyle name="Normal 16 2 2 2 2 5" xfId="21714"/>
    <cellStyle name="Normal 16 2 2 2 2 6" xfId="33958"/>
    <cellStyle name="Normal 16 2 2 2 2 7" xfId="46187"/>
    <cellStyle name="Normal 16 2 2 2 3" xfId="4566"/>
    <cellStyle name="Normal 16 2 2 2 3 2" xfId="4567"/>
    <cellStyle name="Normal 16 2 2 2 3 2 2" xfId="15581"/>
    <cellStyle name="Normal 16 2 2 2 3 2 2 2" xfId="27836"/>
    <cellStyle name="Normal 16 2 2 2 3 2 2 3" xfId="40077"/>
    <cellStyle name="Normal 16 2 2 2 3 2 3" xfId="21719"/>
    <cellStyle name="Normal 16 2 2 2 3 2 4" xfId="33963"/>
    <cellStyle name="Normal 16 2 2 2 3 2 5" xfId="46192"/>
    <cellStyle name="Normal 16 2 2 2 3 3" xfId="15580"/>
    <cellStyle name="Normal 16 2 2 2 3 3 2" xfId="27835"/>
    <cellStyle name="Normal 16 2 2 2 3 3 3" xfId="40076"/>
    <cellStyle name="Normal 16 2 2 2 3 4" xfId="21718"/>
    <cellStyle name="Normal 16 2 2 2 3 5" xfId="33962"/>
    <cellStyle name="Normal 16 2 2 2 3 6" xfId="46191"/>
    <cellStyle name="Normal 16 2 2 2 4" xfId="4568"/>
    <cellStyle name="Normal 16 2 2 2 4 2" xfId="15582"/>
    <cellStyle name="Normal 16 2 2 2 4 2 2" xfId="27837"/>
    <cellStyle name="Normal 16 2 2 2 4 2 3" xfId="40078"/>
    <cellStyle name="Normal 16 2 2 2 4 3" xfId="21720"/>
    <cellStyle name="Normal 16 2 2 2 4 4" xfId="33964"/>
    <cellStyle name="Normal 16 2 2 2 4 5" xfId="46193"/>
    <cellStyle name="Normal 16 2 2 2 5" xfId="15575"/>
    <cellStyle name="Normal 16 2 2 2 5 2" xfId="27830"/>
    <cellStyle name="Normal 16 2 2 2 5 3" xfId="40071"/>
    <cellStyle name="Normal 16 2 2 2 6" xfId="21713"/>
    <cellStyle name="Normal 16 2 2 2 7" xfId="33957"/>
    <cellStyle name="Normal 16 2 2 2 8" xfId="46186"/>
    <cellStyle name="Normal 16 2 2 3" xfId="4569"/>
    <cellStyle name="Normal 16 2 2 3 2" xfId="4570"/>
    <cellStyle name="Normal 16 2 2 3 2 2" xfId="4571"/>
    <cellStyle name="Normal 16 2 2 3 2 2 2" xfId="15585"/>
    <cellStyle name="Normal 16 2 2 3 2 2 2 2" xfId="27840"/>
    <cellStyle name="Normal 16 2 2 3 2 2 2 3" xfId="40081"/>
    <cellStyle name="Normal 16 2 2 3 2 2 3" xfId="21723"/>
    <cellStyle name="Normal 16 2 2 3 2 2 4" xfId="33967"/>
    <cellStyle name="Normal 16 2 2 3 2 2 5" xfId="46196"/>
    <cellStyle name="Normal 16 2 2 3 2 3" xfId="15584"/>
    <cellStyle name="Normal 16 2 2 3 2 3 2" xfId="27839"/>
    <cellStyle name="Normal 16 2 2 3 2 3 3" xfId="40080"/>
    <cellStyle name="Normal 16 2 2 3 2 4" xfId="21722"/>
    <cellStyle name="Normal 16 2 2 3 2 5" xfId="33966"/>
    <cellStyle name="Normal 16 2 2 3 2 6" xfId="46195"/>
    <cellStyle name="Normal 16 2 2 3 3" xfId="4572"/>
    <cellStyle name="Normal 16 2 2 3 3 2" xfId="15586"/>
    <cellStyle name="Normal 16 2 2 3 3 2 2" xfId="27841"/>
    <cellStyle name="Normal 16 2 2 3 3 2 3" xfId="40082"/>
    <cellStyle name="Normal 16 2 2 3 3 3" xfId="21724"/>
    <cellStyle name="Normal 16 2 2 3 3 4" xfId="33968"/>
    <cellStyle name="Normal 16 2 2 3 3 5" xfId="46197"/>
    <cellStyle name="Normal 16 2 2 3 4" xfId="15583"/>
    <cellStyle name="Normal 16 2 2 3 4 2" xfId="27838"/>
    <cellStyle name="Normal 16 2 2 3 4 3" xfId="40079"/>
    <cellStyle name="Normal 16 2 2 3 5" xfId="21721"/>
    <cellStyle name="Normal 16 2 2 3 6" xfId="33965"/>
    <cellStyle name="Normal 16 2 2 3 7" xfId="46194"/>
    <cellStyle name="Normal 16 2 2 4" xfId="4573"/>
    <cellStyle name="Normal 16 2 2 4 2" xfId="4574"/>
    <cellStyle name="Normal 16 2 2 4 2 2" xfId="15588"/>
    <cellStyle name="Normal 16 2 2 4 2 2 2" xfId="27843"/>
    <cellStyle name="Normal 16 2 2 4 2 2 3" xfId="40084"/>
    <cellStyle name="Normal 16 2 2 4 2 3" xfId="21726"/>
    <cellStyle name="Normal 16 2 2 4 2 4" xfId="33970"/>
    <cellStyle name="Normal 16 2 2 4 2 5" xfId="46199"/>
    <cellStyle name="Normal 16 2 2 4 3" xfId="15587"/>
    <cellStyle name="Normal 16 2 2 4 3 2" xfId="27842"/>
    <cellStyle name="Normal 16 2 2 4 3 3" xfId="40083"/>
    <cellStyle name="Normal 16 2 2 4 4" xfId="21725"/>
    <cellStyle name="Normal 16 2 2 4 5" xfId="33969"/>
    <cellStyle name="Normal 16 2 2 4 6" xfId="46198"/>
    <cellStyle name="Normal 16 2 2 5" xfId="4575"/>
    <cellStyle name="Normal 16 2 2 5 2" xfId="15589"/>
    <cellStyle name="Normal 16 2 2 5 2 2" xfId="27844"/>
    <cellStyle name="Normal 16 2 2 5 2 3" xfId="40085"/>
    <cellStyle name="Normal 16 2 2 5 3" xfId="21727"/>
    <cellStyle name="Normal 16 2 2 5 4" xfId="33971"/>
    <cellStyle name="Normal 16 2 2 5 5" xfId="46200"/>
    <cellStyle name="Normal 16 2 2 6" xfId="15574"/>
    <cellStyle name="Normal 16 2 2 6 2" xfId="27829"/>
    <cellStyle name="Normal 16 2 2 6 3" xfId="40070"/>
    <cellStyle name="Normal 16 2 2 7" xfId="21712"/>
    <cellStyle name="Normal 16 2 2 8" xfId="33956"/>
    <cellStyle name="Normal 16 2 2 9" xfId="46185"/>
    <cellStyle name="Normal 16 2 3" xfId="4576"/>
    <cellStyle name="Normal 16 2 3 2" xfId="4577"/>
    <cellStyle name="Normal 16 2 3 2 2" xfId="4578"/>
    <cellStyle name="Normal 16 2 3 2 2 2" xfId="4579"/>
    <cellStyle name="Normal 16 2 3 2 2 2 2" xfId="15593"/>
    <cellStyle name="Normal 16 2 3 2 2 2 2 2" xfId="27848"/>
    <cellStyle name="Normal 16 2 3 2 2 2 2 3" xfId="40089"/>
    <cellStyle name="Normal 16 2 3 2 2 2 3" xfId="21731"/>
    <cellStyle name="Normal 16 2 3 2 2 2 4" xfId="33975"/>
    <cellStyle name="Normal 16 2 3 2 2 2 5" xfId="46204"/>
    <cellStyle name="Normal 16 2 3 2 2 3" xfId="15592"/>
    <cellStyle name="Normal 16 2 3 2 2 3 2" xfId="27847"/>
    <cellStyle name="Normal 16 2 3 2 2 3 3" xfId="40088"/>
    <cellStyle name="Normal 16 2 3 2 2 4" xfId="21730"/>
    <cellStyle name="Normal 16 2 3 2 2 5" xfId="33974"/>
    <cellStyle name="Normal 16 2 3 2 2 6" xfId="46203"/>
    <cellStyle name="Normal 16 2 3 2 3" xfId="4580"/>
    <cellStyle name="Normal 16 2 3 2 3 2" xfId="15594"/>
    <cellStyle name="Normal 16 2 3 2 3 2 2" xfId="27849"/>
    <cellStyle name="Normal 16 2 3 2 3 2 3" xfId="40090"/>
    <cellStyle name="Normal 16 2 3 2 3 3" xfId="21732"/>
    <cellStyle name="Normal 16 2 3 2 3 4" xfId="33976"/>
    <cellStyle name="Normal 16 2 3 2 3 5" xfId="46205"/>
    <cellStyle name="Normal 16 2 3 2 4" xfId="15591"/>
    <cellStyle name="Normal 16 2 3 2 4 2" xfId="27846"/>
    <cellStyle name="Normal 16 2 3 2 4 3" xfId="40087"/>
    <cellStyle name="Normal 16 2 3 2 5" xfId="21729"/>
    <cellStyle name="Normal 16 2 3 2 6" xfId="33973"/>
    <cellStyle name="Normal 16 2 3 2 7" xfId="46202"/>
    <cellStyle name="Normal 16 2 3 3" xfId="4581"/>
    <cellStyle name="Normal 16 2 3 3 2" xfId="4582"/>
    <cellStyle name="Normal 16 2 3 3 2 2" xfId="15596"/>
    <cellStyle name="Normal 16 2 3 3 2 2 2" xfId="27851"/>
    <cellStyle name="Normal 16 2 3 3 2 2 3" xfId="40092"/>
    <cellStyle name="Normal 16 2 3 3 2 3" xfId="21734"/>
    <cellStyle name="Normal 16 2 3 3 2 4" xfId="33978"/>
    <cellStyle name="Normal 16 2 3 3 2 5" xfId="46207"/>
    <cellStyle name="Normal 16 2 3 3 3" xfId="15595"/>
    <cellStyle name="Normal 16 2 3 3 3 2" xfId="27850"/>
    <cellStyle name="Normal 16 2 3 3 3 3" xfId="40091"/>
    <cellStyle name="Normal 16 2 3 3 4" xfId="21733"/>
    <cellStyle name="Normal 16 2 3 3 5" xfId="33977"/>
    <cellStyle name="Normal 16 2 3 3 6" xfId="46206"/>
    <cellStyle name="Normal 16 2 3 4" xfId="4583"/>
    <cellStyle name="Normal 16 2 3 4 2" xfId="15597"/>
    <cellStyle name="Normal 16 2 3 4 2 2" xfId="27852"/>
    <cellStyle name="Normal 16 2 3 4 2 3" xfId="40093"/>
    <cellStyle name="Normal 16 2 3 4 3" xfId="21735"/>
    <cellStyle name="Normal 16 2 3 4 4" xfId="33979"/>
    <cellStyle name="Normal 16 2 3 4 5" xfId="46208"/>
    <cellStyle name="Normal 16 2 3 5" xfId="15590"/>
    <cellStyle name="Normal 16 2 3 5 2" xfId="27845"/>
    <cellStyle name="Normal 16 2 3 5 3" xfId="40086"/>
    <cellStyle name="Normal 16 2 3 6" xfId="21728"/>
    <cellStyle name="Normal 16 2 3 7" xfId="33972"/>
    <cellStyle name="Normal 16 2 3 8" xfId="46201"/>
    <cellStyle name="Normal 16 2 4" xfId="4584"/>
    <cellStyle name="Normal 16 2 4 2" xfId="4585"/>
    <cellStyle name="Normal 16 2 4 2 2" xfId="4586"/>
    <cellStyle name="Normal 16 2 4 2 2 2" xfId="15600"/>
    <cellStyle name="Normal 16 2 4 2 2 2 2" xfId="27855"/>
    <cellStyle name="Normal 16 2 4 2 2 2 3" xfId="40096"/>
    <cellStyle name="Normal 16 2 4 2 2 3" xfId="21738"/>
    <cellStyle name="Normal 16 2 4 2 2 4" xfId="33982"/>
    <cellStyle name="Normal 16 2 4 2 2 5" xfId="46211"/>
    <cellStyle name="Normal 16 2 4 2 3" xfId="15599"/>
    <cellStyle name="Normal 16 2 4 2 3 2" xfId="27854"/>
    <cellStyle name="Normal 16 2 4 2 3 3" xfId="40095"/>
    <cellStyle name="Normal 16 2 4 2 4" xfId="21737"/>
    <cellStyle name="Normal 16 2 4 2 5" xfId="33981"/>
    <cellStyle name="Normal 16 2 4 2 6" xfId="46210"/>
    <cellStyle name="Normal 16 2 4 3" xfId="4587"/>
    <cellStyle name="Normal 16 2 4 3 2" xfId="15601"/>
    <cellStyle name="Normal 16 2 4 3 2 2" xfId="27856"/>
    <cellStyle name="Normal 16 2 4 3 2 3" xfId="40097"/>
    <cellStyle name="Normal 16 2 4 3 3" xfId="21739"/>
    <cellStyle name="Normal 16 2 4 3 4" xfId="33983"/>
    <cellStyle name="Normal 16 2 4 3 5" xfId="46212"/>
    <cellStyle name="Normal 16 2 4 4" xfId="15598"/>
    <cellStyle name="Normal 16 2 4 4 2" xfId="27853"/>
    <cellStyle name="Normal 16 2 4 4 3" xfId="40094"/>
    <cellStyle name="Normal 16 2 4 5" xfId="21736"/>
    <cellStyle name="Normal 16 2 4 6" xfId="33980"/>
    <cellStyle name="Normal 16 2 4 7" xfId="46209"/>
    <cellStyle name="Normal 16 2 5" xfId="4588"/>
    <cellStyle name="Normal 16 2 5 2" xfId="4589"/>
    <cellStyle name="Normal 16 2 5 2 2" xfId="15603"/>
    <cellStyle name="Normal 16 2 5 2 2 2" xfId="27858"/>
    <cellStyle name="Normal 16 2 5 2 2 3" xfId="40099"/>
    <cellStyle name="Normal 16 2 5 2 3" xfId="21741"/>
    <cellStyle name="Normal 16 2 5 2 4" xfId="33985"/>
    <cellStyle name="Normal 16 2 5 2 5" xfId="46214"/>
    <cellStyle name="Normal 16 2 5 3" xfId="15602"/>
    <cellStyle name="Normal 16 2 5 3 2" xfId="27857"/>
    <cellStyle name="Normal 16 2 5 3 3" xfId="40098"/>
    <cellStyle name="Normal 16 2 5 4" xfId="21740"/>
    <cellStyle name="Normal 16 2 5 5" xfId="33984"/>
    <cellStyle name="Normal 16 2 5 6" xfId="46213"/>
    <cellStyle name="Normal 16 2 6" xfId="4590"/>
    <cellStyle name="Normal 16 2 6 2" xfId="15604"/>
    <cellStyle name="Normal 16 2 6 2 2" xfId="27859"/>
    <cellStyle name="Normal 16 2 6 2 3" xfId="40100"/>
    <cellStyle name="Normal 16 2 6 3" xfId="21742"/>
    <cellStyle name="Normal 16 2 6 4" xfId="33986"/>
    <cellStyle name="Normal 16 2 6 5" xfId="46215"/>
    <cellStyle name="Normal 16 2 7" xfId="15573"/>
    <cellStyle name="Normal 16 2 7 2" xfId="27828"/>
    <cellStyle name="Normal 16 2 7 3" xfId="40069"/>
    <cellStyle name="Normal 16 2 8" xfId="21711"/>
    <cellStyle name="Normal 16 2 9" xfId="33955"/>
    <cellStyle name="Normal 16 3" xfId="4591"/>
    <cellStyle name="Normal 16 3 2" xfId="4592"/>
    <cellStyle name="Normal 16 3 2 2" xfId="4593"/>
    <cellStyle name="Normal 16 3 2 2 2" xfId="4594"/>
    <cellStyle name="Normal 16 3 2 2 2 2" xfId="4595"/>
    <cellStyle name="Normal 16 3 2 2 2 2 2" xfId="15609"/>
    <cellStyle name="Normal 16 3 2 2 2 2 2 2" xfId="27864"/>
    <cellStyle name="Normal 16 3 2 2 2 2 2 3" xfId="40105"/>
    <cellStyle name="Normal 16 3 2 2 2 2 3" xfId="21747"/>
    <cellStyle name="Normal 16 3 2 2 2 2 4" xfId="33991"/>
    <cellStyle name="Normal 16 3 2 2 2 2 5" xfId="46220"/>
    <cellStyle name="Normal 16 3 2 2 2 3" xfId="15608"/>
    <cellStyle name="Normal 16 3 2 2 2 3 2" xfId="27863"/>
    <cellStyle name="Normal 16 3 2 2 2 3 3" xfId="40104"/>
    <cellStyle name="Normal 16 3 2 2 2 4" xfId="21746"/>
    <cellStyle name="Normal 16 3 2 2 2 5" xfId="33990"/>
    <cellStyle name="Normal 16 3 2 2 2 6" xfId="46219"/>
    <cellStyle name="Normal 16 3 2 2 3" xfId="4596"/>
    <cellStyle name="Normal 16 3 2 2 3 2" xfId="15610"/>
    <cellStyle name="Normal 16 3 2 2 3 2 2" xfId="27865"/>
    <cellStyle name="Normal 16 3 2 2 3 2 3" xfId="40106"/>
    <cellStyle name="Normal 16 3 2 2 3 3" xfId="21748"/>
    <cellStyle name="Normal 16 3 2 2 3 4" xfId="33992"/>
    <cellStyle name="Normal 16 3 2 2 3 5" xfId="46221"/>
    <cellStyle name="Normal 16 3 2 2 4" xfId="15607"/>
    <cellStyle name="Normal 16 3 2 2 4 2" xfId="27862"/>
    <cellStyle name="Normal 16 3 2 2 4 3" xfId="40103"/>
    <cellStyle name="Normal 16 3 2 2 5" xfId="21745"/>
    <cellStyle name="Normal 16 3 2 2 6" xfId="33989"/>
    <cellStyle name="Normal 16 3 2 2 7" xfId="46218"/>
    <cellStyle name="Normal 16 3 2 3" xfId="4597"/>
    <cellStyle name="Normal 16 3 2 3 2" xfId="4598"/>
    <cellStyle name="Normal 16 3 2 3 2 2" xfId="15612"/>
    <cellStyle name="Normal 16 3 2 3 2 2 2" xfId="27867"/>
    <cellStyle name="Normal 16 3 2 3 2 2 3" xfId="40108"/>
    <cellStyle name="Normal 16 3 2 3 2 3" xfId="21750"/>
    <cellStyle name="Normal 16 3 2 3 2 4" xfId="33994"/>
    <cellStyle name="Normal 16 3 2 3 2 5" xfId="46223"/>
    <cellStyle name="Normal 16 3 2 3 3" xfId="15611"/>
    <cellStyle name="Normal 16 3 2 3 3 2" xfId="27866"/>
    <cellStyle name="Normal 16 3 2 3 3 3" xfId="40107"/>
    <cellStyle name="Normal 16 3 2 3 4" xfId="21749"/>
    <cellStyle name="Normal 16 3 2 3 5" xfId="33993"/>
    <cellStyle name="Normal 16 3 2 3 6" xfId="46222"/>
    <cellStyle name="Normal 16 3 2 4" xfId="4599"/>
    <cellStyle name="Normal 16 3 2 4 2" xfId="15613"/>
    <cellStyle name="Normal 16 3 2 4 2 2" xfId="27868"/>
    <cellStyle name="Normal 16 3 2 4 2 3" xfId="40109"/>
    <cellStyle name="Normal 16 3 2 4 3" xfId="21751"/>
    <cellStyle name="Normal 16 3 2 4 4" xfId="33995"/>
    <cellStyle name="Normal 16 3 2 4 5" xfId="46224"/>
    <cellStyle name="Normal 16 3 2 5" xfId="15606"/>
    <cellStyle name="Normal 16 3 2 5 2" xfId="27861"/>
    <cellStyle name="Normal 16 3 2 5 3" xfId="40102"/>
    <cellStyle name="Normal 16 3 2 6" xfId="21744"/>
    <cellStyle name="Normal 16 3 2 7" xfId="33988"/>
    <cellStyle name="Normal 16 3 2 8" xfId="46217"/>
    <cellStyle name="Normal 16 3 3" xfId="4600"/>
    <cellStyle name="Normal 16 3 3 2" xfId="4601"/>
    <cellStyle name="Normal 16 3 3 2 2" xfId="4602"/>
    <cellStyle name="Normal 16 3 3 2 2 2" xfId="15616"/>
    <cellStyle name="Normal 16 3 3 2 2 2 2" xfId="27871"/>
    <cellStyle name="Normal 16 3 3 2 2 2 3" xfId="40112"/>
    <cellStyle name="Normal 16 3 3 2 2 3" xfId="21754"/>
    <cellStyle name="Normal 16 3 3 2 2 4" xfId="33998"/>
    <cellStyle name="Normal 16 3 3 2 2 5" xfId="46227"/>
    <cellStyle name="Normal 16 3 3 2 3" xfId="15615"/>
    <cellStyle name="Normal 16 3 3 2 3 2" xfId="27870"/>
    <cellStyle name="Normal 16 3 3 2 3 3" xfId="40111"/>
    <cellStyle name="Normal 16 3 3 2 4" xfId="21753"/>
    <cellStyle name="Normal 16 3 3 2 5" xfId="33997"/>
    <cellStyle name="Normal 16 3 3 2 6" xfId="46226"/>
    <cellStyle name="Normal 16 3 3 3" xfId="4603"/>
    <cellStyle name="Normal 16 3 3 3 2" xfId="15617"/>
    <cellStyle name="Normal 16 3 3 3 2 2" xfId="27872"/>
    <cellStyle name="Normal 16 3 3 3 2 3" xfId="40113"/>
    <cellStyle name="Normal 16 3 3 3 3" xfId="21755"/>
    <cellStyle name="Normal 16 3 3 3 4" xfId="33999"/>
    <cellStyle name="Normal 16 3 3 3 5" xfId="46228"/>
    <cellStyle name="Normal 16 3 3 4" xfId="15614"/>
    <cellStyle name="Normal 16 3 3 4 2" xfId="27869"/>
    <cellStyle name="Normal 16 3 3 4 3" xfId="40110"/>
    <cellStyle name="Normal 16 3 3 5" xfId="21752"/>
    <cellStyle name="Normal 16 3 3 6" xfId="33996"/>
    <cellStyle name="Normal 16 3 3 7" xfId="46225"/>
    <cellStyle name="Normal 16 3 4" xfId="4604"/>
    <cellStyle name="Normal 16 3 4 2" xfId="4605"/>
    <cellStyle name="Normal 16 3 4 2 2" xfId="15619"/>
    <cellStyle name="Normal 16 3 4 2 2 2" xfId="27874"/>
    <cellStyle name="Normal 16 3 4 2 2 3" xfId="40115"/>
    <cellStyle name="Normal 16 3 4 2 3" xfId="21757"/>
    <cellStyle name="Normal 16 3 4 2 4" xfId="34001"/>
    <cellStyle name="Normal 16 3 4 2 5" xfId="46230"/>
    <cellStyle name="Normal 16 3 4 3" xfId="15618"/>
    <cellStyle name="Normal 16 3 4 3 2" xfId="27873"/>
    <cellStyle name="Normal 16 3 4 3 3" xfId="40114"/>
    <cellStyle name="Normal 16 3 4 4" xfId="21756"/>
    <cellStyle name="Normal 16 3 4 5" xfId="34000"/>
    <cellStyle name="Normal 16 3 4 6" xfId="46229"/>
    <cellStyle name="Normal 16 3 5" xfId="4606"/>
    <cellStyle name="Normal 16 3 5 2" xfId="15620"/>
    <cellStyle name="Normal 16 3 5 2 2" xfId="27875"/>
    <cellStyle name="Normal 16 3 5 2 3" xfId="40116"/>
    <cellStyle name="Normal 16 3 5 3" xfId="21758"/>
    <cellStyle name="Normal 16 3 5 4" xfId="34002"/>
    <cellStyle name="Normal 16 3 5 5" xfId="46231"/>
    <cellStyle name="Normal 16 3 6" xfId="15605"/>
    <cellStyle name="Normal 16 3 6 2" xfId="27860"/>
    <cellStyle name="Normal 16 3 6 3" xfId="40101"/>
    <cellStyle name="Normal 16 3 7" xfId="21743"/>
    <cellStyle name="Normal 16 3 8" xfId="33987"/>
    <cellStyle name="Normal 16 3 9" xfId="46216"/>
    <cellStyle name="Normal 16 4" xfId="4607"/>
    <cellStyle name="Normal 16 4 2" xfId="4608"/>
    <cellStyle name="Normal 16 4 2 2" xfId="4609"/>
    <cellStyle name="Normal 16 4 2 2 2" xfId="4610"/>
    <cellStyle name="Normal 16 4 2 2 2 2" xfId="15624"/>
    <cellStyle name="Normal 16 4 2 2 2 2 2" xfId="27879"/>
    <cellStyle name="Normal 16 4 2 2 2 2 3" xfId="40120"/>
    <cellStyle name="Normal 16 4 2 2 2 3" xfId="21762"/>
    <cellStyle name="Normal 16 4 2 2 2 4" xfId="34006"/>
    <cellStyle name="Normal 16 4 2 2 2 5" xfId="46235"/>
    <cellStyle name="Normal 16 4 2 2 3" xfId="15623"/>
    <cellStyle name="Normal 16 4 2 2 3 2" xfId="27878"/>
    <cellStyle name="Normal 16 4 2 2 3 3" xfId="40119"/>
    <cellStyle name="Normal 16 4 2 2 4" xfId="21761"/>
    <cellStyle name="Normal 16 4 2 2 5" xfId="34005"/>
    <cellStyle name="Normal 16 4 2 2 6" xfId="46234"/>
    <cellStyle name="Normal 16 4 2 3" xfId="4611"/>
    <cellStyle name="Normal 16 4 2 3 2" xfId="15625"/>
    <cellStyle name="Normal 16 4 2 3 2 2" xfId="27880"/>
    <cellStyle name="Normal 16 4 2 3 2 3" xfId="40121"/>
    <cellStyle name="Normal 16 4 2 3 3" xfId="21763"/>
    <cellStyle name="Normal 16 4 2 3 4" xfId="34007"/>
    <cellStyle name="Normal 16 4 2 3 5" xfId="46236"/>
    <cellStyle name="Normal 16 4 2 4" xfId="15622"/>
    <cellStyle name="Normal 16 4 2 4 2" xfId="27877"/>
    <cellStyle name="Normal 16 4 2 4 3" xfId="40118"/>
    <cellStyle name="Normal 16 4 2 5" xfId="21760"/>
    <cellStyle name="Normal 16 4 2 6" xfId="34004"/>
    <cellStyle name="Normal 16 4 2 7" xfId="46233"/>
    <cellStyle name="Normal 16 4 3" xfId="4612"/>
    <cellStyle name="Normal 16 4 3 2" xfId="4613"/>
    <cellStyle name="Normal 16 4 3 2 2" xfId="15627"/>
    <cellStyle name="Normal 16 4 3 2 2 2" xfId="27882"/>
    <cellStyle name="Normal 16 4 3 2 2 3" xfId="40123"/>
    <cellStyle name="Normal 16 4 3 2 3" xfId="21765"/>
    <cellStyle name="Normal 16 4 3 2 4" xfId="34009"/>
    <cellStyle name="Normal 16 4 3 2 5" xfId="46238"/>
    <cellStyle name="Normal 16 4 3 3" xfId="15626"/>
    <cellStyle name="Normal 16 4 3 3 2" xfId="27881"/>
    <cellStyle name="Normal 16 4 3 3 3" xfId="40122"/>
    <cellStyle name="Normal 16 4 3 4" xfId="21764"/>
    <cellStyle name="Normal 16 4 3 5" xfId="34008"/>
    <cellStyle name="Normal 16 4 3 6" xfId="46237"/>
    <cellStyle name="Normal 16 4 4" xfId="4614"/>
    <cellStyle name="Normal 16 4 4 2" xfId="15628"/>
    <cellStyle name="Normal 16 4 4 2 2" xfId="27883"/>
    <cellStyle name="Normal 16 4 4 2 3" xfId="40124"/>
    <cellStyle name="Normal 16 4 4 3" xfId="21766"/>
    <cellStyle name="Normal 16 4 4 4" xfId="34010"/>
    <cellStyle name="Normal 16 4 4 5" xfId="46239"/>
    <cellStyle name="Normal 16 4 5" xfId="15621"/>
    <cellStyle name="Normal 16 4 5 2" xfId="27876"/>
    <cellStyle name="Normal 16 4 5 3" xfId="40117"/>
    <cellStyle name="Normal 16 4 6" xfId="21759"/>
    <cellStyle name="Normal 16 4 7" xfId="34003"/>
    <cellStyle name="Normal 16 4 8" xfId="46232"/>
    <cellStyle name="Normal 16 5" xfId="4615"/>
    <cellStyle name="Normal 16 5 2" xfId="4616"/>
    <cellStyle name="Normal 16 5 2 2" xfId="4617"/>
    <cellStyle name="Normal 16 5 2 2 2" xfId="15631"/>
    <cellStyle name="Normal 16 5 2 2 2 2" xfId="27886"/>
    <cellStyle name="Normal 16 5 2 2 2 3" xfId="40127"/>
    <cellStyle name="Normal 16 5 2 2 3" xfId="21769"/>
    <cellStyle name="Normal 16 5 2 2 4" xfId="34013"/>
    <cellStyle name="Normal 16 5 2 2 5" xfId="46242"/>
    <cellStyle name="Normal 16 5 2 3" xfId="15630"/>
    <cellStyle name="Normal 16 5 2 3 2" xfId="27885"/>
    <cellStyle name="Normal 16 5 2 3 3" xfId="40126"/>
    <cellStyle name="Normal 16 5 2 4" xfId="21768"/>
    <cellStyle name="Normal 16 5 2 5" xfId="34012"/>
    <cellStyle name="Normal 16 5 2 6" xfId="46241"/>
    <cellStyle name="Normal 16 5 3" xfId="4618"/>
    <cellStyle name="Normal 16 5 3 2" xfId="15632"/>
    <cellStyle name="Normal 16 5 3 2 2" xfId="27887"/>
    <cellStyle name="Normal 16 5 3 2 3" xfId="40128"/>
    <cellStyle name="Normal 16 5 3 3" xfId="21770"/>
    <cellStyle name="Normal 16 5 3 4" xfId="34014"/>
    <cellStyle name="Normal 16 5 3 5" xfId="46243"/>
    <cellStyle name="Normal 16 5 4" xfId="15629"/>
    <cellStyle name="Normal 16 5 4 2" xfId="27884"/>
    <cellStyle name="Normal 16 5 4 3" xfId="40125"/>
    <cellStyle name="Normal 16 5 5" xfId="21767"/>
    <cellStyle name="Normal 16 5 6" xfId="34011"/>
    <cellStyle name="Normal 16 5 7" xfId="46240"/>
    <cellStyle name="Normal 16 6" xfId="4619"/>
    <cellStyle name="Normal 16 6 2" xfId="4620"/>
    <cellStyle name="Normal 16 6 2 2" xfId="15634"/>
    <cellStyle name="Normal 16 6 2 2 2" xfId="27889"/>
    <cellStyle name="Normal 16 6 2 2 3" xfId="40130"/>
    <cellStyle name="Normal 16 6 2 3" xfId="21772"/>
    <cellStyle name="Normal 16 6 2 4" xfId="34016"/>
    <cellStyle name="Normal 16 6 2 5" xfId="46245"/>
    <cellStyle name="Normal 16 6 3" xfId="15633"/>
    <cellStyle name="Normal 16 6 3 2" xfId="27888"/>
    <cellStyle name="Normal 16 6 3 3" xfId="40129"/>
    <cellStyle name="Normal 16 6 4" xfId="21771"/>
    <cellStyle name="Normal 16 6 5" xfId="34015"/>
    <cellStyle name="Normal 16 6 6" xfId="46244"/>
    <cellStyle name="Normal 16 7" xfId="4621"/>
    <cellStyle name="Normal 16 7 2" xfId="15635"/>
    <cellStyle name="Normal 16 7 2 2" xfId="27890"/>
    <cellStyle name="Normal 16 7 2 3" xfId="40131"/>
    <cellStyle name="Normal 16 7 3" xfId="21773"/>
    <cellStyle name="Normal 16 7 4" xfId="34017"/>
    <cellStyle name="Normal 16 7 5" xfId="46246"/>
    <cellStyle name="Normal 16 8" xfId="15572"/>
    <cellStyle name="Normal 16 8 2" xfId="27827"/>
    <cellStyle name="Normal 16 8 3" xfId="40068"/>
    <cellStyle name="Normal 16 9" xfId="21710"/>
    <cellStyle name="Normal 17" xfId="4622"/>
    <cellStyle name="Normal 17 10" xfId="34018"/>
    <cellStyle name="Normal 17 11" xfId="46247"/>
    <cellStyle name="Normal 17 2" xfId="4623"/>
    <cellStyle name="Normal 17 2 10" xfId="46248"/>
    <cellStyle name="Normal 17 2 2" xfId="4624"/>
    <cellStyle name="Normal 17 2 2 2" xfId="4625"/>
    <cellStyle name="Normal 17 2 2 2 2" xfId="4626"/>
    <cellStyle name="Normal 17 2 2 2 2 2" xfId="4627"/>
    <cellStyle name="Normal 17 2 2 2 2 2 2" xfId="4628"/>
    <cellStyle name="Normal 17 2 2 2 2 2 2 2" xfId="15642"/>
    <cellStyle name="Normal 17 2 2 2 2 2 2 2 2" xfId="27897"/>
    <cellStyle name="Normal 17 2 2 2 2 2 2 2 3" xfId="40138"/>
    <cellStyle name="Normal 17 2 2 2 2 2 2 3" xfId="21780"/>
    <cellStyle name="Normal 17 2 2 2 2 2 2 4" xfId="34024"/>
    <cellStyle name="Normal 17 2 2 2 2 2 2 5" xfId="46253"/>
    <cellStyle name="Normal 17 2 2 2 2 2 3" xfId="15641"/>
    <cellStyle name="Normal 17 2 2 2 2 2 3 2" xfId="27896"/>
    <cellStyle name="Normal 17 2 2 2 2 2 3 3" xfId="40137"/>
    <cellStyle name="Normal 17 2 2 2 2 2 4" xfId="21779"/>
    <cellStyle name="Normal 17 2 2 2 2 2 5" xfId="34023"/>
    <cellStyle name="Normal 17 2 2 2 2 2 6" xfId="46252"/>
    <cellStyle name="Normal 17 2 2 2 2 3" xfId="4629"/>
    <cellStyle name="Normal 17 2 2 2 2 3 2" xfId="15643"/>
    <cellStyle name="Normal 17 2 2 2 2 3 2 2" xfId="27898"/>
    <cellStyle name="Normal 17 2 2 2 2 3 2 3" xfId="40139"/>
    <cellStyle name="Normal 17 2 2 2 2 3 3" xfId="21781"/>
    <cellStyle name="Normal 17 2 2 2 2 3 4" xfId="34025"/>
    <cellStyle name="Normal 17 2 2 2 2 3 5" xfId="46254"/>
    <cellStyle name="Normal 17 2 2 2 2 4" xfId="15640"/>
    <cellStyle name="Normal 17 2 2 2 2 4 2" xfId="27895"/>
    <cellStyle name="Normal 17 2 2 2 2 4 3" xfId="40136"/>
    <cellStyle name="Normal 17 2 2 2 2 5" xfId="21778"/>
    <cellStyle name="Normal 17 2 2 2 2 6" xfId="34022"/>
    <cellStyle name="Normal 17 2 2 2 2 7" xfId="46251"/>
    <cellStyle name="Normal 17 2 2 2 3" xfId="4630"/>
    <cellStyle name="Normal 17 2 2 2 3 2" xfId="4631"/>
    <cellStyle name="Normal 17 2 2 2 3 2 2" xfId="15645"/>
    <cellStyle name="Normal 17 2 2 2 3 2 2 2" xfId="27900"/>
    <cellStyle name="Normal 17 2 2 2 3 2 2 3" xfId="40141"/>
    <cellStyle name="Normal 17 2 2 2 3 2 3" xfId="21783"/>
    <cellStyle name="Normal 17 2 2 2 3 2 4" xfId="34027"/>
    <cellStyle name="Normal 17 2 2 2 3 2 5" xfId="46256"/>
    <cellStyle name="Normal 17 2 2 2 3 3" xfId="15644"/>
    <cellStyle name="Normal 17 2 2 2 3 3 2" xfId="27899"/>
    <cellStyle name="Normal 17 2 2 2 3 3 3" xfId="40140"/>
    <cellStyle name="Normal 17 2 2 2 3 4" xfId="21782"/>
    <cellStyle name="Normal 17 2 2 2 3 5" xfId="34026"/>
    <cellStyle name="Normal 17 2 2 2 3 6" xfId="46255"/>
    <cellStyle name="Normal 17 2 2 2 4" xfId="4632"/>
    <cellStyle name="Normal 17 2 2 2 4 2" xfId="15646"/>
    <cellStyle name="Normal 17 2 2 2 4 2 2" xfId="27901"/>
    <cellStyle name="Normal 17 2 2 2 4 2 3" xfId="40142"/>
    <cellStyle name="Normal 17 2 2 2 4 3" xfId="21784"/>
    <cellStyle name="Normal 17 2 2 2 4 4" xfId="34028"/>
    <cellStyle name="Normal 17 2 2 2 4 5" xfId="46257"/>
    <cellStyle name="Normal 17 2 2 2 5" xfId="15639"/>
    <cellStyle name="Normal 17 2 2 2 5 2" xfId="27894"/>
    <cellStyle name="Normal 17 2 2 2 5 3" xfId="40135"/>
    <cellStyle name="Normal 17 2 2 2 6" xfId="21777"/>
    <cellStyle name="Normal 17 2 2 2 7" xfId="34021"/>
    <cellStyle name="Normal 17 2 2 2 8" xfId="46250"/>
    <cellStyle name="Normal 17 2 2 3" xfId="4633"/>
    <cellStyle name="Normal 17 2 2 3 2" xfId="4634"/>
    <cellStyle name="Normal 17 2 2 3 2 2" xfId="4635"/>
    <cellStyle name="Normal 17 2 2 3 2 2 2" xfId="15649"/>
    <cellStyle name="Normal 17 2 2 3 2 2 2 2" xfId="27904"/>
    <cellStyle name="Normal 17 2 2 3 2 2 2 3" xfId="40145"/>
    <cellStyle name="Normal 17 2 2 3 2 2 3" xfId="21787"/>
    <cellStyle name="Normal 17 2 2 3 2 2 4" xfId="34031"/>
    <cellStyle name="Normal 17 2 2 3 2 2 5" xfId="46260"/>
    <cellStyle name="Normal 17 2 2 3 2 3" xfId="15648"/>
    <cellStyle name="Normal 17 2 2 3 2 3 2" xfId="27903"/>
    <cellStyle name="Normal 17 2 2 3 2 3 3" xfId="40144"/>
    <cellStyle name="Normal 17 2 2 3 2 4" xfId="21786"/>
    <cellStyle name="Normal 17 2 2 3 2 5" xfId="34030"/>
    <cellStyle name="Normal 17 2 2 3 2 6" xfId="46259"/>
    <cellStyle name="Normal 17 2 2 3 3" xfId="4636"/>
    <cellStyle name="Normal 17 2 2 3 3 2" xfId="15650"/>
    <cellStyle name="Normal 17 2 2 3 3 2 2" xfId="27905"/>
    <cellStyle name="Normal 17 2 2 3 3 2 3" xfId="40146"/>
    <cellStyle name="Normal 17 2 2 3 3 3" xfId="21788"/>
    <cellStyle name="Normal 17 2 2 3 3 4" xfId="34032"/>
    <cellStyle name="Normal 17 2 2 3 3 5" xfId="46261"/>
    <cellStyle name="Normal 17 2 2 3 4" xfId="15647"/>
    <cellStyle name="Normal 17 2 2 3 4 2" xfId="27902"/>
    <cellStyle name="Normal 17 2 2 3 4 3" xfId="40143"/>
    <cellStyle name="Normal 17 2 2 3 5" xfId="21785"/>
    <cellStyle name="Normal 17 2 2 3 6" xfId="34029"/>
    <cellStyle name="Normal 17 2 2 3 7" xfId="46258"/>
    <cellStyle name="Normal 17 2 2 4" xfId="4637"/>
    <cellStyle name="Normal 17 2 2 4 2" xfId="4638"/>
    <cellStyle name="Normal 17 2 2 4 2 2" xfId="15652"/>
    <cellStyle name="Normal 17 2 2 4 2 2 2" xfId="27907"/>
    <cellStyle name="Normal 17 2 2 4 2 2 3" xfId="40148"/>
    <cellStyle name="Normal 17 2 2 4 2 3" xfId="21790"/>
    <cellStyle name="Normal 17 2 2 4 2 4" xfId="34034"/>
    <cellStyle name="Normal 17 2 2 4 2 5" xfId="46263"/>
    <cellStyle name="Normal 17 2 2 4 3" xfId="15651"/>
    <cellStyle name="Normal 17 2 2 4 3 2" xfId="27906"/>
    <cellStyle name="Normal 17 2 2 4 3 3" xfId="40147"/>
    <cellStyle name="Normal 17 2 2 4 4" xfId="21789"/>
    <cellStyle name="Normal 17 2 2 4 5" xfId="34033"/>
    <cellStyle name="Normal 17 2 2 4 6" xfId="46262"/>
    <cellStyle name="Normal 17 2 2 5" xfId="4639"/>
    <cellStyle name="Normal 17 2 2 5 2" xfId="15653"/>
    <cellStyle name="Normal 17 2 2 5 2 2" xfId="27908"/>
    <cellStyle name="Normal 17 2 2 5 2 3" xfId="40149"/>
    <cellStyle name="Normal 17 2 2 5 3" xfId="21791"/>
    <cellStyle name="Normal 17 2 2 5 4" xfId="34035"/>
    <cellStyle name="Normal 17 2 2 5 5" xfId="46264"/>
    <cellStyle name="Normal 17 2 2 6" xfId="15638"/>
    <cellStyle name="Normal 17 2 2 6 2" xfId="27893"/>
    <cellStyle name="Normal 17 2 2 6 3" xfId="40134"/>
    <cellStyle name="Normal 17 2 2 7" xfId="21776"/>
    <cellStyle name="Normal 17 2 2 8" xfId="34020"/>
    <cellStyle name="Normal 17 2 2 9" xfId="46249"/>
    <cellStyle name="Normal 17 2 3" xfId="4640"/>
    <cellStyle name="Normal 17 2 3 2" xfId="4641"/>
    <cellStyle name="Normal 17 2 3 2 2" xfId="4642"/>
    <cellStyle name="Normal 17 2 3 2 2 2" xfId="4643"/>
    <cellStyle name="Normal 17 2 3 2 2 2 2" xfId="15657"/>
    <cellStyle name="Normal 17 2 3 2 2 2 2 2" xfId="27912"/>
    <cellStyle name="Normal 17 2 3 2 2 2 2 3" xfId="40153"/>
    <cellStyle name="Normal 17 2 3 2 2 2 3" xfId="21795"/>
    <cellStyle name="Normal 17 2 3 2 2 2 4" xfId="34039"/>
    <cellStyle name="Normal 17 2 3 2 2 2 5" xfId="46268"/>
    <cellStyle name="Normal 17 2 3 2 2 3" xfId="15656"/>
    <cellStyle name="Normal 17 2 3 2 2 3 2" xfId="27911"/>
    <cellStyle name="Normal 17 2 3 2 2 3 3" xfId="40152"/>
    <cellStyle name="Normal 17 2 3 2 2 4" xfId="21794"/>
    <cellStyle name="Normal 17 2 3 2 2 5" xfId="34038"/>
    <cellStyle name="Normal 17 2 3 2 2 6" xfId="46267"/>
    <cellStyle name="Normal 17 2 3 2 3" xfId="4644"/>
    <cellStyle name="Normal 17 2 3 2 3 2" xfId="15658"/>
    <cellStyle name="Normal 17 2 3 2 3 2 2" xfId="27913"/>
    <cellStyle name="Normal 17 2 3 2 3 2 3" xfId="40154"/>
    <cellStyle name="Normal 17 2 3 2 3 3" xfId="21796"/>
    <cellStyle name="Normal 17 2 3 2 3 4" xfId="34040"/>
    <cellStyle name="Normal 17 2 3 2 3 5" xfId="46269"/>
    <cellStyle name="Normal 17 2 3 2 4" xfId="15655"/>
    <cellStyle name="Normal 17 2 3 2 4 2" xfId="27910"/>
    <cellStyle name="Normal 17 2 3 2 4 3" xfId="40151"/>
    <cellStyle name="Normal 17 2 3 2 5" xfId="21793"/>
    <cellStyle name="Normal 17 2 3 2 6" xfId="34037"/>
    <cellStyle name="Normal 17 2 3 2 7" xfId="46266"/>
    <cellStyle name="Normal 17 2 3 3" xfId="4645"/>
    <cellStyle name="Normal 17 2 3 3 2" xfId="4646"/>
    <cellStyle name="Normal 17 2 3 3 2 2" xfId="15660"/>
    <cellStyle name="Normal 17 2 3 3 2 2 2" xfId="27915"/>
    <cellStyle name="Normal 17 2 3 3 2 2 3" xfId="40156"/>
    <cellStyle name="Normal 17 2 3 3 2 3" xfId="21798"/>
    <cellStyle name="Normal 17 2 3 3 2 4" xfId="34042"/>
    <cellStyle name="Normal 17 2 3 3 2 5" xfId="46271"/>
    <cellStyle name="Normal 17 2 3 3 3" xfId="15659"/>
    <cellStyle name="Normal 17 2 3 3 3 2" xfId="27914"/>
    <cellStyle name="Normal 17 2 3 3 3 3" xfId="40155"/>
    <cellStyle name="Normal 17 2 3 3 4" xfId="21797"/>
    <cellStyle name="Normal 17 2 3 3 5" xfId="34041"/>
    <cellStyle name="Normal 17 2 3 3 6" xfId="46270"/>
    <cellStyle name="Normal 17 2 3 4" xfId="4647"/>
    <cellStyle name="Normal 17 2 3 4 2" xfId="15661"/>
    <cellStyle name="Normal 17 2 3 4 2 2" xfId="27916"/>
    <cellStyle name="Normal 17 2 3 4 2 3" xfId="40157"/>
    <cellStyle name="Normal 17 2 3 4 3" xfId="21799"/>
    <cellStyle name="Normal 17 2 3 4 4" xfId="34043"/>
    <cellStyle name="Normal 17 2 3 4 5" xfId="46272"/>
    <cellStyle name="Normal 17 2 3 5" xfId="15654"/>
    <cellStyle name="Normal 17 2 3 5 2" xfId="27909"/>
    <cellStyle name="Normal 17 2 3 5 3" xfId="40150"/>
    <cellStyle name="Normal 17 2 3 6" xfId="21792"/>
    <cellStyle name="Normal 17 2 3 7" xfId="34036"/>
    <cellStyle name="Normal 17 2 3 8" xfId="46265"/>
    <cellStyle name="Normal 17 2 4" xfId="4648"/>
    <cellStyle name="Normal 17 2 4 2" xfId="4649"/>
    <cellStyle name="Normal 17 2 4 2 2" xfId="4650"/>
    <cellStyle name="Normal 17 2 4 2 2 2" xfId="15664"/>
    <cellStyle name="Normal 17 2 4 2 2 2 2" xfId="27919"/>
    <cellStyle name="Normal 17 2 4 2 2 2 3" xfId="40160"/>
    <cellStyle name="Normal 17 2 4 2 2 3" xfId="21802"/>
    <cellStyle name="Normal 17 2 4 2 2 4" xfId="34046"/>
    <cellStyle name="Normal 17 2 4 2 2 5" xfId="46275"/>
    <cellStyle name="Normal 17 2 4 2 3" xfId="15663"/>
    <cellStyle name="Normal 17 2 4 2 3 2" xfId="27918"/>
    <cellStyle name="Normal 17 2 4 2 3 3" xfId="40159"/>
    <cellStyle name="Normal 17 2 4 2 4" xfId="21801"/>
    <cellStyle name="Normal 17 2 4 2 5" xfId="34045"/>
    <cellStyle name="Normal 17 2 4 2 6" xfId="46274"/>
    <cellStyle name="Normal 17 2 4 3" xfId="4651"/>
    <cellStyle name="Normal 17 2 4 3 2" xfId="15665"/>
    <cellStyle name="Normal 17 2 4 3 2 2" xfId="27920"/>
    <cellStyle name="Normal 17 2 4 3 2 3" xfId="40161"/>
    <cellStyle name="Normal 17 2 4 3 3" xfId="21803"/>
    <cellStyle name="Normal 17 2 4 3 4" xfId="34047"/>
    <cellStyle name="Normal 17 2 4 3 5" xfId="46276"/>
    <cellStyle name="Normal 17 2 4 4" xfId="15662"/>
    <cellStyle name="Normal 17 2 4 4 2" xfId="27917"/>
    <cellStyle name="Normal 17 2 4 4 3" xfId="40158"/>
    <cellStyle name="Normal 17 2 4 5" xfId="21800"/>
    <cellStyle name="Normal 17 2 4 6" xfId="34044"/>
    <cellStyle name="Normal 17 2 4 7" xfId="46273"/>
    <cellStyle name="Normal 17 2 5" xfId="4652"/>
    <cellStyle name="Normal 17 2 5 2" xfId="4653"/>
    <cellStyle name="Normal 17 2 5 2 2" xfId="15667"/>
    <cellStyle name="Normal 17 2 5 2 2 2" xfId="27922"/>
    <cellStyle name="Normal 17 2 5 2 2 3" xfId="40163"/>
    <cellStyle name="Normal 17 2 5 2 3" xfId="21805"/>
    <cellStyle name="Normal 17 2 5 2 4" xfId="34049"/>
    <cellStyle name="Normal 17 2 5 2 5" xfId="46278"/>
    <cellStyle name="Normal 17 2 5 3" xfId="15666"/>
    <cellStyle name="Normal 17 2 5 3 2" xfId="27921"/>
    <cellStyle name="Normal 17 2 5 3 3" xfId="40162"/>
    <cellStyle name="Normal 17 2 5 4" xfId="21804"/>
    <cellStyle name="Normal 17 2 5 5" xfId="34048"/>
    <cellStyle name="Normal 17 2 5 6" xfId="46277"/>
    <cellStyle name="Normal 17 2 6" xfId="4654"/>
    <cellStyle name="Normal 17 2 6 2" xfId="15668"/>
    <cellStyle name="Normal 17 2 6 2 2" xfId="27923"/>
    <cellStyle name="Normal 17 2 6 2 3" xfId="40164"/>
    <cellStyle name="Normal 17 2 6 3" xfId="21806"/>
    <cellStyle name="Normal 17 2 6 4" xfId="34050"/>
    <cellStyle name="Normal 17 2 6 5" xfId="46279"/>
    <cellStyle name="Normal 17 2 7" xfId="15637"/>
    <cellStyle name="Normal 17 2 7 2" xfId="27892"/>
    <cellStyle name="Normal 17 2 7 3" xfId="40133"/>
    <cellStyle name="Normal 17 2 8" xfId="21775"/>
    <cellStyle name="Normal 17 2 9" xfId="34019"/>
    <cellStyle name="Normal 17 3" xfId="4655"/>
    <cellStyle name="Normal 17 3 2" xfId="4656"/>
    <cellStyle name="Normal 17 3 2 2" xfId="4657"/>
    <cellStyle name="Normal 17 3 2 2 2" xfId="4658"/>
    <cellStyle name="Normal 17 3 2 2 2 2" xfId="4659"/>
    <cellStyle name="Normal 17 3 2 2 2 2 2" xfId="15673"/>
    <cellStyle name="Normal 17 3 2 2 2 2 2 2" xfId="27928"/>
    <cellStyle name="Normal 17 3 2 2 2 2 2 3" xfId="40169"/>
    <cellStyle name="Normal 17 3 2 2 2 2 3" xfId="21811"/>
    <cellStyle name="Normal 17 3 2 2 2 2 4" xfId="34055"/>
    <cellStyle name="Normal 17 3 2 2 2 2 5" xfId="46284"/>
    <cellStyle name="Normal 17 3 2 2 2 3" xfId="15672"/>
    <cellStyle name="Normal 17 3 2 2 2 3 2" xfId="27927"/>
    <cellStyle name="Normal 17 3 2 2 2 3 3" xfId="40168"/>
    <cellStyle name="Normal 17 3 2 2 2 4" xfId="21810"/>
    <cellStyle name="Normal 17 3 2 2 2 5" xfId="34054"/>
    <cellStyle name="Normal 17 3 2 2 2 6" xfId="46283"/>
    <cellStyle name="Normal 17 3 2 2 3" xfId="4660"/>
    <cellStyle name="Normal 17 3 2 2 3 2" xfId="15674"/>
    <cellStyle name="Normal 17 3 2 2 3 2 2" xfId="27929"/>
    <cellStyle name="Normal 17 3 2 2 3 2 3" xfId="40170"/>
    <cellStyle name="Normal 17 3 2 2 3 3" xfId="21812"/>
    <cellStyle name="Normal 17 3 2 2 3 4" xfId="34056"/>
    <cellStyle name="Normal 17 3 2 2 3 5" xfId="46285"/>
    <cellStyle name="Normal 17 3 2 2 4" xfId="15671"/>
    <cellStyle name="Normal 17 3 2 2 4 2" xfId="27926"/>
    <cellStyle name="Normal 17 3 2 2 4 3" xfId="40167"/>
    <cellStyle name="Normal 17 3 2 2 5" xfId="21809"/>
    <cellStyle name="Normal 17 3 2 2 6" xfId="34053"/>
    <cellStyle name="Normal 17 3 2 2 7" xfId="46282"/>
    <cellStyle name="Normal 17 3 2 3" xfId="4661"/>
    <cellStyle name="Normal 17 3 2 3 2" xfId="4662"/>
    <cellStyle name="Normal 17 3 2 3 2 2" xfId="15676"/>
    <cellStyle name="Normal 17 3 2 3 2 2 2" xfId="27931"/>
    <cellStyle name="Normal 17 3 2 3 2 2 3" xfId="40172"/>
    <cellStyle name="Normal 17 3 2 3 2 3" xfId="21814"/>
    <cellStyle name="Normal 17 3 2 3 2 4" xfId="34058"/>
    <cellStyle name="Normal 17 3 2 3 2 5" xfId="46287"/>
    <cellStyle name="Normal 17 3 2 3 3" xfId="15675"/>
    <cellStyle name="Normal 17 3 2 3 3 2" xfId="27930"/>
    <cellStyle name="Normal 17 3 2 3 3 3" xfId="40171"/>
    <cellStyle name="Normal 17 3 2 3 4" xfId="21813"/>
    <cellStyle name="Normal 17 3 2 3 5" xfId="34057"/>
    <cellStyle name="Normal 17 3 2 3 6" xfId="46286"/>
    <cellStyle name="Normal 17 3 2 4" xfId="4663"/>
    <cellStyle name="Normal 17 3 2 4 2" xfId="15677"/>
    <cellStyle name="Normal 17 3 2 4 2 2" xfId="27932"/>
    <cellStyle name="Normal 17 3 2 4 2 3" xfId="40173"/>
    <cellStyle name="Normal 17 3 2 4 3" xfId="21815"/>
    <cellStyle name="Normal 17 3 2 4 4" xfId="34059"/>
    <cellStyle name="Normal 17 3 2 4 5" xfId="46288"/>
    <cellStyle name="Normal 17 3 2 5" xfId="15670"/>
    <cellStyle name="Normal 17 3 2 5 2" xfId="27925"/>
    <cellStyle name="Normal 17 3 2 5 3" xfId="40166"/>
    <cellStyle name="Normal 17 3 2 6" xfId="21808"/>
    <cellStyle name="Normal 17 3 2 7" xfId="34052"/>
    <cellStyle name="Normal 17 3 2 8" xfId="46281"/>
    <cellStyle name="Normal 17 3 3" xfId="4664"/>
    <cellStyle name="Normal 17 3 3 2" xfId="4665"/>
    <cellStyle name="Normal 17 3 3 2 2" xfId="4666"/>
    <cellStyle name="Normal 17 3 3 2 2 2" xfId="15680"/>
    <cellStyle name="Normal 17 3 3 2 2 2 2" xfId="27935"/>
    <cellStyle name="Normal 17 3 3 2 2 2 3" xfId="40176"/>
    <cellStyle name="Normal 17 3 3 2 2 3" xfId="21818"/>
    <cellStyle name="Normal 17 3 3 2 2 4" xfId="34062"/>
    <cellStyle name="Normal 17 3 3 2 2 5" xfId="46291"/>
    <cellStyle name="Normal 17 3 3 2 3" xfId="15679"/>
    <cellStyle name="Normal 17 3 3 2 3 2" xfId="27934"/>
    <cellStyle name="Normal 17 3 3 2 3 3" xfId="40175"/>
    <cellStyle name="Normal 17 3 3 2 4" xfId="21817"/>
    <cellStyle name="Normal 17 3 3 2 5" xfId="34061"/>
    <cellStyle name="Normal 17 3 3 2 6" xfId="46290"/>
    <cellStyle name="Normal 17 3 3 3" xfId="4667"/>
    <cellStyle name="Normal 17 3 3 3 2" xfId="15681"/>
    <cellStyle name="Normal 17 3 3 3 2 2" xfId="27936"/>
    <cellStyle name="Normal 17 3 3 3 2 3" xfId="40177"/>
    <cellStyle name="Normal 17 3 3 3 3" xfId="21819"/>
    <cellStyle name="Normal 17 3 3 3 4" xfId="34063"/>
    <cellStyle name="Normal 17 3 3 3 5" xfId="46292"/>
    <cellStyle name="Normal 17 3 3 4" xfId="15678"/>
    <cellStyle name="Normal 17 3 3 4 2" xfId="27933"/>
    <cellStyle name="Normal 17 3 3 4 3" xfId="40174"/>
    <cellStyle name="Normal 17 3 3 5" xfId="21816"/>
    <cellStyle name="Normal 17 3 3 6" xfId="34060"/>
    <cellStyle name="Normal 17 3 3 7" xfId="46289"/>
    <cellStyle name="Normal 17 3 4" xfId="4668"/>
    <cellStyle name="Normal 17 3 4 2" xfId="4669"/>
    <cellStyle name="Normal 17 3 4 2 2" xfId="15683"/>
    <cellStyle name="Normal 17 3 4 2 2 2" xfId="27938"/>
    <cellStyle name="Normal 17 3 4 2 2 3" xfId="40179"/>
    <cellStyle name="Normal 17 3 4 2 3" xfId="21821"/>
    <cellStyle name="Normal 17 3 4 2 4" xfId="34065"/>
    <cellStyle name="Normal 17 3 4 2 5" xfId="46294"/>
    <cellStyle name="Normal 17 3 4 3" xfId="15682"/>
    <cellStyle name="Normal 17 3 4 3 2" xfId="27937"/>
    <cellStyle name="Normal 17 3 4 3 3" xfId="40178"/>
    <cellStyle name="Normal 17 3 4 4" xfId="21820"/>
    <cellStyle name="Normal 17 3 4 5" xfId="34064"/>
    <cellStyle name="Normal 17 3 4 6" xfId="46293"/>
    <cellStyle name="Normal 17 3 5" xfId="4670"/>
    <cellStyle name="Normal 17 3 5 2" xfId="15684"/>
    <cellStyle name="Normal 17 3 5 2 2" xfId="27939"/>
    <cellStyle name="Normal 17 3 5 2 3" xfId="40180"/>
    <cellStyle name="Normal 17 3 5 3" xfId="21822"/>
    <cellStyle name="Normal 17 3 5 4" xfId="34066"/>
    <cellStyle name="Normal 17 3 5 5" xfId="46295"/>
    <cellStyle name="Normal 17 3 6" xfId="15669"/>
    <cellStyle name="Normal 17 3 6 2" xfId="27924"/>
    <cellStyle name="Normal 17 3 6 3" xfId="40165"/>
    <cellStyle name="Normal 17 3 7" xfId="21807"/>
    <cellStyle name="Normal 17 3 8" xfId="34051"/>
    <cellStyle name="Normal 17 3 9" xfId="46280"/>
    <cellStyle name="Normal 17 4" xfId="4671"/>
    <cellStyle name="Normal 17 4 2" xfId="4672"/>
    <cellStyle name="Normal 17 4 2 2" xfId="4673"/>
    <cellStyle name="Normal 17 4 2 2 2" xfId="4674"/>
    <cellStyle name="Normal 17 4 2 2 2 2" xfId="15688"/>
    <cellStyle name="Normal 17 4 2 2 2 2 2" xfId="27943"/>
    <cellStyle name="Normal 17 4 2 2 2 2 3" xfId="40184"/>
    <cellStyle name="Normal 17 4 2 2 2 3" xfId="21826"/>
    <cellStyle name="Normal 17 4 2 2 2 4" xfId="34070"/>
    <cellStyle name="Normal 17 4 2 2 2 5" xfId="46299"/>
    <cellStyle name="Normal 17 4 2 2 3" xfId="15687"/>
    <cellStyle name="Normal 17 4 2 2 3 2" xfId="27942"/>
    <cellStyle name="Normal 17 4 2 2 3 3" xfId="40183"/>
    <cellStyle name="Normal 17 4 2 2 4" xfId="21825"/>
    <cellStyle name="Normal 17 4 2 2 5" xfId="34069"/>
    <cellStyle name="Normal 17 4 2 2 6" xfId="46298"/>
    <cellStyle name="Normal 17 4 2 3" xfId="4675"/>
    <cellStyle name="Normal 17 4 2 3 2" xfId="15689"/>
    <cellStyle name="Normal 17 4 2 3 2 2" xfId="27944"/>
    <cellStyle name="Normal 17 4 2 3 2 3" xfId="40185"/>
    <cellStyle name="Normal 17 4 2 3 3" xfId="21827"/>
    <cellStyle name="Normal 17 4 2 3 4" xfId="34071"/>
    <cellStyle name="Normal 17 4 2 3 5" xfId="46300"/>
    <cellStyle name="Normal 17 4 2 4" xfId="15686"/>
    <cellStyle name="Normal 17 4 2 4 2" xfId="27941"/>
    <cellStyle name="Normal 17 4 2 4 3" xfId="40182"/>
    <cellStyle name="Normal 17 4 2 5" xfId="21824"/>
    <cellStyle name="Normal 17 4 2 6" xfId="34068"/>
    <cellStyle name="Normal 17 4 2 7" xfId="46297"/>
    <cellStyle name="Normal 17 4 3" xfId="4676"/>
    <cellStyle name="Normal 17 4 3 2" xfId="4677"/>
    <cellStyle name="Normal 17 4 3 2 2" xfId="15691"/>
    <cellStyle name="Normal 17 4 3 2 2 2" xfId="27946"/>
    <cellStyle name="Normal 17 4 3 2 2 3" xfId="40187"/>
    <cellStyle name="Normal 17 4 3 2 3" xfId="21829"/>
    <cellStyle name="Normal 17 4 3 2 4" xfId="34073"/>
    <cellStyle name="Normal 17 4 3 2 5" xfId="46302"/>
    <cellStyle name="Normal 17 4 3 3" xfId="15690"/>
    <cellStyle name="Normal 17 4 3 3 2" xfId="27945"/>
    <cellStyle name="Normal 17 4 3 3 3" xfId="40186"/>
    <cellStyle name="Normal 17 4 3 4" xfId="21828"/>
    <cellStyle name="Normal 17 4 3 5" xfId="34072"/>
    <cellStyle name="Normal 17 4 3 6" xfId="46301"/>
    <cellStyle name="Normal 17 4 4" xfId="4678"/>
    <cellStyle name="Normal 17 4 4 2" xfId="15692"/>
    <cellStyle name="Normal 17 4 4 2 2" xfId="27947"/>
    <cellStyle name="Normal 17 4 4 2 3" xfId="40188"/>
    <cellStyle name="Normal 17 4 4 3" xfId="21830"/>
    <cellStyle name="Normal 17 4 4 4" xfId="34074"/>
    <cellStyle name="Normal 17 4 4 5" xfId="46303"/>
    <cellStyle name="Normal 17 4 5" xfId="15685"/>
    <cellStyle name="Normal 17 4 5 2" xfId="27940"/>
    <cellStyle name="Normal 17 4 5 3" xfId="40181"/>
    <cellStyle name="Normal 17 4 6" xfId="21823"/>
    <cellStyle name="Normal 17 4 7" xfId="34067"/>
    <cellStyle name="Normal 17 4 8" xfId="46296"/>
    <cellStyle name="Normal 17 5" xfId="4679"/>
    <cellStyle name="Normal 17 5 2" xfId="4680"/>
    <cellStyle name="Normal 17 5 2 2" xfId="4681"/>
    <cellStyle name="Normal 17 5 2 2 2" xfId="15695"/>
    <cellStyle name="Normal 17 5 2 2 2 2" xfId="27950"/>
    <cellStyle name="Normal 17 5 2 2 2 3" xfId="40191"/>
    <cellStyle name="Normal 17 5 2 2 3" xfId="21833"/>
    <cellStyle name="Normal 17 5 2 2 4" xfId="34077"/>
    <cellStyle name="Normal 17 5 2 2 5" xfId="46306"/>
    <cellStyle name="Normal 17 5 2 3" xfId="15694"/>
    <cellStyle name="Normal 17 5 2 3 2" xfId="27949"/>
    <cellStyle name="Normal 17 5 2 3 3" xfId="40190"/>
    <cellStyle name="Normal 17 5 2 4" xfId="21832"/>
    <cellStyle name="Normal 17 5 2 5" xfId="34076"/>
    <cellStyle name="Normal 17 5 2 6" xfId="46305"/>
    <cellStyle name="Normal 17 5 3" xfId="4682"/>
    <cellStyle name="Normal 17 5 3 2" xfId="15696"/>
    <cellStyle name="Normal 17 5 3 2 2" xfId="27951"/>
    <cellStyle name="Normal 17 5 3 2 3" xfId="40192"/>
    <cellStyle name="Normal 17 5 3 3" xfId="21834"/>
    <cellStyle name="Normal 17 5 3 4" xfId="34078"/>
    <cellStyle name="Normal 17 5 3 5" xfId="46307"/>
    <cellStyle name="Normal 17 5 4" xfId="15693"/>
    <cellStyle name="Normal 17 5 4 2" xfId="27948"/>
    <cellStyle name="Normal 17 5 4 3" xfId="40189"/>
    <cellStyle name="Normal 17 5 5" xfId="21831"/>
    <cellStyle name="Normal 17 5 6" xfId="34075"/>
    <cellStyle name="Normal 17 5 7" xfId="46304"/>
    <cellStyle name="Normal 17 6" xfId="4683"/>
    <cellStyle name="Normal 17 6 2" xfId="4684"/>
    <cellStyle name="Normal 17 6 2 2" xfId="15698"/>
    <cellStyle name="Normal 17 6 2 2 2" xfId="27953"/>
    <cellStyle name="Normal 17 6 2 2 3" xfId="40194"/>
    <cellStyle name="Normal 17 6 2 3" xfId="21836"/>
    <cellStyle name="Normal 17 6 2 4" xfId="34080"/>
    <cellStyle name="Normal 17 6 2 5" xfId="46309"/>
    <cellStyle name="Normal 17 6 3" xfId="15697"/>
    <cellStyle name="Normal 17 6 3 2" xfId="27952"/>
    <cellStyle name="Normal 17 6 3 3" xfId="40193"/>
    <cellStyle name="Normal 17 6 4" xfId="21835"/>
    <cellStyle name="Normal 17 6 5" xfId="34079"/>
    <cellStyle name="Normal 17 6 6" xfId="46308"/>
    <cellStyle name="Normal 17 7" xfId="4685"/>
    <cellStyle name="Normal 17 7 2" xfId="15699"/>
    <cellStyle name="Normal 17 7 2 2" xfId="27954"/>
    <cellStyle name="Normal 17 7 2 3" xfId="40195"/>
    <cellStyle name="Normal 17 7 3" xfId="21837"/>
    <cellStyle name="Normal 17 7 4" xfId="34081"/>
    <cellStyle name="Normal 17 7 5" xfId="46310"/>
    <cellStyle name="Normal 17 8" xfId="15636"/>
    <cellStyle name="Normal 17 8 2" xfId="27891"/>
    <cellStyle name="Normal 17 8 3" xfId="40132"/>
    <cellStyle name="Normal 17 9" xfId="21774"/>
    <cellStyle name="Normal 18" xfId="4686"/>
    <cellStyle name="Normal 18 10" xfId="34082"/>
    <cellStyle name="Normal 18 11" xfId="46311"/>
    <cellStyle name="Normal 18 2" xfId="4687"/>
    <cellStyle name="Normal 18 2 10" xfId="46312"/>
    <cellStyle name="Normal 18 2 2" xfId="4688"/>
    <cellStyle name="Normal 18 2 2 2" xfId="4689"/>
    <cellStyle name="Normal 18 2 2 2 2" xfId="4690"/>
    <cellStyle name="Normal 18 2 2 2 2 2" xfId="4691"/>
    <cellStyle name="Normal 18 2 2 2 2 2 2" xfId="4692"/>
    <cellStyle name="Normal 18 2 2 2 2 2 2 2" xfId="15706"/>
    <cellStyle name="Normal 18 2 2 2 2 2 2 2 2" xfId="27961"/>
    <cellStyle name="Normal 18 2 2 2 2 2 2 2 3" xfId="40202"/>
    <cellStyle name="Normal 18 2 2 2 2 2 2 3" xfId="21844"/>
    <cellStyle name="Normal 18 2 2 2 2 2 2 4" xfId="34088"/>
    <cellStyle name="Normal 18 2 2 2 2 2 2 5" xfId="46317"/>
    <cellStyle name="Normal 18 2 2 2 2 2 3" xfId="15705"/>
    <cellStyle name="Normal 18 2 2 2 2 2 3 2" xfId="27960"/>
    <cellStyle name="Normal 18 2 2 2 2 2 3 3" xfId="40201"/>
    <cellStyle name="Normal 18 2 2 2 2 2 4" xfId="21843"/>
    <cellStyle name="Normal 18 2 2 2 2 2 5" xfId="34087"/>
    <cellStyle name="Normal 18 2 2 2 2 2 6" xfId="46316"/>
    <cellStyle name="Normal 18 2 2 2 2 3" xfId="4693"/>
    <cellStyle name="Normal 18 2 2 2 2 3 2" xfId="15707"/>
    <cellStyle name="Normal 18 2 2 2 2 3 2 2" xfId="27962"/>
    <cellStyle name="Normal 18 2 2 2 2 3 2 3" xfId="40203"/>
    <cellStyle name="Normal 18 2 2 2 2 3 3" xfId="21845"/>
    <cellStyle name="Normal 18 2 2 2 2 3 4" xfId="34089"/>
    <cellStyle name="Normal 18 2 2 2 2 3 5" xfId="46318"/>
    <cellStyle name="Normal 18 2 2 2 2 4" xfId="15704"/>
    <cellStyle name="Normal 18 2 2 2 2 4 2" xfId="27959"/>
    <cellStyle name="Normal 18 2 2 2 2 4 3" xfId="40200"/>
    <cellStyle name="Normal 18 2 2 2 2 5" xfId="21842"/>
    <cellStyle name="Normal 18 2 2 2 2 6" xfId="34086"/>
    <cellStyle name="Normal 18 2 2 2 2 7" xfId="46315"/>
    <cellStyle name="Normal 18 2 2 2 3" xfId="4694"/>
    <cellStyle name="Normal 18 2 2 2 3 2" xfId="4695"/>
    <cellStyle name="Normal 18 2 2 2 3 2 2" xfId="15709"/>
    <cellStyle name="Normal 18 2 2 2 3 2 2 2" xfId="27964"/>
    <cellStyle name="Normal 18 2 2 2 3 2 2 3" xfId="40205"/>
    <cellStyle name="Normal 18 2 2 2 3 2 3" xfId="21847"/>
    <cellStyle name="Normal 18 2 2 2 3 2 4" xfId="34091"/>
    <cellStyle name="Normal 18 2 2 2 3 2 5" xfId="46320"/>
    <cellStyle name="Normal 18 2 2 2 3 3" xfId="15708"/>
    <cellStyle name="Normal 18 2 2 2 3 3 2" xfId="27963"/>
    <cellStyle name="Normal 18 2 2 2 3 3 3" xfId="40204"/>
    <cellStyle name="Normal 18 2 2 2 3 4" xfId="21846"/>
    <cellStyle name="Normal 18 2 2 2 3 5" xfId="34090"/>
    <cellStyle name="Normal 18 2 2 2 3 6" xfId="46319"/>
    <cellStyle name="Normal 18 2 2 2 4" xfId="4696"/>
    <cellStyle name="Normal 18 2 2 2 4 2" xfId="15710"/>
    <cellStyle name="Normal 18 2 2 2 4 2 2" xfId="27965"/>
    <cellStyle name="Normal 18 2 2 2 4 2 3" xfId="40206"/>
    <cellStyle name="Normal 18 2 2 2 4 3" xfId="21848"/>
    <cellStyle name="Normal 18 2 2 2 4 4" xfId="34092"/>
    <cellStyle name="Normal 18 2 2 2 4 5" xfId="46321"/>
    <cellStyle name="Normal 18 2 2 2 5" xfId="15703"/>
    <cellStyle name="Normal 18 2 2 2 5 2" xfId="27958"/>
    <cellStyle name="Normal 18 2 2 2 5 3" xfId="40199"/>
    <cellStyle name="Normal 18 2 2 2 6" xfId="21841"/>
    <cellStyle name="Normal 18 2 2 2 7" xfId="34085"/>
    <cellStyle name="Normal 18 2 2 2 8" xfId="46314"/>
    <cellStyle name="Normal 18 2 2 3" xfId="4697"/>
    <cellStyle name="Normal 18 2 2 3 2" xfId="4698"/>
    <cellStyle name="Normal 18 2 2 3 2 2" xfId="4699"/>
    <cellStyle name="Normal 18 2 2 3 2 2 2" xfId="15713"/>
    <cellStyle name="Normal 18 2 2 3 2 2 2 2" xfId="27968"/>
    <cellStyle name="Normal 18 2 2 3 2 2 2 3" xfId="40209"/>
    <cellStyle name="Normal 18 2 2 3 2 2 3" xfId="21851"/>
    <cellStyle name="Normal 18 2 2 3 2 2 4" xfId="34095"/>
    <cellStyle name="Normal 18 2 2 3 2 2 5" xfId="46324"/>
    <cellStyle name="Normal 18 2 2 3 2 3" xfId="15712"/>
    <cellStyle name="Normal 18 2 2 3 2 3 2" xfId="27967"/>
    <cellStyle name="Normal 18 2 2 3 2 3 3" xfId="40208"/>
    <cellStyle name="Normal 18 2 2 3 2 4" xfId="21850"/>
    <cellStyle name="Normal 18 2 2 3 2 5" xfId="34094"/>
    <cellStyle name="Normal 18 2 2 3 2 6" xfId="46323"/>
    <cellStyle name="Normal 18 2 2 3 3" xfId="4700"/>
    <cellStyle name="Normal 18 2 2 3 3 2" xfId="15714"/>
    <cellStyle name="Normal 18 2 2 3 3 2 2" xfId="27969"/>
    <cellStyle name="Normal 18 2 2 3 3 2 3" xfId="40210"/>
    <cellStyle name="Normal 18 2 2 3 3 3" xfId="21852"/>
    <cellStyle name="Normal 18 2 2 3 3 4" xfId="34096"/>
    <cellStyle name="Normal 18 2 2 3 3 5" xfId="46325"/>
    <cellStyle name="Normal 18 2 2 3 4" xfId="15711"/>
    <cellStyle name="Normal 18 2 2 3 4 2" xfId="27966"/>
    <cellStyle name="Normal 18 2 2 3 4 3" xfId="40207"/>
    <cellStyle name="Normal 18 2 2 3 5" xfId="21849"/>
    <cellStyle name="Normal 18 2 2 3 6" xfId="34093"/>
    <cellStyle name="Normal 18 2 2 3 7" xfId="46322"/>
    <cellStyle name="Normal 18 2 2 4" xfId="4701"/>
    <cellStyle name="Normal 18 2 2 4 2" xfId="4702"/>
    <cellStyle name="Normal 18 2 2 4 2 2" xfId="15716"/>
    <cellStyle name="Normal 18 2 2 4 2 2 2" xfId="27971"/>
    <cellStyle name="Normal 18 2 2 4 2 2 3" xfId="40212"/>
    <cellStyle name="Normal 18 2 2 4 2 3" xfId="21854"/>
    <cellStyle name="Normal 18 2 2 4 2 4" xfId="34098"/>
    <cellStyle name="Normal 18 2 2 4 2 5" xfId="46327"/>
    <cellStyle name="Normal 18 2 2 4 3" xfId="15715"/>
    <cellStyle name="Normal 18 2 2 4 3 2" xfId="27970"/>
    <cellStyle name="Normal 18 2 2 4 3 3" xfId="40211"/>
    <cellStyle name="Normal 18 2 2 4 4" xfId="21853"/>
    <cellStyle name="Normal 18 2 2 4 5" xfId="34097"/>
    <cellStyle name="Normal 18 2 2 4 6" xfId="46326"/>
    <cellStyle name="Normal 18 2 2 5" xfId="4703"/>
    <cellStyle name="Normal 18 2 2 5 2" xfId="15717"/>
    <cellStyle name="Normal 18 2 2 5 2 2" xfId="27972"/>
    <cellStyle name="Normal 18 2 2 5 2 3" xfId="40213"/>
    <cellStyle name="Normal 18 2 2 5 3" xfId="21855"/>
    <cellStyle name="Normal 18 2 2 5 4" xfId="34099"/>
    <cellStyle name="Normal 18 2 2 5 5" xfId="46328"/>
    <cellStyle name="Normal 18 2 2 6" xfId="15702"/>
    <cellStyle name="Normal 18 2 2 6 2" xfId="27957"/>
    <cellStyle name="Normal 18 2 2 6 3" xfId="40198"/>
    <cellStyle name="Normal 18 2 2 7" xfId="21840"/>
    <cellStyle name="Normal 18 2 2 8" xfId="34084"/>
    <cellStyle name="Normal 18 2 2 9" xfId="46313"/>
    <cellStyle name="Normal 18 2 3" xfId="4704"/>
    <cellStyle name="Normal 18 2 3 2" xfId="4705"/>
    <cellStyle name="Normal 18 2 3 2 2" xfId="4706"/>
    <cellStyle name="Normal 18 2 3 2 2 2" xfId="4707"/>
    <cellStyle name="Normal 18 2 3 2 2 2 2" xfId="15721"/>
    <cellStyle name="Normal 18 2 3 2 2 2 2 2" xfId="27976"/>
    <cellStyle name="Normal 18 2 3 2 2 2 2 3" xfId="40217"/>
    <cellStyle name="Normal 18 2 3 2 2 2 3" xfId="21859"/>
    <cellStyle name="Normal 18 2 3 2 2 2 4" xfId="34103"/>
    <cellStyle name="Normal 18 2 3 2 2 2 5" xfId="46332"/>
    <cellStyle name="Normal 18 2 3 2 2 3" xfId="15720"/>
    <cellStyle name="Normal 18 2 3 2 2 3 2" xfId="27975"/>
    <cellStyle name="Normal 18 2 3 2 2 3 3" xfId="40216"/>
    <cellStyle name="Normal 18 2 3 2 2 4" xfId="21858"/>
    <cellStyle name="Normal 18 2 3 2 2 5" xfId="34102"/>
    <cellStyle name="Normal 18 2 3 2 2 6" xfId="46331"/>
    <cellStyle name="Normal 18 2 3 2 3" xfId="4708"/>
    <cellStyle name="Normal 18 2 3 2 3 2" xfId="15722"/>
    <cellStyle name="Normal 18 2 3 2 3 2 2" xfId="27977"/>
    <cellStyle name="Normal 18 2 3 2 3 2 3" xfId="40218"/>
    <cellStyle name="Normal 18 2 3 2 3 3" xfId="21860"/>
    <cellStyle name="Normal 18 2 3 2 3 4" xfId="34104"/>
    <cellStyle name="Normal 18 2 3 2 3 5" xfId="46333"/>
    <cellStyle name="Normal 18 2 3 2 4" xfId="15719"/>
    <cellStyle name="Normal 18 2 3 2 4 2" xfId="27974"/>
    <cellStyle name="Normal 18 2 3 2 4 3" xfId="40215"/>
    <cellStyle name="Normal 18 2 3 2 5" xfId="21857"/>
    <cellStyle name="Normal 18 2 3 2 6" xfId="34101"/>
    <cellStyle name="Normal 18 2 3 2 7" xfId="46330"/>
    <cellStyle name="Normal 18 2 3 3" xfId="4709"/>
    <cellStyle name="Normal 18 2 3 3 2" xfId="4710"/>
    <cellStyle name="Normal 18 2 3 3 2 2" xfId="15724"/>
    <cellStyle name="Normal 18 2 3 3 2 2 2" xfId="27979"/>
    <cellStyle name="Normal 18 2 3 3 2 2 3" xfId="40220"/>
    <cellStyle name="Normal 18 2 3 3 2 3" xfId="21862"/>
    <cellStyle name="Normal 18 2 3 3 2 4" xfId="34106"/>
    <cellStyle name="Normal 18 2 3 3 2 5" xfId="46335"/>
    <cellStyle name="Normal 18 2 3 3 3" xfId="15723"/>
    <cellStyle name="Normal 18 2 3 3 3 2" xfId="27978"/>
    <cellStyle name="Normal 18 2 3 3 3 3" xfId="40219"/>
    <cellStyle name="Normal 18 2 3 3 4" xfId="21861"/>
    <cellStyle name="Normal 18 2 3 3 5" xfId="34105"/>
    <cellStyle name="Normal 18 2 3 3 6" xfId="46334"/>
    <cellStyle name="Normal 18 2 3 4" xfId="4711"/>
    <cellStyle name="Normal 18 2 3 4 2" xfId="15725"/>
    <cellStyle name="Normal 18 2 3 4 2 2" xfId="27980"/>
    <cellStyle name="Normal 18 2 3 4 2 3" xfId="40221"/>
    <cellStyle name="Normal 18 2 3 4 3" xfId="21863"/>
    <cellStyle name="Normal 18 2 3 4 4" xfId="34107"/>
    <cellStyle name="Normal 18 2 3 4 5" xfId="46336"/>
    <cellStyle name="Normal 18 2 3 5" xfId="15718"/>
    <cellStyle name="Normal 18 2 3 5 2" xfId="27973"/>
    <cellStyle name="Normal 18 2 3 5 3" xfId="40214"/>
    <cellStyle name="Normal 18 2 3 6" xfId="21856"/>
    <cellStyle name="Normal 18 2 3 7" xfId="34100"/>
    <cellStyle name="Normal 18 2 3 8" xfId="46329"/>
    <cellStyle name="Normal 18 2 4" xfId="4712"/>
    <cellStyle name="Normal 18 2 4 2" xfId="4713"/>
    <cellStyle name="Normal 18 2 4 2 2" xfId="4714"/>
    <cellStyle name="Normal 18 2 4 2 2 2" xfId="15728"/>
    <cellStyle name="Normal 18 2 4 2 2 2 2" xfId="27983"/>
    <cellStyle name="Normal 18 2 4 2 2 2 3" xfId="40224"/>
    <cellStyle name="Normal 18 2 4 2 2 3" xfId="21866"/>
    <cellStyle name="Normal 18 2 4 2 2 4" xfId="34110"/>
    <cellStyle name="Normal 18 2 4 2 2 5" xfId="46339"/>
    <cellStyle name="Normal 18 2 4 2 3" xfId="15727"/>
    <cellStyle name="Normal 18 2 4 2 3 2" xfId="27982"/>
    <cellStyle name="Normal 18 2 4 2 3 3" xfId="40223"/>
    <cellStyle name="Normal 18 2 4 2 4" xfId="21865"/>
    <cellStyle name="Normal 18 2 4 2 5" xfId="34109"/>
    <cellStyle name="Normal 18 2 4 2 6" xfId="46338"/>
    <cellStyle name="Normal 18 2 4 3" xfId="4715"/>
    <cellStyle name="Normal 18 2 4 3 2" xfId="15729"/>
    <cellStyle name="Normal 18 2 4 3 2 2" xfId="27984"/>
    <cellStyle name="Normal 18 2 4 3 2 3" xfId="40225"/>
    <cellStyle name="Normal 18 2 4 3 3" xfId="21867"/>
    <cellStyle name="Normal 18 2 4 3 4" xfId="34111"/>
    <cellStyle name="Normal 18 2 4 3 5" xfId="46340"/>
    <cellStyle name="Normal 18 2 4 4" xfId="15726"/>
    <cellStyle name="Normal 18 2 4 4 2" xfId="27981"/>
    <cellStyle name="Normal 18 2 4 4 3" xfId="40222"/>
    <cellStyle name="Normal 18 2 4 5" xfId="21864"/>
    <cellStyle name="Normal 18 2 4 6" xfId="34108"/>
    <cellStyle name="Normal 18 2 4 7" xfId="46337"/>
    <cellStyle name="Normal 18 2 5" xfId="4716"/>
    <cellStyle name="Normal 18 2 5 2" xfId="4717"/>
    <cellStyle name="Normal 18 2 5 2 2" xfId="15731"/>
    <cellStyle name="Normal 18 2 5 2 2 2" xfId="27986"/>
    <cellStyle name="Normal 18 2 5 2 2 3" xfId="40227"/>
    <cellStyle name="Normal 18 2 5 2 3" xfId="21869"/>
    <cellStyle name="Normal 18 2 5 2 4" xfId="34113"/>
    <cellStyle name="Normal 18 2 5 2 5" xfId="46342"/>
    <cellStyle name="Normal 18 2 5 3" xfId="15730"/>
    <cellStyle name="Normal 18 2 5 3 2" xfId="27985"/>
    <cellStyle name="Normal 18 2 5 3 3" xfId="40226"/>
    <cellStyle name="Normal 18 2 5 4" xfId="21868"/>
    <cellStyle name="Normal 18 2 5 5" xfId="34112"/>
    <cellStyle name="Normal 18 2 5 6" xfId="46341"/>
    <cellStyle name="Normal 18 2 6" xfId="4718"/>
    <cellStyle name="Normal 18 2 6 2" xfId="15732"/>
    <cellStyle name="Normal 18 2 6 2 2" xfId="27987"/>
    <cellStyle name="Normal 18 2 6 2 3" xfId="40228"/>
    <cellStyle name="Normal 18 2 6 3" xfId="21870"/>
    <cellStyle name="Normal 18 2 6 4" xfId="34114"/>
    <cellStyle name="Normal 18 2 6 5" xfId="46343"/>
    <cellStyle name="Normal 18 2 7" xfId="15701"/>
    <cellStyle name="Normal 18 2 7 2" xfId="27956"/>
    <cellStyle name="Normal 18 2 7 3" xfId="40197"/>
    <cellStyle name="Normal 18 2 8" xfId="21839"/>
    <cellStyle name="Normal 18 2 9" xfId="34083"/>
    <cellStyle name="Normal 18 3" xfId="4719"/>
    <cellStyle name="Normal 18 3 2" xfId="4720"/>
    <cellStyle name="Normal 18 3 2 2" xfId="4721"/>
    <cellStyle name="Normal 18 3 2 2 2" xfId="4722"/>
    <cellStyle name="Normal 18 3 2 2 2 2" xfId="4723"/>
    <cellStyle name="Normal 18 3 2 2 2 2 2" xfId="15737"/>
    <cellStyle name="Normal 18 3 2 2 2 2 2 2" xfId="27992"/>
    <cellStyle name="Normal 18 3 2 2 2 2 2 3" xfId="40233"/>
    <cellStyle name="Normal 18 3 2 2 2 2 3" xfId="21875"/>
    <cellStyle name="Normal 18 3 2 2 2 2 4" xfId="34119"/>
    <cellStyle name="Normal 18 3 2 2 2 2 5" xfId="46348"/>
    <cellStyle name="Normal 18 3 2 2 2 3" xfId="15736"/>
    <cellStyle name="Normal 18 3 2 2 2 3 2" xfId="27991"/>
    <cellStyle name="Normal 18 3 2 2 2 3 3" xfId="40232"/>
    <cellStyle name="Normal 18 3 2 2 2 4" xfId="21874"/>
    <cellStyle name="Normal 18 3 2 2 2 5" xfId="34118"/>
    <cellStyle name="Normal 18 3 2 2 2 6" xfId="46347"/>
    <cellStyle name="Normal 18 3 2 2 3" xfId="4724"/>
    <cellStyle name="Normal 18 3 2 2 3 2" xfId="15738"/>
    <cellStyle name="Normal 18 3 2 2 3 2 2" xfId="27993"/>
    <cellStyle name="Normal 18 3 2 2 3 2 3" xfId="40234"/>
    <cellStyle name="Normal 18 3 2 2 3 3" xfId="21876"/>
    <cellStyle name="Normal 18 3 2 2 3 4" xfId="34120"/>
    <cellStyle name="Normal 18 3 2 2 3 5" xfId="46349"/>
    <cellStyle name="Normal 18 3 2 2 4" xfId="15735"/>
    <cellStyle name="Normal 18 3 2 2 4 2" xfId="27990"/>
    <cellStyle name="Normal 18 3 2 2 4 3" xfId="40231"/>
    <cellStyle name="Normal 18 3 2 2 5" xfId="21873"/>
    <cellStyle name="Normal 18 3 2 2 6" xfId="34117"/>
    <cellStyle name="Normal 18 3 2 2 7" xfId="46346"/>
    <cellStyle name="Normal 18 3 2 3" xfId="4725"/>
    <cellStyle name="Normal 18 3 2 3 2" xfId="4726"/>
    <cellStyle name="Normal 18 3 2 3 2 2" xfId="15740"/>
    <cellStyle name="Normal 18 3 2 3 2 2 2" xfId="27995"/>
    <cellStyle name="Normal 18 3 2 3 2 2 3" xfId="40236"/>
    <cellStyle name="Normal 18 3 2 3 2 3" xfId="21878"/>
    <cellStyle name="Normal 18 3 2 3 2 4" xfId="34122"/>
    <cellStyle name="Normal 18 3 2 3 2 5" xfId="46351"/>
    <cellStyle name="Normal 18 3 2 3 3" xfId="15739"/>
    <cellStyle name="Normal 18 3 2 3 3 2" xfId="27994"/>
    <cellStyle name="Normal 18 3 2 3 3 3" xfId="40235"/>
    <cellStyle name="Normal 18 3 2 3 4" xfId="21877"/>
    <cellStyle name="Normal 18 3 2 3 5" xfId="34121"/>
    <cellStyle name="Normal 18 3 2 3 6" xfId="46350"/>
    <cellStyle name="Normal 18 3 2 4" xfId="4727"/>
    <cellStyle name="Normal 18 3 2 4 2" xfId="15741"/>
    <cellStyle name="Normal 18 3 2 4 2 2" xfId="27996"/>
    <cellStyle name="Normal 18 3 2 4 2 3" xfId="40237"/>
    <cellStyle name="Normal 18 3 2 4 3" xfId="21879"/>
    <cellStyle name="Normal 18 3 2 4 4" xfId="34123"/>
    <cellStyle name="Normal 18 3 2 4 5" xfId="46352"/>
    <cellStyle name="Normal 18 3 2 5" xfId="15734"/>
    <cellStyle name="Normal 18 3 2 5 2" xfId="27989"/>
    <cellStyle name="Normal 18 3 2 5 3" xfId="40230"/>
    <cellStyle name="Normal 18 3 2 6" xfId="21872"/>
    <cellStyle name="Normal 18 3 2 7" xfId="34116"/>
    <cellStyle name="Normal 18 3 2 8" xfId="46345"/>
    <cellStyle name="Normal 18 3 3" xfId="4728"/>
    <cellStyle name="Normal 18 3 3 2" xfId="4729"/>
    <cellStyle name="Normal 18 3 3 2 2" xfId="4730"/>
    <cellStyle name="Normal 18 3 3 2 2 2" xfId="15744"/>
    <cellStyle name="Normal 18 3 3 2 2 2 2" xfId="27999"/>
    <cellStyle name="Normal 18 3 3 2 2 2 3" xfId="40240"/>
    <cellStyle name="Normal 18 3 3 2 2 3" xfId="21882"/>
    <cellStyle name="Normal 18 3 3 2 2 4" xfId="34126"/>
    <cellStyle name="Normal 18 3 3 2 2 5" xfId="46355"/>
    <cellStyle name="Normal 18 3 3 2 3" xfId="15743"/>
    <cellStyle name="Normal 18 3 3 2 3 2" xfId="27998"/>
    <cellStyle name="Normal 18 3 3 2 3 3" xfId="40239"/>
    <cellStyle name="Normal 18 3 3 2 4" xfId="21881"/>
    <cellStyle name="Normal 18 3 3 2 5" xfId="34125"/>
    <cellStyle name="Normal 18 3 3 2 6" xfId="46354"/>
    <cellStyle name="Normal 18 3 3 3" xfId="4731"/>
    <cellStyle name="Normal 18 3 3 3 2" xfId="15745"/>
    <cellStyle name="Normal 18 3 3 3 2 2" xfId="28000"/>
    <cellStyle name="Normal 18 3 3 3 2 3" xfId="40241"/>
    <cellStyle name="Normal 18 3 3 3 3" xfId="21883"/>
    <cellStyle name="Normal 18 3 3 3 4" xfId="34127"/>
    <cellStyle name="Normal 18 3 3 3 5" xfId="46356"/>
    <cellStyle name="Normal 18 3 3 4" xfId="15742"/>
    <cellStyle name="Normal 18 3 3 4 2" xfId="27997"/>
    <cellStyle name="Normal 18 3 3 4 3" xfId="40238"/>
    <cellStyle name="Normal 18 3 3 5" xfId="21880"/>
    <cellStyle name="Normal 18 3 3 6" xfId="34124"/>
    <cellStyle name="Normal 18 3 3 7" xfId="46353"/>
    <cellStyle name="Normal 18 3 4" xfId="4732"/>
    <cellStyle name="Normal 18 3 4 2" xfId="4733"/>
    <cellStyle name="Normal 18 3 4 2 2" xfId="15747"/>
    <cellStyle name="Normal 18 3 4 2 2 2" xfId="28002"/>
    <cellStyle name="Normal 18 3 4 2 2 3" xfId="40243"/>
    <cellStyle name="Normal 18 3 4 2 3" xfId="21885"/>
    <cellStyle name="Normal 18 3 4 2 4" xfId="34129"/>
    <cellStyle name="Normal 18 3 4 2 5" xfId="46358"/>
    <cellStyle name="Normal 18 3 4 3" xfId="15746"/>
    <cellStyle name="Normal 18 3 4 3 2" xfId="28001"/>
    <cellStyle name="Normal 18 3 4 3 3" xfId="40242"/>
    <cellStyle name="Normal 18 3 4 4" xfId="21884"/>
    <cellStyle name="Normal 18 3 4 5" xfId="34128"/>
    <cellStyle name="Normal 18 3 4 6" xfId="46357"/>
    <cellStyle name="Normal 18 3 5" xfId="4734"/>
    <cellStyle name="Normal 18 3 5 2" xfId="15748"/>
    <cellStyle name="Normal 18 3 5 2 2" xfId="28003"/>
    <cellStyle name="Normal 18 3 5 2 3" xfId="40244"/>
    <cellStyle name="Normal 18 3 5 3" xfId="21886"/>
    <cellStyle name="Normal 18 3 5 4" xfId="34130"/>
    <cellStyle name="Normal 18 3 5 5" xfId="46359"/>
    <cellStyle name="Normal 18 3 6" xfId="15733"/>
    <cellStyle name="Normal 18 3 6 2" xfId="27988"/>
    <cellStyle name="Normal 18 3 6 3" xfId="40229"/>
    <cellStyle name="Normal 18 3 7" xfId="21871"/>
    <cellStyle name="Normal 18 3 8" xfId="34115"/>
    <cellStyle name="Normal 18 3 9" xfId="46344"/>
    <cellStyle name="Normal 18 4" xfId="4735"/>
    <cellStyle name="Normal 18 4 2" xfId="4736"/>
    <cellStyle name="Normal 18 4 2 2" xfId="4737"/>
    <cellStyle name="Normal 18 4 2 2 2" xfId="4738"/>
    <cellStyle name="Normal 18 4 2 2 2 2" xfId="15752"/>
    <cellStyle name="Normal 18 4 2 2 2 2 2" xfId="28007"/>
    <cellStyle name="Normal 18 4 2 2 2 2 3" xfId="40248"/>
    <cellStyle name="Normal 18 4 2 2 2 3" xfId="21890"/>
    <cellStyle name="Normal 18 4 2 2 2 4" xfId="34134"/>
    <cellStyle name="Normal 18 4 2 2 2 5" xfId="46363"/>
    <cellStyle name="Normal 18 4 2 2 3" xfId="15751"/>
    <cellStyle name="Normal 18 4 2 2 3 2" xfId="28006"/>
    <cellStyle name="Normal 18 4 2 2 3 3" xfId="40247"/>
    <cellStyle name="Normal 18 4 2 2 4" xfId="21889"/>
    <cellStyle name="Normal 18 4 2 2 5" xfId="34133"/>
    <cellStyle name="Normal 18 4 2 2 6" xfId="46362"/>
    <cellStyle name="Normal 18 4 2 3" xfId="4739"/>
    <cellStyle name="Normal 18 4 2 3 2" xfId="15753"/>
    <cellStyle name="Normal 18 4 2 3 2 2" xfId="28008"/>
    <cellStyle name="Normal 18 4 2 3 2 3" xfId="40249"/>
    <cellStyle name="Normal 18 4 2 3 3" xfId="21891"/>
    <cellStyle name="Normal 18 4 2 3 4" xfId="34135"/>
    <cellStyle name="Normal 18 4 2 3 5" xfId="46364"/>
    <cellStyle name="Normal 18 4 2 4" xfId="15750"/>
    <cellStyle name="Normal 18 4 2 4 2" xfId="28005"/>
    <cellStyle name="Normal 18 4 2 4 3" xfId="40246"/>
    <cellStyle name="Normal 18 4 2 5" xfId="21888"/>
    <cellStyle name="Normal 18 4 2 6" xfId="34132"/>
    <cellStyle name="Normal 18 4 2 7" xfId="46361"/>
    <cellStyle name="Normal 18 4 3" xfId="4740"/>
    <cellStyle name="Normal 18 4 3 2" xfId="4741"/>
    <cellStyle name="Normal 18 4 3 2 2" xfId="15755"/>
    <cellStyle name="Normal 18 4 3 2 2 2" xfId="28010"/>
    <cellStyle name="Normal 18 4 3 2 2 3" xfId="40251"/>
    <cellStyle name="Normal 18 4 3 2 3" xfId="21893"/>
    <cellStyle name="Normal 18 4 3 2 4" xfId="34137"/>
    <cellStyle name="Normal 18 4 3 2 5" xfId="46366"/>
    <cellStyle name="Normal 18 4 3 3" xfId="15754"/>
    <cellStyle name="Normal 18 4 3 3 2" xfId="28009"/>
    <cellStyle name="Normal 18 4 3 3 3" xfId="40250"/>
    <cellStyle name="Normal 18 4 3 4" xfId="21892"/>
    <cellStyle name="Normal 18 4 3 5" xfId="34136"/>
    <cellStyle name="Normal 18 4 3 6" xfId="46365"/>
    <cellStyle name="Normal 18 4 4" xfId="4742"/>
    <cellStyle name="Normal 18 4 4 2" xfId="15756"/>
    <cellStyle name="Normal 18 4 4 2 2" xfId="28011"/>
    <cellStyle name="Normal 18 4 4 2 3" xfId="40252"/>
    <cellStyle name="Normal 18 4 4 3" xfId="21894"/>
    <cellStyle name="Normal 18 4 4 4" xfId="34138"/>
    <cellStyle name="Normal 18 4 4 5" xfId="46367"/>
    <cellStyle name="Normal 18 4 5" xfId="15749"/>
    <cellStyle name="Normal 18 4 5 2" xfId="28004"/>
    <cellStyle name="Normal 18 4 5 3" xfId="40245"/>
    <cellStyle name="Normal 18 4 6" xfId="21887"/>
    <cellStyle name="Normal 18 4 7" xfId="34131"/>
    <cellStyle name="Normal 18 4 8" xfId="46360"/>
    <cellStyle name="Normal 18 5" xfId="4743"/>
    <cellStyle name="Normal 18 5 2" xfId="4744"/>
    <cellStyle name="Normal 18 5 2 2" xfId="4745"/>
    <cellStyle name="Normal 18 5 2 2 2" xfId="15759"/>
    <cellStyle name="Normal 18 5 2 2 2 2" xfId="28014"/>
    <cellStyle name="Normal 18 5 2 2 2 3" xfId="40255"/>
    <cellStyle name="Normal 18 5 2 2 3" xfId="21897"/>
    <cellStyle name="Normal 18 5 2 2 4" xfId="34141"/>
    <cellStyle name="Normal 18 5 2 2 5" xfId="46370"/>
    <cellStyle name="Normal 18 5 2 3" xfId="15758"/>
    <cellStyle name="Normal 18 5 2 3 2" xfId="28013"/>
    <cellStyle name="Normal 18 5 2 3 3" xfId="40254"/>
    <cellStyle name="Normal 18 5 2 4" xfId="21896"/>
    <cellStyle name="Normal 18 5 2 5" xfId="34140"/>
    <cellStyle name="Normal 18 5 2 6" xfId="46369"/>
    <cellStyle name="Normal 18 5 3" xfId="4746"/>
    <cellStyle name="Normal 18 5 3 2" xfId="15760"/>
    <cellStyle name="Normal 18 5 3 2 2" xfId="28015"/>
    <cellStyle name="Normal 18 5 3 2 3" xfId="40256"/>
    <cellStyle name="Normal 18 5 3 3" xfId="21898"/>
    <cellStyle name="Normal 18 5 3 4" xfId="34142"/>
    <cellStyle name="Normal 18 5 3 5" xfId="46371"/>
    <cellStyle name="Normal 18 5 4" xfId="15757"/>
    <cellStyle name="Normal 18 5 4 2" xfId="28012"/>
    <cellStyle name="Normal 18 5 4 3" xfId="40253"/>
    <cellStyle name="Normal 18 5 5" xfId="21895"/>
    <cellStyle name="Normal 18 5 6" xfId="34139"/>
    <cellStyle name="Normal 18 5 7" xfId="46368"/>
    <cellStyle name="Normal 18 6" xfId="4747"/>
    <cellStyle name="Normal 18 6 2" xfId="4748"/>
    <cellStyle name="Normal 18 6 2 2" xfId="15762"/>
    <cellStyle name="Normal 18 6 2 2 2" xfId="28017"/>
    <cellStyle name="Normal 18 6 2 2 3" xfId="40258"/>
    <cellStyle name="Normal 18 6 2 3" xfId="21900"/>
    <cellStyle name="Normal 18 6 2 4" xfId="34144"/>
    <cellStyle name="Normal 18 6 2 5" xfId="46373"/>
    <cellStyle name="Normal 18 6 3" xfId="15761"/>
    <cellStyle name="Normal 18 6 3 2" xfId="28016"/>
    <cellStyle name="Normal 18 6 3 3" xfId="40257"/>
    <cellStyle name="Normal 18 6 4" xfId="21899"/>
    <cellStyle name="Normal 18 6 5" xfId="34143"/>
    <cellStyle name="Normal 18 6 6" xfId="46372"/>
    <cellStyle name="Normal 18 7" xfId="4749"/>
    <cellStyle name="Normal 18 7 2" xfId="15763"/>
    <cellStyle name="Normal 18 7 2 2" xfId="28018"/>
    <cellStyle name="Normal 18 7 2 3" xfId="40259"/>
    <cellStyle name="Normal 18 7 3" xfId="21901"/>
    <cellStyle name="Normal 18 7 4" xfId="34145"/>
    <cellStyle name="Normal 18 7 5" xfId="46374"/>
    <cellStyle name="Normal 18 8" xfId="15700"/>
    <cellStyle name="Normal 18 8 2" xfId="27955"/>
    <cellStyle name="Normal 18 8 3" xfId="40196"/>
    <cellStyle name="Normal 18 9" xfId="21838"/>
    <cellStyle name="Normal 19" xfId="4750"/>
    <cellStyle name="Normal 19 10" xfId="46375"/>
    <cellStyle name="Normal 19 2" xfId="4751"/>
    <cellStyle name="Normal 19 2 2" xfId="4752"/>
    <cellStyle name="Normal 19 2 2 2" xfId="4753"/>
    <cellStyle name="Normal 19 2 2 2 2" xfId="4754"/>
    <cellStyle name="Normal 19 2 2 2 2 2" xfId="4755"/>
    <cellStyle name="Normal 19 2 2 2 2 2 2" xfId="15769"/>
    <cellStyle name="Normal 19 2 2 2 2 2 2 2" xfId="28024"/>
    <cellStyle name="Normal 19 2 2 2 2 2 2 3" xfId="40265"/>
    <cellStyle name="Normal 19 2 2 2 2 2 3" xfId="21907"/>
    <cellStyle name="Normal 19 2 2 2 2 2 4" xfId="34151"/>
    <cellStyle name="Normal 19 2 2 2 2 2 5" xfId="46380"/>
    <cellStyle name="Normal 19 2 2 2 2 3" xfId="15768"/>
    <cellStyle name="Normal 19 2 2 2 2 3 2" xfId="28023"/>
    <cellStyle name="Normal 19 2 2 2 2 3 3" xfId="40264"/>
    <cellStyle name="Normal 19 2 2 2 2 4" xfId="21906"/>
    <cellStyle name="Normal 19 2 2 2 2 5" xfId="34150"/>
    <cellStyle name="Normal 19 2 2 2 2 6" xfId="46379"/>
    <cellStyle name="Normal 19 2 2 2 3" xfId="4756"/>
    <cellStyle name="Normal 19 2 2 2 3 2" xfId="15770"/>
    <cellStyle name="Normal 19 2 2 2 3 2 2" xfId="28025"/>
    <cellStyle name="Normal 19 2 2 2 3 2 3" xfId="40266"/>
    <cellStyle name="Normal 19 2 2 2 3 3" xfId="21908"/>
    <cellStyle name="Normal 19 2 2 2 3 4" xfId="34152"/>
    <cellStyle name="Normal 19 2 2 2 3 5" xfId="46381"/>
    <cellStyle name="Normal 19 2 2 2 4" xfId="15767"/>
    <cellStyle name="Normal 19 2 2 2 4 2" xfId="28022"/>
    <cellStyle name="Normal 19 2 2 2 4 3" xfId="40263"/>
    <cellStyle name="Normal 19 2 2 2 5" xfId="21905"/>
    <cellStyle name="Normal 19 2 2 2 6" xfId="34149"/>
    <cellStyle name="Normal 19 2 2 2 7" xfId="46378"/>
    <cellStyle name="Normal 19 2 2 3" xfId="4757"/>
    <cellStyle name="Normal 19 2 2 3 2" xfId="4758"/>
    <cellStyle name="Normal 19 2 2 3 2 2" xfId="15772"/>
    <cellStyle name="Normal 19 2 2 3 2 2 2" xfId="28027"/>
    <cellStyle name="Normal 19 2 2 3 2 2 3" xfId="40268"/>
    <cellStyle name="Normal 19 2 2 3 2 3" xfId="21910"/>
    <cellStyle name="Normal 19 2 2 3 2 4" xfId="34154"/>
    <cellStyle name="Normal 19 2 2 3 2 5" xfId="46383"/>
    <cellStyle name="Normal 19 2 2 3 3" xfId="15771"/>
    <cellStyle name="Normal 19 2 2 3 3 2" xfId="28026"/>
    <cellStyle name="Normal 19 2 2 3 3 3" xfId="40267"/>
    <cellStyle name="Normal 19 2 2 3 4" xfId="21909"/>
    <cellStyle name="Normal 19 2 2 3 5" xfId="34153"/>
    <cellStyle name="Normal 19 2 2 3 6" xfId="46382"/>
    <cellStyle name="Normal 19 2 2 4" xfId="4759"/>
    <cellStyle name="Normal 19 2 2 4 2" xfId="15773"/>
    <cellStyle name="Normal 19 2 2 4 2 2" xfId="28028"/>
    <cellStyle name="Normal 19 2 2 4 2 3" xfId="40269"/>
    <cellStyle name="Normal 19 2 2 4 3" xfId="21911"/>
    <cellStyle name="Normal 19 2 2 4 4" xfId="34155"/>
    <cellStyle name="Normal 19 2 2 4 5" xfId="46384"/>
    <cellStyle name="Normal 19 2 2 5" xfId="15766"/>
    <cellStyle name="Normal 19 2 2 5 2" xfId="28021"/>
    <cellStyle name="Normal 19 2 2 5 3" xfId="40262"/>
    <cellStyle name="Normal 19 2 2 6" xfId="21904"/>
    <cellStyle name="Normal 19 2 2 7" xfId="34148"/>
    <cellStyle name="Normal 19 2 2 8" xfId="46377"/>
    <cellStyle name="Normal 19 2 3" xfId="4760"/>
    <cellStyle name="Normal 19 2 3 2" xfId="4761"/>
    <cellStyle name="Normal 19 2 3 2 2" xfId="4762"/>
    <cellStyle name="Normal 19 2 3 2 2 2" xfId="15776"/>
    <cellStyle name="Normal 19 2 3 2 2 2 2" xfId="28031"/>
    <cellStyle name="Normal 19 2 3 2 2 2 3" xfId="40272"/>
    <cellStyle name="Normal 19 2 3 2 2 3" xfId="21914"/>
    <cellStyle name="Normal 19 2 3 2 2 4" xfId="34158"/>
    <cellStyle name="Normal 19 2 3 2 2 5" xfId="46387"/>
    <cellStyle name="Normal 19 2 3 2 3" xfId="15775"/>
    <cellStyle name="Normal 19 2 3 2 3 2" xfId="28030"/>
    <cellStyle name="Normal 19 2 3 2 3 3" xfId="40271"/>
    <cellStyle name="Normal 19 2 3 2 4" xfId="21913"/>
    <cellStyle name="Normal 19 2 3 2 5" xfId="34157"/>
    <cellStyle name="Normal 19 2 3 2 6" xfId="46386"/>
    <cellStyle name="Normal 19 2 3 3" xfId="4763"/>
    <cellStyle name="Normal 19 2 3 3 2" xfId="15777"/>
    <cellStyle name="Normal 19 2 3 3 2 2" xfId="28032"/>
    <cellStyle name="Normal 19 2 3 3 2 3" xfId="40273"/>
    <cellStyle name="Normal 19 2 3 3 3" xfId="21915"/>
    <cellStyle name="Normal 19 2 3 3 4" xfId="34159"/>
    <cellStyle name="Normal 19 2 3 3 5" xfId="46388"/>
    <cellStyle name="Normal 19 2 3 4" xfId="15774"/>
    <cellStyle name="Normal 19 2 3 4 2" xfId="28029"/>
    <cellStyle name="Normal 19 2 3 4 3" xfId="40270"/>
    <cellStyle name="Normal 19 2 3 5" xfId="21912"/>
    <cellStyle name="Normal 19 2 3 6" xfId="34156"/>
    <cellStyle name="Normal 19 2 3 7" xfId="46385"/>
    <cellStyle name="Normal 19 2 4" xfId="4764"/>
    <cellStyle name="Normal 19 2 4 2" xfId="4765"/>
    <cellStyle name="Normal 19 2 4 2 2" xfId="15779"/>
    <cellStyle name="Normal 19 2 4 2 2 2" xfId="28034"/>
    <cellStyle name="Normal 19 2 4 2 2 3" xfId="40275"/>
    <cellStyle name="Normal 19 2 4 2 3" xfId="21917"/>
    <cellStyle name="Normal 19 2 4 2 4" xfId="34161"/>
    <cellStyle name="Normal 19 2 4 2 5" xfId="46390"/>
    <cellStyle name="Normal 19 2 4 3" xfId="15778"/>
    <cellStyle name="Normal 19 2 4 3 2" xfId="28033"/>
    <cellStyle name="Normal 19 2 4 3 3" xfId="40274"/>
    <cellStyle name="Normal 19 2 4 4" xfId="21916"/>
    <cellStyle name="Normal 19 2 4 5" xfId="34160"/>
    <cellStyle name="Normal 19 2 4 6" xfId="46389"/>
    <cellStyle name="Normal 19 2 5" xfId="4766"/>
    <cellStyle name="Normal 19 2 5 2" xfId="15780"/>
    <cellStyle name="Normal 19 2 5 2 2" xfId="28035"/>
    <cellStyle name="Normal 19 2 5 2 3" xfId="40276"/>
    <cellStyle name="Normal 19 2 5 3" xfId="21918"/>
    <cellStyle name="Normal 19 2 5 4" xfId="34162"/>
    <cellStyle name="Normal 19 2 5 5" xfId="46391"/>
    <cellStyle name="Normal 19 2 6" xfId="15765"/>
    <cellStyle name="Normal 19 2 6 2" xfId="28020"/>
    <cellStyle name="Normal 19 2 6 3" xfId="40261"/>
    <cellStyle name="Normal 19 2 7" xfId="21903"/>
    <cellStyle name="Normal 19 2 8" xfId="34147"/>
    <cellStyle name="Normal 19 2 9" xfId="46376"/>
    <cellStyle name="Normal 19 3" xfId="4767"/>
    <cellStyle name="Normal 19 3 2" xfId="4768"/>
    <cellStyle name="Normal 19 3 2 2" xfId="4769"/>
    <cellStyle name="Normal 19 3 2 2 2" xfId="4770"/>
    <cellStyle name="Normal 19 3 2 2 2 2" xfId="15784"/>
    <cellStyle name="Normal 19 3 2 2 2 2 2" xfId="28039"/>
    <cellStyle name="Normal 19 3 2 2 2 2 3" xfId="40280"/>
    <cellStyle name="Normal 19 3 2 2 2 3" xfId="21922"/>
    <cellStyle name="Normal 19 3 2 2 2 4" xfId="34166"/>
    <cellStyle name="Normal 19 3 2 2 2 5" xfId="46395"/>
    <cellStyle name="Normal 19 3 2 2 3" xfId="15783"/>
    <cellStyle name="Normal 19 3 2 2 3 2" xfId="28038"/>
    <cellStyle name="Normal 19 3 2 2 3 3" xfId="40279"/>
    <cellStyle name="Normal 19 3 2 2 4" xfId="21921"/>
    <cellStyle name="Normal 19 3 2 2 5" xfId="34165"/>
    <cellStyle name="Normal 19 3 2 2 6" xfId="46394"/>
    <cellStyle name="Normal 19 3 2 3" xfId="4771"/>
    <cellStyle name="Normal 19 3 2 3 2" xfId="15785"/>
    <cellStyle name="Normal 19 3 2 3 2 2" xfId="28040"/>
    <cellStyle name="Normal 19 3 2 3 2 3" xfId="40281"/>
    <cellStyle name="Normal 19 3 2 3 3" xfId="21923"/>
    <cellStyle name="Normal 19 3 2 3 4" xfId="34167"/>
    <cellStyle name="Normal 19 3 2 3 5" xfId="46396"/>
    <cellStyle name="Normal 19 3 2 4" xfId="15782"/>
    <cellStyle name="Normal 19 3 2 4 2" xfId="28037"/>
    <cellStyle name="Normal 19 3 2 4 3" xfId="40278"/>
    <cellStyle name="Normal 19 3 2 5" xfId="21920"/>
    <cellStyle name="Normal 19 3 2 6" xfId="34164"/>
    <cellStyle name="Normal 19 3 2 7" xfId="46393"/>
    <cellStyle name="Normal 19 3 3" xfId="4772"/>
    <cellStyle name="Normal 19 3 3 2" xfId="4773"/>
    <cellStyle name="Normal 19 3 3 2 2" xfId="15787"/>
    <cellStyle name="Normal 19 3 3 2 2 2" xfId="28042"/>
    <cellStyle name="Normal 19 3 3 2 2 3" xfId="40283"/>
    <cellStyle name="Normal 19 3 3 2 3" xfId="21925"/>
    <cellStyle name="Normal 19 3 3 2 4" xfId="34169"/>
    <cellStyle name="Normal 19 3 3 2 5" xfId="46398"/>
    <cellStyle name="Normal 19 3 3 3" xfId="15786"/>
    <cellStyle name="Normal 19 3 3 3 2" xfId="28041"/>
    <cellStyle name="Normal 19 3 3 3 3" xfId="40282"/>
    <cellStyle name="Normal 19 3 3 4" xfId="21924"/>
    <cellStyle name="Normal 19 3 3 5" xfId="34168"/>
    <cellStyle name="Normal 19 3 3 6" xfId="46397"/>
    <cellStyle name="Normal 19 3 4" xfId="4774"/>
    <cellStyle name="Normal 19 3 4 2" xfId="15788"/>
    <cellStyle name="Normal 19 3 4 2 2" xfId="28043"/>
    <cellStyle name="Normal 19 3 4 2 3" xfId="40284"/>
    <cellStyle name="Normal 19 3 4 3" xfId="21926"/>
    <cellStyle name="Normal 19 3 4 4" xfId="34170"/>
    <cellStyle name="Normal 19 3 4 5" xfId="46399"/>
    <cellStyle name="Normal 19 3 5" xfId="15781"/>
    <cellStyle name="Normal 19 3 5 2" xfId="28036"/>
    <cellStyle name="Normal 19 3 5 3" xfId="40277"/>
    <cellStyle name="Normal 19 3 6" xfId="21919"/>
    <cellStyle name="Normal 19 3 7" xfId="34163"/>
    <cellStyle name="Normal 19 3 8" xfId="46392"/>
    <cellStyle name="Normal 19 4" xfId="4775"/>
    <cellStyle name="Normal 19 4 2" xfId="4776"/>
    <cellStyle name="Normal 19 4 2 2" xfId="4777"/>
    <cellStyle name="Normal 19 4 2 2 2" xfId="15791"/>
    <cellStyle name="Normal 19 4 2 2 2 2" xfId="28046"/>
    <cellStyle name="Normal 19 4 2 2 2 3" xfId="40287"/>
    <cellStyle name="Normal 19 4 2 2 3" xfId="21929"/>
    <cellStyle name="Normal 19 4 2 2 4" xfId="34173"/>
    <cellStyle name="Normal 19 4 2 2 5" xfId="46402"/>
    <cellStyle name="Normal 19 4 2 3" xfId="15790"/>
    <cellStyle name="Normal 19 4 2 3 2" xfId="28045"/>
    <cellStyle name="Normal 19 4 2 3 3" xfId="40286"/>
    <cellStyle name="Normal 19 4 2 4" xfId="21928"/>
    <cellStyle name="Normal 19 4 2 5" xfId="34172"/>
    <cellStyle name="Normal 19 4 2 6" xfId="46401"/>
    <cellStyle name="Normal 19 4 3" xfId="4778"/>
    <cellStyle name="Normal 19 4 3 2" xfId="15792"/>
    <cellStyle name="Normal 19 4 3 2 2" xfId="28047"/>
    <cellStyle name="Normal 19 4 3 2 3" xfId="40288"/>
    <cellStyle name="Normal 19 4 3 3" xfId="21930"/>
    <cellStyle name="Normal 19 4 3 4" xfId="34174"/>
    <cellStyle name="Normal 19 4 3 5" xfId="46403"/>
    <cellStyle name="Normal 19 4 4" xfId="15789"/>
    <cellStyle name="Normal 19 4 4 2" xfId="28044"/>
    <cellStyle name="Normal 19 4 4 3" xfId="40285"/>
    <cellStyle name="Normal 19 4 5" xfId="21927"/>
    <cellStyle name="Normal 19 4 6" xfId="34171"/>
    <cellStyle name="Normal 19 4 7" xfId="46400"/>
    <cellStyle name="Normal 19 5" xfId="4779"/>
    <cellStyle name="Normal 19 5 2" xfId="4780"/>
    <cellStyle name="Normal 19 5 2 2" xfId="15794"/>
    <cellStyle name="Normal 19 5 2 2 2" xfId="28049"/>
    <cellStyle name="Normal 19 5 2 2 3" xfId="40290"/>
    <cellStyle name="Normal 19 5 2 3" xfId="21932"/>
    <cellStyle name="Normal 19 5 2 4" xfId="34176"/>
    <cellStyle name="Normal 19 5 2 5" xfId="46405"/>
    <cellStyle name="Normal 19 5 3" xfId="15793"/>
    <cellStyle name="Normal 19 5 3 2" xfId="28048"/>
    <cellStyle name="Normal 19 5 3 3" xfId="40289"/>
    <cellStyle name="Normal 19 5 4" xfId="21931"/>
    <cellStyle name="Normal 19 5 5" xfId="34175"/>
    <cellStyle name="Normal 19 5 6" xfId="46404"/>
    <cellStyle name="Normal 19 6" xfId="4781"/>
    <cellStyle name="Normal 19 6 2" xfId="15795"/>
    <cellStyle name="Normal 19 6 2 2" xfId="28050"/>
    <cellStyle name="Normal 19 6 2 3" xfId="40291"/>
    <cellStyle name="Normal 19 6 3" xfId="21933"/>
    <cellStyle name="Normal 19 6 4" xfId="34177"/>
    <cellStyle name="Normal 19 6 5" xfId="46406"/>
    <cellStyle name="Normal 19 7" xfId="15764"/>
    <cellStyle name="Normal 19 7 2" xfId="28019"/>
    <cellStyle name="Normal 19 7 3" xfId="40260"/>
    <cellStyle name="Normal 19 8" xfId="21902"/>
    <cellStyle name="Normal 19 9" xfId="34146"/>
    <cellStyle name="Normal 2" xfId="12"/>
    <cellStyle name="Normal 2 2" xfId="17"/>
    <cellStyle name="Normal 2 2 2" xfId="4782"/>
    <cellStyle name="Normal 2 2 2 2" xfId="4783"/>
    <cellStyle name="Normal 2 2 3" xfId="4784"/>
    <cellStyle name="Normal 2 3" xfId="26"/>
    <cellStyle name="Normal 2 3 10" xfId="4785"/>
    <cellStyle name="Normal 2 3 10 2" xfId="4786"/>
    <cellStyle name="Normal 2 3 10 2 2" xfId="15797"/>
    <cellStyle name="Normal 2 3 10 2 2 2" xfId="28052"/>
    <cellStyle name="Normal 2 3 10 2 2 3" xfId="40293"/>
    <cellStyle name="Normal 2 3 10 2 3" xfId="21935"/>
    <cellStyle name="Normal 2 3 10 2 4" xfId="34179"/>
    <cellStyle name="Normal 2 3 10 2 5" xfId="46408"/>
    <cellStyle name="Normal 2 3 10 3" xfId="15796"/>
    <cellStyle name="Normal 2 3 10 3 2" xfId="28051"/>
    <cellStyle name="Normal 2 3 10 3 3" xfId="40292"/>
    <cellStyle name="Normal 2 3 10 4" xfId="21934"/>
    <cellStyle name="Normal 2 3 10 5" xfId="34178"/>
    <cellStyle name="Normal 2 3 10 6" xfId="46407"/>
    <cellStyle name="Normal 2 3 11" xfId="4787"/>
    <cellStyle name="Normal 2 3 11 2" xfId="15798"/>
    <cellStyle name="Normal 2 3 11 2 2" xfId="28053"/>
    <cellStyle name="Normal 2 3 11 2 3" xfId="40294"/>
    <cellStyle name="Normal 2 3 11 3" xfId="21936"/>
    <cellStyle name="Normal 2 3 11 4" xfId="34180"/>
    <cellStyle name="Normal 2 3 11 5" xfId="46409"/>
    <cellStyle name="Normal 2 3 12" xfId="14232"/>
    <cellStyle name="Normal 2 3 12 2" xfId="26487"/>
    <cellStyle name="Normal 2 3 12 3" xfId="38728"/>
    <cellStyle name="Normal 2 3 13" xfId="20366"/>
    <cellStyle name="Normal 2 3 14" xfId="32614"/>
    <cellStyle name="Normal 2 3 15" xfId="44843"/>
    <cellStyle name="Normal 2 3 2" xfId="27"/>
    <cellStyle name="Normal 2 3 2 10" xfId="4788"/>
    <cellStyle name="Normal 2 3 2 10 2" xfId="15799"/>
    <cellStyle name="Normal 2 3 2 10 2 2" xfId="28054"/>
    <cellStyle name="Normal 2 3 2 10 2 3" xfId="40295"/>
    <cellStyle name="Normal 2 3 2 10 3" xfId="21937"/>
    <cellStyle name="Normal 2 3 2 10 4" xfId="34181"/>
    <cellStyle name="Normal 2 3 2 10 5" xfId="46410"/>
    <cellStyle name="Normal 2 3 2 11" xfId="14233"/>
    <cellStyle name="Normal 2 3 2 11 2" xfId="26488"/>
    <cellStyle name="Normal 2 3 2 11 3" xfId="38729"/>
    <cellStyle name="Normal 2 3 2 12" xfId="20367"/>
    <cellStyle name="Normal 2 3 2 13" xfId="32615"/>
    <cellStyle name="Normal 2 3 2 14" xfId="44844"/>
    <cellStyle name="Normal 2 3 2 2" xfId="4789"/>
    <cellStyle name="Normal 2 3 2 2 10" xfId="15800"/>
    <cellStyle name="Normal 2 3 2 2 10 2" xfId="28055"/>
    <cellStyle name="Normal 2 3 2 2 10 3" xfId="40296"/>
    <cellStyle name="Normal 2 3 2 2 11" xfId="21938"/>
    <cellStyle name="Normal 2 3 2 2 12" xfId="34182"/>
    <cellStyle name="Normal 2 3 2 2 13" xfId="46411"/>
    <cellStyle name="Normal 2 3 2 2 2" xfId="4790"/>
    <cellStyle name="Normal 2 3 2 2 2 10" xfId="34183"/>
    <cellStyle name="Normal 2 3 2 2 2 11" xfId="46412"/>
    <cellStyle name="Normal 2 3 2 2 2 2" xfId="4791"/>
    <cellStyle name="Normal 2 3 2 2 2 2 10" xfId="46413"/>
    <cellStyle name="Normal 2 3 2 2 2 2 2" xfId="4792"/>
    <cellStyle name="Normal 2 3 2 2 2 2 2 2" xfId="4793"/>
    <cellStyle name="Normal 2 3 2 2 2 2 2 2 2" xfId="4794"/>
    <cellStyle name="Normal 2 3 2 2 2 2 2 2 2 2" xfId="4795"/>
    <cellStyle name="Normal 2 3 2 2 2 2 2 2 2 2 2" xfId="4796"/>
    <cellStyle name="Normal 2 3 2 2 2 2 2 2 2 2 2 2" xfId="15807"/>
    <cellStyle name="Normal 2 3 2 2 2 2 2 2 2 2 2 2 2" xfId="28062"/>
    <cellStyle name="Normal 2 3 2 2 2 2 2 2 2 2 2 2 3" xfId="40303"/>
    <cellStyle name="Normal 2 3 2 2 2 2 2 2 2 2 2 3" xfId="21945"/>
    <cellStyle name="Normal 2 3 2 2 2 2 2 2 2 2 2 4" xfId="34189"/>
    <cellStyle name="Normal 2 3 2 2 2 2 2 2 2 2 2 5" xfId="46418"/>
    <cellStyle name="Normal 2 3 2 2 2 2 2 2 2 2 3" xfId="15806"/>
    <cellStyle name="Normal 2 3 2 2 2 2 2 2 2 2 3 2" xfId="28061"/>
    <cellStyle name="Normal 2 3 2 2 2 2 2 2 2 2 3 3" xfId="40302"/>
    <cellStyle name="Normal 2 3 2 2 2 2 2 2 2 2 4" xfId="21944"/>
    <cellStyle name="Normal 2 3 2 2 2 2 2 2 2 2 5" xfId="34188"/>
    <cellStyle name="Normal 2 3 2 2 2 2 2 2 2 2 6" xfId="46417"/>
    <cellStyle name="Normal 2 3 2 2 2 2 2 2 2 3" xfId="4797"/>
    <cellStyle name="Normal 2 3 2 2 2 2 2 2 2 3 2" xfId="15808"/>
    <cellStyle name="Normal 2 3 2 2 2 2 2 2 2 3 2 2" xfId="28063"/>
    <cellStyle name="Normal 2 3 2 2 2 2 2 2 2 3 2 3" xfId="40304"/>
    <cellStyle name="Normal 2 3 2 2 2 2 2 2 2 3 3" xfId="21946"/>
    <cellStyle name="Normal 2 3 2 2 2 2 2 2 2 3 4" xfId="34190"/>
    <cellStyle name="Normal 2 3 2 2 2 2 2 2 2 3 5" xfId="46419"/>
    <cellStyle name="Normal 2 3 2 2 2 2 2 2 2 4" xfId="15805"/>
    <cellStyle name="Normal 2 3 2 2 2 2 2 2 2 4 2" xfId="28060"/>
    <cellStyle name="Normal 2 3 2 2 2 2 2 2 2 4 3" xfId="40301"/>
    <cellStyle name="Normal 2 3 2 2 2 2 2 2 2 5" xfId="21943"/>
    <cellStyle name="Normal 2 3 2 2 2 2 2 2 2 6" xfId="34187"/>
    <cellStyle name="Normal 2 3 2 2 2 2 2 2 2 7" xfId="46416"/>
    <cellStyle name="Normal 2 3 2 2 2 2 2 2 3" xfId="4798"/>
    <cellStyle name="Normal 2 3 2 2 2 2 2 2 3 2" xfId="4799"/>
    <cellStyle name="Normal 2 3 2 2 2 2 2 2 3 2 2" xfId="15810"/>
    <cellStyle name="Normal 2 3 2 2 2 2 2 2 3 2 2 2" xfId="28065"/>
    <cellStyle name="Normal 2 3 2 2 2 2 2 2 3 2 2 3" xfId="40306"/>
    <cellStyle name="Normal 2 3 2 2 2 2 2 2 3 2 3" xfId="21948"/>
    <cellStyle name="Normal 2 3 2 2 2 2 2 2 3 2 4" xfId="34192"/>
    <cellStyle name="Normal 2 3 2 2 2 2 2 2 3 2 5" xfId="46421"/>
    <cellStyle name="Normal 2 3 2 2 2 2 2 2 3 3" xfId="15809"/>
    <cellStyle name="Normal 2 3 2 2 2 2 2 2 3 3 2" xfId="28064"/>
    <cellStyle name="Normal 2 3 2 2 2 2 2 2 3 3 3" xfId="40305"/>
    <cellStyle name="Normal 2 3 2 2 2 2 2 2 3 4" xfId="21947"/>
    <cellStyle name="Normal 2 3 2 2 2 2 2 2 3 5" xfId="34191"/>
    <cellStyle name="Normal 2 3 2 2 2 2 2 2 3 6" xfId="46420"/>
    <cellStyle name="Normal 2 3 2 2 2 2 2 2 4" xfId="4800"/>
    <cellStyle name="Normal 2 3 2 2 2 2 2 2 4 2" xfId="15811"/>
    <cellStyle name="Normal 2 3 2 2 2 2 2 2 4 2 2" xfId="28066"/>
    <cellStyle name="Normal 2 3 2 2 2 2 2 2 4 2 3" xfId="40307"/>
    <cellStyle name="Normal 2 3 2 2 2 2 2 2 4 3" xfId="21949"/>
    <cellStyle name="Normal 2 3 2 2 2 2 2 2 4 4" xfId="34193"/>
    <cellStyle name="Normal 2 3 2 2 2 2 2 2 4 5" xfId="46422"/>
    <cellStyle name="Normal 2 3 2 2 2 2 2 2 5" xfId="15804"/>
    <cellStyle name="Normal 2 3 2 2 2 2 2 2 5 2" xfId="28059"/>
    <cellStyle name="Normal 2 3 2 2 2 2 2 2 5 3" xfId="40300"/>
    <cellStyle name="Normal 2 3 2 2 2 2 2 2 6" xfId="21942"/>
    <cellStyle name="Normal 2 3 2 2 2 2 2 2 7" xfId="34186"/>
    <cellStyle name="Normal 2 3 2 2 2 2 2 2 8" xfId="46415"/>
    <cellStyle name="Normal 2 3 2 2 2 2 2 3" xfId="4801"/>
    <cellStyle name="Normal 2 3 2 2 2 2 2 3 2" xfId="4802"/>
    <cellStyle name="Normal 2 3 2 2 2 2 2 3 2 2" xfId="4803"/>
    <cellStyle name="Normal 2 3 2 2 2 2 2 3 2 2 2" xfId="15814"/>
    <cellStyle name="Normal 2 3 2 2 2 2 2 3 2 2 2 2" xfId="28069"/>
    <cellStyle name="Normal 2 3 2 2 2 2 2 3 2 2 2 3" xfId="40310"/>
    <cellStyle name="Normal 2 3 2 2 2 2 2 3 2 2 3" xfId="21952"/>
    <cellStyle name="Normal 2 3 2 2 2 2 2 3 2 2 4" xfId="34196"/>
    <cellStyle name="Normal 2 3 2 2 2 2 2 3 2 2 5" xfId="46425"/>
    <cellStyle name="Normal 2 3 2 2 2 2 2 3 2 3" xfId="15813"/>
    <cellStyle name="Normal 2 3 2 2 2 2 2 3 2 3 2" xfId="28068"/>
    <cellStyle name="Normal 2 3 2 2 2 2 2 3 2 3 3" xfId="40309"/>
    <cellStyle name="Normal 2 3 2 2 2 2 2 3 2 4" xfId="21951"/>
    <cellStyle name="Normal 2 3 2 2 2 2 2 3 2 5" xfId="34195"/>
    <cellStyle name="Normal 2 3 2 2 2 2 2 3 2 6" xfId="46424"/>
    <cellStyle name="Normal 2 3 2 2 2 2 2 3 3" xfId="4804"/>
    <cellStyle name="Normal 2 3 2 2 2 2 2 3 3 2" xfId="15815"/>
    <cellStyle name="Normal 2 3 2 2 2 2 2 3 3 2 2" xfId="28070"/>
    <cellStyle name="Normal 2 3 2 2 2 2 2 3 3 2 3" xfId="40311"/>
    <cellStyle name="Normal 2 3 2 2 2 2 2 3 3 3" xfId="21953"/>
    <cellStyle name="Normal 2 3 2 2 2 2 2 3 3 4" xfId="34197"/>
    <cellStyle name="Normal 2 3 2 2 2 2 2 3 3 5" xfId="46426"/>
    <cellStyle name="Normal 2 3 2 2 2 2 2 3 4" xfId="15812"/>
    <cellStyle name="Normal 2 3 2 2 2 2 2 3 4 2" xfId="28067"/>
    <cellStyle name="Normal 2 3 2 2 2 2 2 3 4 3" xfId="40308"/>
    <cellStyle name="Normal 2 3 2 2 2 2 2 3 5" xfId="21950"/>
    <cellStyle name="Normal 2 3 2 2 2 2 2 3 6" xfId="34194"/>
    <cellStyle name="Normal 2 3 2 2 2 2 2 3 7" xfId="46423"/>
    <cellStyle name="Normal 2 3 2 2 2 2 2 4" xfId="4805"/>
    <cellStyle name="Normal 2 3 2 2 2 2 2 4 2" xfId="4806"/>
    <cellStyle name="Normal 2 3 2 2 2 2 2 4 2 2" xfId="15817"/>
    <cellStyle name="Normal 2 3 2 2 2 2 2 4 2 2 2" xfId="28072"/>
    <cellStyle name="Normal 2 3 2 2 2 2 2 4 2 2 3" xfId="40313"/>
    <cellStyle name="Normal 2 3 2 2 2 2 2 4 2 3" xfId="21955"/>
    <cellStyle name="Normal 2 3 2 2 2 2 2 4 2 4" xfId="34199"/>
    <cellStyle name="Normal 2 3 2 2 2 2 2 4 2 5" xfId="46428"/>
    <cellStyle name="Normal 2 3 2 2 2 2 2 4 3" xfId="15816"/>
    <cellStyle name="Normal 2 3 2 2 2 2 2 4 3 2" xfId="28071"/>
    <cellStyle name="Normal 2 3 2 2 2 2 2 4 3 3" xfId="40312"/>
    <cellStyle name="Normal 2 3 2 2 2 2 2 4 4" xfId="21954"/>
    <cellStyle name="Normal 2 3 2 2 2 2 2 4 5" xfId="34198"/>
    <cellStyle name="Normal 2 3 2 2 2 2 2 4 6" xfId="46427"/>
    <cellStyle name="Normal 2 3 2 2 2 2 2 5" xfId="4807"/>
    <cellStyle name="Normal 2 3 2 2 2 2 2 5 2" xfId="15818"/>
    <cellStyle name="Normal 2 3 2 2 2 2 2 5 2 2" xfId="28073"/>
    <cellStyle name="Normal 2 3 2 2 2 2 2 5 2 3" xfId="40314"/>
    <cellStyle name="Normal 2 3 2 2 2 2 2 5 3" xfId="21956"/>
    <cellStyle name="Normal 2 3 2 2 2 2 2 5 4" xfId="34200"/>
    <cellStyle name="Normal 2 3 2 2 2 2 2 5 5" xfId="46429"/>
    <cellStyle name="Normal 2 3 2 2 2 2 2 6" xfId="15803"/>
    <cellStyle name="Normal 2 3 2 2 2 2 2 6 2" xfId="28058"/>
    <cellStyle name="Normal 2 3 2 2 2 2 2 6 3" xfId="40299"/>
    <cellStyle name="Normal 2 3 2 2 2 2 2 7" xfId="21941"/>
    <cellStyle name="Normal 2 3 2 2 2 2 2 8" xfId="34185"/>
    <cellStyle name="Normal 2 3 2 2 2 2 2 9" xfId="46414"/>
    <cellStyle name="Normal 2 3 2 2 2 2 3" xfId="4808"/>
    <cellStyle name="Normal 2 3 2 2 2 2 3 2" xfId="4809"/>
    <cellStyle name="Normal 2 3 2 2 2 2 3 2 2" xfId="4810"/>
    <cellStyle name="Normal 2 3 2 2 2 2 3 2 2 2" xfId="4811"/>
    <cellStyle name="Normal 2 3 2 2 2 2 3 2 2 2 2" xfId="15822"/>
    <cellStyle name="Normal 2 3 2 2 2 2 3 2 2 2 2 2" xfId="28077"/>
    <cellStyle name="Normal 2 3 2 2 2 2 3 2 2 2 2 3" xfId="40318"/>
    <cellStyle name="Normal 2 3 2 2 2 2 3 2 2 2 3" xfId="21960"/>
    <cellStyle name="Normal 2 3 2 2 2 2 3 2 2 2 4" xfId="34204"/>
    <cellStyle name="Normal 2 3 2 2 2 2 3 2 2 2 5" xfId="46433"/>
    <cellStyle name="Normal 2 3 2 2 2 2 3 2 2 3" xfId="15821"/>
    <cellStyle name="Normal 2 3 2 2 2 2 3 2 2 3 2" xfId="28076"/>
    <cellStyle name="Normal 2 3 2 2 2 2 3 2 2 3 3" xfId="40317"/>
    <cellStyle name="Normal 2 3 2 2 2 2 3 2 2 4" xfId="21959"/>
    <cellStyle name="Normal 2 3 2 2 2 2 3 2 2 5" xfId="34203"/>
    <cellStyle name="Normal 2 3 2 2 2 2 3 2 2 6" xfId="46432"/>
    <cellStyle name="Normal 2 3 2 2 2 2 3 2 3" xfId="4812"/>
    <cellStyle name="Normal 2 3 2 2 2 2 3 2 3 2" xfId="15823"/>
    <cellStyle name="Normal 2 3 2 2 2 2 3 2 3 2 2" xfId="28078"/>
    <cellStyle name="Normal 2 3 2 2 2 2 3 2 3 2 3" xfId="40319"/>
    <cellStyle name="Normal 2 3 2 2 2 2 3 2 3 3" xfId="21961"/>
    <cellStyle name="Normal 2 3 2 2 2 2 3 2 3 4" xfId="34205"/>
    <cellStyle name="Normal 2 3 2 2 2 2 3 2 3 5" xfId="46434"/>
    <cellStyle name="Normal 2 3 2 2 2 2 3 2 4" xfId="15820"/>
    <cellStyle name="Normal 2 3 2 2 2 2 3 2 4 2" xfId="28075"/>
    <cellStyle name="Normal 2 3 2 2 2 2 3 2 4 3" xfId="40316"/>
    <cellStyle name="Normal 2 3 2 2 2 2 3 2 5" xfId="21958"/>
    <cellStyle name="Normal 2 3 2 2 2 2 3 2 6" xfId="34202"/>
    <cellStyle name="Normal 2 3 2 2 2 2 3 2 7" xfId="46431"/>
    <cellStyle name="Normal 2 3 2 2 2 2 3 3" xfId="4813"/>
    <cellStyle name="Normal 2 3 2 2 2 2 3 3 2" xfId="4814"/>
    <cellStyle name="Normal 2 3 2 2 2 2 3 3 2 2" xfId="15825"/>
    <cellStyle name="Normal 2 3 2 2 2 2 3 3 2 2 2" xfId="28080"/>
    <cellStyle name="Normal 2 3 2 2 2 2 3 3 2 2 3" xfId="40321"/>
    <cellStyle name="Normal 2 3 2 2 2 2 3 3 2 3" xfId="21963"/>
    <cellStyle name="Normal 2 3 2 2 2 2 3 3 2 4" xfId="34207"/>
    <cellStyle name="Normal 2 3 2 2 2 2 3 3 2 5" xfId="46436"/>
    <cellStyle name="Normal 2 3 2 2 2 2 3 3 3" xfId="15824"/>
    <cellStyle name="Normal 2 3 2 2 2 2 3 3 3 2" xfId="28079"/>
    <cellStyle name="Normal 2 3 2 2 2 2 3 3 3 3" xfId="40320"/>
    <cellStyle name="Normal 2 3 2 2 2 2 3 3 4" xfId="21962"/>
    <cellStyle name="Normal 2 3 2 2 2 2 3 3 5" xfId="34206"/>
    <cellStyle name="Normal 2 3 2 2 2 2 3 3 6" xfId="46435"/>
    <cellStyle name="Normal 2 3 2 2 2 2 3 4" xfId="4815"/>
    <cellStyle name="Normal 2 3 2 2 2 2 3 4 2" xfId="15826"/>
    <cellStyle name="Normal 2 3 2 2 2 2 3 4 2 2" xfId="28081"/>
    <cellStyle name="Normal 2 3 2 2 2 2 3 4 2 3" xfId="40322"/>
    <cellStyle name="Normal 2 3 2 2 2 2 3 4 3" xfId="21964"/>
    <cellStyle name="Normal 2 3 2 2 2 2 3 4 4" xfId="34208"/>
    <cellStyle name="Normal 2 3 2 2 2 2 3 4 5" xfId="46437"/>
    <cellStyle name="Normal 2 3 2 2 2 2 3 5" xfId="15819"/>
    <cellStyle name="Normal 2 3 2 2 2 2 3 5 2" xfId="28074"/>
    <cellStyle name="Normal 2 3 2 2 2 2 3 5 3" xfId="40315"/>
    <cellStyle name="Normal 2 3 2 2 2 2 3 6" xfId="21957"/>
    <cellStyle name="Normal 2 3 2 2 2 2 3 7" xfId="34201"/>
    <cellStyle name="Normal 2 3 2 2 2 2 3 8" xfId="46430"/>
    <cellStyle name="Normal 2 3 2 2 2 2 4" xfId="4816"/>
    <cellStyle name="Normal 2 3 2 2 2 2 4 2" xfId="4817"/>
    <cellStyle name="Normal 2 3 2 2 2 2 4 2 2" xfId="4818"/>
    <cellStyle name="Normal 2 3 2 2 2 2 4 2 2 2" xfId="15829"/>
    <cellStyle name="Normal 2 3 2 2 2 2 4 2 2 2 2" xfId="28084"/>
    <cellStyle name="Normal 2 3 2 2 2 2 4 2 2 2 3" xfId="40325"/>
    <cellStyle name="Normal 2 3 2 2 2 2 4 2 2 3" xfId="21967"/>
    <cellStyle name="Normal 2 3 2 2 2 2 4 2 2 4" xfId="34211"/>
    <cellStyle name="Normal 2 3 2 2 2 2 4 2 2 5" xfId="46440"/>
    <cellStyle name="Normal 2 3 2 2 2 2 4 2 3" xfId="15828"/>
    <cellStyle name="Normal 2 3 2 2 2 2 4 2 3 2" xfId="28083"/>
    <cellStyle name="Normal 2 3 2 2 2 2 4 2 3 3" xfId="40324"/>
    <cellStyle name="Normal 2 3 2 2 2 2 4 2 4" xfId="21966"/>
    <cellStyle name="Normal 2 3 2 2 2 2 4 2 5" xfId="34210"/>
    <cellStyle name="Normal 2 3 2 2 2 2 4 2 6" xfId="46439"/>
    <cellStyle name="Normal 2 3 2 2 2 2 4 3" xfId="4819"/>
    <cellStyle name="Normal 2 3 2 2 2 2 4 3 2" xfId="15830"/>
    <cellStyle name="Normal 2 3 2 2 2 2 4 3 2 2" xfId="28085"/>
    <cellStyle name="Normal 2 3 2 2 2 2 4 3 2 3" xfId="40326"/>
    <cellStyle name="Normal 2 3 2 2 2 2 4 3 3" xfId="21968"/>
    <cellStyle name="Normal 2 3 2 2 2 2 4 3 4" xfId="34212"/>
    <cellStyle name="Normal 2 3 2 2 2 2 4 3 5" xfId="46441"/>
    <cellStyle name="Normal 2 3 2 2 2 2 4 4" xfId="15827"/>
    <cellStyle name="Normal 2 3 2 2 2 2 4 4 2" xfId="28082"/>
    <cellStyle name="Normal 2 3 2 2 2 2 4 4 3" xfId="40323"/>
    <cellStyle name="Normal 2 3 2 2 2 2 4 5" xfId="21965"/>
    <cellStyle name="Normal 2 3 2 2 2 2 4 6" xfId="34209"/>
    <cellStyle name="Normal 2 3 2 2 2 2 4 7" xfId="46438"/>
    <cellStyle name="Normal 2 3 2 2 2 2 5" xfId="4820"/>
    <cellStyle name="Normal 2 3 2 2 2 2 5 2" xfId="4821"/>
    <cellStyle name="Normal 2 3 2 2 2 2 5 2 2" xfId="15832"/>
    <cellStyle name="Normal 2 3 2 2 2 2 5 2 2 2" xfId="28087"/>
    <cellStyle name="Normal 2 3 2 2 2 2 5 2 2 3" xfId="40328"/>
    <cellStyle name="Normal 2 3 2 2 2 2 5 2 3" xfId="21970"/>
    <cellStyle name="Normal 2 3 2 2 2 2 5 2 4" xfId="34214"/>
    <cellStyle name="Normal 2 3 2 2 2 2 5 2 5" xfId="46443"/>
    <cellStyle name="Normal 2 3 2 2 2 2 5 3" xfId="15831"/>
    <cellStyle name="Normal 2 3 2 2 2 2 5 3 2" xfId="28086"/>
    <cellStyle name="Normal 2 3 2 2 2 2 5 3 3" xfId="40327"/>
    <cellStyle name="Normal 2 3 2 2 2 2 5 4" xfId="21969"/>
    <cellStyle name="Normal 2 3 2 2 2 2 5 5" xfId="34213"/>
    <cellStyle name="Normal 2 3 2 2 2 2 5 6" xfId="46442"/>
    <cellStyle name="Normal 2 3 2 2 2 2 6" xfId="4822"/>
    <cellStyle name="Normal 2 3 2 2 2 2 6 2" xfId="15833"/>
    <cellStyle name="Normal 2 3 2 2 2 2 6 2 2" xfId="28088"/>
    <cellStyle name="Normal 2 3 2 2 2 2 6 2 3" xfId="40329"/>
    <cellStyle name="Normal 2 3 2 2 2 2 6 3" xfId="21971"/>
    <cellStyle name="Normal 2 3 2 2 2 2 6 4" xfId="34215"/>
    <cellStyle name="Normal 2 3 2 2 2 2 6 5" xfId="46444"/>
    <cellStyle name="Normal 2 3 2 2 2 2 7" xfId="15802"/>
    <cellStyle name="Normal 2 3 2 2 2 2 7 2" xfId="28057"/>
    <cellStyle name="Normal 2 3 2 2 2 2 7 3" xfId="40298"/>
    <cellStyle name="Normal 2 3 2 2 2 2 8" xfId="21940"/>
    <cellStyle name="Normal 2 3 2 2 2 2 9" xfId="34184"/>
    <cellStyle name="Normal 2 3 2 2 2 3" xfId="4823"/>
    <cellStyle name="Normal 2 3 2 2 2 3 2" xfId="4824"/>
    <cellStyle name="Normal 2 3 2 2 2 3 2 2" xfId="4825"/>
    <cellStyle name="Normal 2 3 2 2 2 3 2 2 2" xfId="4826"/>
    <cellStyle name="Normal 2 3 2 2 2 3 2 2 2 2" xfId="4827"/>
    <cellStyle name="Normal 2 3 2 2 2 3 2 2 2 2 2" xfId="15838"/>
    <cellStyle name="Normal 2 3 2 2 2 3 2 2 2 2 2 2" xfId="28093"/>
    <cellStyle name="Normal 2 3 2 2 2 3 2 2 2 2 2 3" xfId="40334"/>
    <cellStyle name="Normal 2 3 2 2 2 3 2 2 2 2 3" xfId="21976"/>
    <cellStyle name="Normal 2 3 2 2 2 3 2 2 2 2 4" xfId="34220"/>
    <cellStyle name="Normal 2 3 2 2 2 3 2 2 2 2 5" xfId="46449"/>
    <cellStyle name="Normal 2 3 2 2 2 3 2 2 2 3" xfId="15837"/>
    <cellStyle name="Normal 2 3 2 2 2 3 2 2 2 3 2" xfId="28092"/>
    <cellStyle name="Normal 2 3 2 2 2 3 2 2 2 3 3" xfId="40333"/>
    <cellStyle name="Normal 2 3 2 2 2 3 2 2 2 4" xfId="21975"/>
    <cellStyle name="Normal 2 3 2 2 2 3 2 2 2 5" xfId="34219"/>
    <cellStyle name="Normal 2 3 2 2 2 3 2 2 2 6" xfId="46448"/>
    <cellStyle name="Normal 2 3 2 2 2 3 2 2 3" xfId="4828"/>
    <cellStyle name="Normal 2 3 2 2 2 3 2 2 3 2" xfId="15839"/>
    <cellStyle name="Normal 2 3 2 2 2 3 2 2 3 2 2" xfId="28094"/>
    <cellStyle name="Normal 2 3 2 2 2 3 2 2 3 2 3" xfId="40335"/>
    <cellStyle name="Normal 2 3 2 2 2 3 2 2 3 3" xfId="21977"/>
    <cellStyle name="Normal 2 3 2 2 2 3 2 2 3 4" xfId="34221"/>
    <cellStyle name="Normal 2 3 2 2 2 3 2 2 3 5" xfId="46450"/>
    <cellStyle name="Normal 2 3 2 2 2 3 2 2 4" xfId="15836"/>
    <cellStyle name="Normal 2 3 2 2 2 3 2 2 4 2" xfId="28091"/>
    <cellStyle name="Normal 2 3 2 2 2 3 2 2 4 3" xfId="40332"/>
    <cellStyle name="Normal 2 3 2 2 2 3 2 2 5" xfId="21974"/>
    <cellStyle name="Normal 2 3 2 2 2 3 2 2 6" xfId="34218"/>
    <cellStyle name="Normal 2 3 2 2 2 3 2 2 7" xfId="46447"/>
    <cellStyle name="Normal 2 3 2 2 2 3 2 3" xfId="4829"/>
    <cellStyle name="Normal 2 3 2 2 2 3 2 3 2" xfId="4830"/>
    <cellStyle name="Normal 2 3 2 2 2 3 2 3 2 2" xfId="15841"/>
    <cellStyle name="Normal 2 3 2 2 2 3 2 3 2 2 2" xfId="28096"/>
    <cellStyle name="Normal 2 3 2 2 2 3 2 3 2 2 3" xfId="40337"/>
    <cellStyle name="Normal 2 3 2 2 2 3 2 3 2 3" xfId="21979"/>
    <cellStyle name="Normal 2 3 2 2 2 3 2 3 2 4" xfId="34223"/>
    <cellStyle name="Normal 2 3 2 2 2 3 2 3 2 5" xfId="46452"/>
    <cellStyle name="Normal 2 3 2 2 2 3 2 3 3" xfId="15840"/>
    <cellStyle name="Normal 2 3 2 2 2 3 2 3 3 2" xfId="28095"/>
    <cellStyle name="Normal 2 3 2 2 2 3 2 3 3 3" xfId="40336"/>
    <cellStyle name="Normal 2 3 2 2 2 3 2 3 4" xfId="21978"/>
    <cellStyle name="Normal 2 3 2 2 2 3 2 3 5" xfId="34222"/>
    <cellStyle name="Normal 2 3 2 2 2 3 2 3 6" xfId="46451"/>
    <cellStyle name="Normal 2 3 2 2 2 3 2 4" xfId="4831"/>
    <cellStyle name="Normal 2 3 2 2 2 3 2 4 2" xfId="15842"/>
    <cellStyle name="Normal 2 3 2 2 2 3 2 4 2 2" xfId="28097"/>
    <cellStyle name="Normal 2 3 2 2 2 3 2 4 2 3" xfId="40338"/>
    <cellStyle name="Normal 2 3 2 2 2 3 2 4 3" xfId="21980"/>
    <cellStyle name="Normal 2 3 2 2 2 3 2 4 4" xfId="34224"/>
    <cellStyle name="Normal 2 3 2 2 2 3 2 4 5" xfId="46453"/>
    <cellStyle name="Normal 2 3 2 2 2 3 2 5" xfId="15835"/>
    <cellStyle name="Normal 2 3 2 2 2 3 2 5 2" xfId="28090"/>
    <cellStyle name="Normal 2 3 2 2 2 3 2 5 3" xfId="40331"/>
    <cellStyle name="Normal 2 3 2 2 2 3 2 6" xfId="21973"/>
    <cellStyle name="Normal 2 3 2 2 2 3 2 7" xfId="34217"/>
    <cellStyle name="Normal 2 3 2 2 2 3 2 8" xfId="46446"/>
    <cellStyle name="Normal 2 3 2 2 2 3 3" xfId="4832"/>
    <cellStyle name="Normal 2 3 2 2 2 3 3 2" xfId="4833"/>
    <cellStyle name="Normal 2 3 2 2 2 3 3 2 2" xfId="4834"/>
    <cellStyle name="Normal 2 3 2 2 2 3 3 2 2 2" xfId="15845"/>
    <cellStyle name="Normal 2 3 2 2 2 3 3 2 2 2 2" xfId="28100"/>
    <cellStyle name="Normal 2 3 2 2 2 3 3 2 2 2 3" xfId="40341"/>
    <cellStyle name="Normal 2 3 2 2 2 3 3 2 2 3" xfId="21983"/>
    <cellStyle name="Normal 2 3 2 2 2 3 3 2 2 4" xfId="34227"/>
    <cellStyle name="Normal 2 3 2 2 2 3 3 2 2 5" xfId="46456"/>
    <cellStyle name="Normal 2 3 2 2 2 3 3 2 3" xfId="15844"/>
    <cellStyle name="Normal 2 3 2 2 2 3 3 2 3 2" xfId="28099"/>
    <cellStyle name="Normal 2 3 2 2 2 3 3 2 3 3" xfId="40340"/>
    <cellStyle name="Normal 2 3 2 2 2 3 3 2 4" xfId="21982"/>
    <cellStyle name="Normal 2 3 2 2 2 3 3 2 5" xfId="34226"/>
    <cellStyle name="Normal 2 3 2 2 2 3 3 2 6" xfId="46455"/>
    <cellStyle name="Normal 2 3 2 2 2 3 3 3" xfId="4835"/>
    <cellStyle name="Normal 2 3 2 2 2 3 3 3 2" xfId="15846"/>
    <cellStyle name="Normal 2 3 2 2 2 3 3 3 2 2" xfId="28101"/>
    <cellStyle name="Normal 2 3 2 2 2 3 3 3 2 3" xfId="40342"/>
    <cellStyle name="Normal 2 3 2 2 2 3 3 3 3" xfId="21984"/>
    <cellStyle name="Normal 2 3 2 2 2 3 3 3 4" xfId="34228"/>
    <cellStyle name="Normal 2 3 2 2 2 3 3 3 5" xfId="46457"/>
    <cellStyle name="Normal 2 3 2 2 2 3 3 4" xfId="15843"/>
    <cellStyle name="Normal 2 3 2 2 2 3 3 4 2" xfId="28098"/>
    <cellStyle name="Normal 2 3 2 2 2 3 3 4 3" xfId="40339"/>
    <cellStyle name="Normal 2 3 2 2 2 3 3 5" xfId="21981"/>
    <cellStyle name="Normal 2 3 2 2 2 3 3 6" xfId="34225"/>
    <cellStyle name="Normal 2 3 2 2 2 3 3 7" xfId="46454"/>
    <cellStyle name="Normal 2 3 2 2 2 3 4" xfId="4836"/>
    <cellStyle name="Normal 2 3 2 2 2 3 4 2" xfId="4837"/>
    <cellStyle name="Normal 2 3 2 2 2 3 4 2 2" xfId="15848"/>
    <cellStyle name="Normal 2 3 2 2 2 3 4 2 2 2" xfId="28103"/>
    <cellStyle name="Normal 2 3 2 2 2 3 4 2 2 3" xfId="40344"/>
    <cellStyle name="Normal 2 3 2 2 2 3 4 2 3" xfId="21986"/>
    <cellStyle name="Normal 2 3 2 2 2 3 4 2 4" xfId="34230"/>
    <cellStyle name="Normal 2 3 2 2 2 3 4 2 5" xfId="46459"/>
    <cellStyle name="Normal 2 3 2 2 2 3 4 3" xfId="15847"/>
    <cellStyle name="Normal 2 3 2 2 2 3 4 3 2" xfId="28102"/>
    <cellStyle name="Normal 2 3 2 2 2 3 4 3 3" xfId="40343"/>
    <cellStyle name="Normal 2 3 2 2 2 3 4 4" xfId="21985"/>
    <cellStyle name="Normal 2 3 2 2 2 3 4 5" xfId="34229"/>
    <cellStyle name="Normal 2 3 2 2 2 3 4 6" xfId="46458"/>
    <cellStyle name="Normal 2 3 2 2 2 3 5" xfId="4838"/>
    <cellStyle name="Normal 2 3 2 2 2 3 5 2" xfId="15849"/>
    <cellStyle name="Normal 2 3 2 2 2 3 5 2 2" xfId="28104"/>
    <cellStyle name="Normal 2 3 2 2 2 3 5 2 3" xfId="40345"/>
    <cellStyle name="Normal 2 3 2 2 2 3 5 3" xfId="21987"/>
    <cellStyle name="Normal 2 3 2 2 2 3 5 4" xfId="34231"/>
    <cellStyle name="Normal 2 3 2 2 2 3 5 5" xfId="46460"/>
    <cellStyle name="Normal 2 3 2 2 2 3 6" xfId="15834"/>
    <cellStyle name="Normal 2 3 2 2 2 3 6 2" xfId="28089"/>
    <cellStyle name="Normal 2 3 2 2 2 3 6 3" xfId="40330"/>
    <cellStyle name="Normal 2 3 2 2 2 3 7" xfId="21972"/>
    <cellStyle name="Normal 2 3 2 2 2 3 8" xfId="34216"/>
    <cellStyle name="Normal 2 3 2 2 2 3 9" xfId="46445"/>
    <cellStyle name="Normal 2 3 2 2 2 4" xfId="4839"/>
    <cellStyle name="Normal 2 3 2 2 2 4 2" xfId="4840"/>
    <cellStyle name="Normal 2 3 2 2 2 4 2 2" xfId="4841"/>
    <cellStyle name="Normal 2 3 2 2 2 4 2 2 2" xfId="4842"/>
    <cellStyle name="Normal 2 3 2 2 2 4 2 2 2 2" xfId="15853"/>
    <cellStyle name="Normal 2 3 2 2 2 4 2 2 2 2 2" xfId="28108"/>
    <cellStyle name="Normal 2 3 2 2 2 4 2 2 2 2 3" xfId="40349"/>
    <cellStyle name="Normal 2 3 2 2 2 4 2 2 2 3" xfId="21991"/>
    <cellStyle name="Normal 2 3 2 2 2 4 2 2 2 4" xfId="34235"/>
    <cellStyle name="Normal 2 3 2 2 2 4 2 2 2 5" xfId="46464"/>
    <cellStyle name="Normal 2 3 2 2 2 4 2 2 3" xfId="15852"/>
    <cellStyle name="Normal 2 3 2 2 2 4 2 2 3 2" xfId="28107"/>
    <cellStyle name="Normal 2 3 2 2 2 4 2 2 3 3" xfId="40348"/>
    <cellStyle name="Normal 2 3 2 2 2 4 2 2 4" xfId="21990"/>
    <cellStyle name="Normal 2 3 2 2 2 4 2 2 5" xfId="34234"/>
    <cellStyle name="Normal 2 3 2 2 2 4 2 2 6" xfId="46463"/>
    <cellStyle name="Normal 2 3 2 2 2 4 2 3" xfId="4843"/>
    <cellStyle name="Normal 2 3 2 2 2 4 2 3 2" xfId="15854"/>
    <cellStyle name="Normal 2 3 2 2 2 4 2 3 2 2" xfId="28109"/>
    <cellStyle name="Normal 2 3 2 2 2 4 2 3 2 3" xfId="40350"/>
    <cellStyle name="Normal 2 3 2 2 2 4 2 3 3" xfId="21992"/>
    <cellStyle name="Normal 2 3 2 2 2 4 2 3 4" xfId="34236"/>
    <cellStyle name="Normal 2 3 2 2 2 4 2 3 5" xfId="46465"/>
    <cellStyle name="Normal 2 3 2 2 2 4 2 4" xfId="15851"/>
    <cellStyle name="Normal 2 3 2 2 2 4 2 4 2" xfId="28106"/>
    <cellStyle name="Normal 2 3 2 2 2 4 2 4 3" xfId="40347"/>
    <cellStyle name="Normal 2 3 2 2 2 4 2 5" xfId="21989"/>
    <cellStyle name="Normal 2 3 2 2 2 4 2 6" xfId="34233"/>
    <cellStyle name="Normal 2 3 2 2 2 4 2 7" xfId="46462"/>
    <cellStyle name="Normal 2 3 2 2 2 4 3" xfId="4844"/>
    <cellStyle name="Normal 2 3 2 2 2 4 3 2" xfId="4845"/>
    <cellStyle name="Normal 2 3 2 2 2 4 3 2 2" xfId="15856"/>
    <cellStyle name="Normal 2 3 2 2 2 4 3 2 2 2" xfId="28111"/>
    <cellStyle name="Normal 2 3 2 2 2 4 3 2 2 3" xfId="40352"/>
    <cellStyle name="Normal 2 3 2 2 2 4 3 2 3" xfId="21994"/>
    <cellStyle name="Normal 2 3 2 2 2 4 3 2 4" xfId="34238"/>
    <cellStyle name="Normal 2 3 2 2 2 4 3 2 5" xfId="46467"/>
    <cellStyle name="Normal 2 3 2 2 2 4 3 3" xfId="15855"/>
    <cellStyle name="Normal 2 3 2 2 2 4 3 3 2" xfId="28110"/>
    <cellStyle name="Normal 2 3 2 2 2 4 3 3 3" xfId="40351"/>
    <cellStyle name="Normal 2 3 2 2 2 4 3 4" xfId="21993"/>
    <cellStyle name="Normal 2 3 2 2 2 4 3 5" xfId="34237"/>
    <cellStyle name="Normal 2 3 2 2 2 4 3 6" xfId="46466"/>
    <cellStyle name="Normal 2 3 2 2 2 4 4" xfId="4846"/>
    <cellStyle name="Normal 2 3 2 2 2 4 4 2" xfId="15857"/>
    <cellStyle name="Normal 2 3 2 2 2 4 4 2 2" xfId="28112"/>
    <cellStyle name="Normal 2 3 2 2 2 4 4 2 3" xfId="40353"/>
    <cellStyle name="Normal 2 3 2 2 2 4 4 3" xfId="21995"/>
    <cellStyle name="Normal 2 3 2 2 2 4 4 4" xfId="34239"/>
    <cellStyle name="Normal 2 3 2 2 2 4 4 5" xfId="46468"/>
    <cellStyle name="Normal 2 3 2 2 2 4 5" xfId="15850"/>
    <cellStyle name="Normal 2 3 2 2 2 4 5 2" xfId="28105"/>
    <cellStyle name="Normal 2 3 2 2 2 4 5 3" xfId="40346"/>
    <cellStyle name="Normal 2 3 2 2 2 4 6" xfId="21988"/>
    <cellStyle name="Normal 2 3 2 2 2 4 7" xfId="34232"/>
    <cellStyle name="Normal 2 3 2 2 2 4 8" xfId="46461"/>
    <cellStyle name="Normal 2 3 2 2 2 5" xfId="4847"/>
    <cellStyle name="Normal 2 3 2 2 2 5 2" xfId="4848"/>
    <cellStyle name="Normal 2 3 2 2 2 5 2 2" xfId="4849"/>
    <cellStyle name="Normal 2 3 2 2 2 5 2 2 2" xfId="15860"/>
    <cellStyle name="Normal 2 3 2 2 2 5 2 2 2 2" xfId="28115"/>
    <cellStyle name="Normal 2 3 2 2 2 5 2 2 2 3" xfId="40356"/>
    <cellStyle name="Normal 2 3 2 2 2 5 2 2 3" xfId="21998"/>
    <cellStyle name="Normal 2 3 2 2 2 5 2 2 4" xfId="34242"/>
    <cellStyle name="Normal 2 3 2 2 2 5 2 2 5" xfId="46471"/>
    <cellStyle name="Normal 2 3 2 2 2 5 2 3" xfId="15859"/>
    <cellStyle name="Normal 2 3 2 2 2 5 2 3 2" xfId="28114"/>
    <cellStyle name="Normal 2 3 2 2 2 5 2 3 3" xfId="40355"/>
    <cellStyle name="Normal 2 3 2 2 2 5 2 4" xfId="21997"/>
    <cellStyle name="Normal 2 3 2 2 2 5 2 5" xfId="34241"/>
    <cellStyle name="Normal 2 3 2 2 2 5 2 6" xfId="46470"/>
    <cellStyle name="Normal 2 3 2 2 2 5 3" xfId="4850"/>
    <cellStyle name="Normal 2 3 2 2 2 5 3 2" xfId="15861"/>
    <cellStyle name="Normal 2 3 2 2 2 5 3 2 2" xfId="28116"/>
    <cellStyle name="Normal 2 3 2 2 2 5 3 2 3" xfId="40357"/>
    <cellStyle name="Normal 2 3 2 2 2 5 3 3" xfId="21999"/>
    <cellStyle name="Normal 2 3 2 2 2 5 3 4" xfId="34243"/>
    <cellStyle name="Normal 2 3 2 2 2 5 3 5" xfId="46472"/>
    <cellStyle name="Normal 2 3 2 2 2 5 4" xfId="15858"/>
    <cellStyle name="Normal 2 3 2 2 2 5 4 2" xfId="28113"/>
    <cellStyle name="Normal 2 3 2 2 2 5 4 3" xfId="40354"/>
    <cellStyle name="Normal 2 3 2 2 2 5 5" xfId="21996"/>
    <cellStyle name="Normal 2 3 2 2 2 5 6" xfId="34240"/>
    <cellStyle name="Normal 2 3 2 2 2 5 7" xfId="46469"/>
    <cellStyle name="Normal 2 3 2 2 2 6" xfId="4851"/>
    <cellStyle name="Normal 2 3 2 2 2 6 2" xfId="4852"/>
    <cellStyle name="Normal 2 3 2 2 2 6 2 2" xfId="15863"/>
    <cellStyle name="Normal 2 3 2 2 2 6 2 2 2" xfId="28118"/>
    <cellStyle name="Normal 2 3 2 2 2 6 2 2 3" xfId="40359"/>
    <cellStyle name="Normal 2 3 2 2 2 6 2 3" xfId="22001"/>
    <cellStyle name="Normal 2 3 2 2 2 6 2 4" xfId="34245"/>
    <cellStyle name="Normal 2 3 2 2 2 6 2 5" xfId="46474"/>
    <cellStyle name="Normal 2 3 2 2 2 6 3" xfId="15862"/>
    <cellStyle name="Normal 2 3 2 2 2 6 3 2" xfId="28117"/>
    <cellStyle name="Normal 2 3 2 2 2 6 3 3" xfId="40358"/>
    <cellStyle name="Normal 2 3 2 2 2 6 4" xfId="22000"/>
    <cellStyle name="Normal 2 3 2 2 2 6 5" xfId="34244"/>
    <cellStyle name="Normal 2 3 2 2 2 6 6" xfId="46473"/>
    <cellStyle name="Normal 2 3 2 2 2 7" xfId="4853"/>
    <cellStyle name="Normal 2 3 2 2 2 7 2" xfId="15864"/>
    <cellStyle name="Normal 2 3 2 2 2 7 2 2" xfId="28119"/>
    <cellStyle name="Normal 2 3 2 2 2 7 2 3" xfId="40360"/>
    <cellStyle name="Normal 2 3 2 2 2 7 3" xfId="22002"/>
    <cellStyle name="Normal 2 3 2 2 2 7 4" xfId="34246"/>
    <cellStyle name="Normal 2 3 2 2 2 7 5" xfId="46475"/>
    <cellStyle name="Normal 2 3 2 2 2 8" xfId="15801"/>
    <cellStyle name="Normal 2 3 2 2 2 8 2" xfId="28056"/>
    <cellStyle name="Normal 2 3 2 2 2 8 3" xfId="40297"/>
    <cellStyle name="Normal 2 3 2 2 2 9" xfId="21939"/>
    <cellStyle name="Normal 2 3 2 2 3" xfId="4854"/>
    <cellStyle name="Normal 2 3 2 2 3 10" xfId="46476"/>
    <cellStyle name="Normal 2 3 2 2 3 2" xfId="4855"/>
    <cellStyle name="Normal 2 3 2 2 3 2 2" xfId="4856"/>
    <cellStyle name="Normal 2 3 2 2 3 2 2 2" xfId="4857"/>
    <cellStyle name="Normal 2 3 2 2 3 2 2 2 2" xfId="4858"/>
    <cellStyle name="Normal 2 3 2 2 3 2 2 2 2 2" xfId="4859"/>
    <cellStyle name="Normal 2 3 2 2 3 2 2 2 2 2 2" xfId="15870"/>
    <cellStyle name="Normal 2 3 2 2 3 2 2 2 2 2 2 2" xfId="28125"/>
    <cellStyle name="Normal 2 3 2 2 3 2 2 2 2 2 2 3" xfId="40366"/>
    <cellStyle name="Normal 2 3 2 2 3 2 2 2 2 2 3" xfId="22008"/>
    <cellStyle name="Normal 2 3 2 2 3 2 2 2 2 2 4" xfId="34252"/>
    <cellStyle name="Normal 2 3 2 2 3 2 2 2 2 2 5" xfId="46481"/>
    <cellStyle name="Normal 2 3 2 2 3 2 2 2 2 3" xfId="15869"/>
    <cellStyle name="Normal 2 3 2 2 3 2 2 2 2 3 2" xfId="28124"/>
    <cellStyle name="Normal 2 3 2 2 3 2 2 2 2 3 3" xfId="40365"/>
    <cellStyle name="Normal 2 3 2 2 3 2 2 2 2 4" xfId="22007"/>
    <cellStyle name="Normal 2 3 2 2 3 2 2 2 2 5" xfId="34251"/>
    <cellStyle name="Normal 2 3 2 2 3 2 2 2 2 6" xfId="46480"/>
    <cellStyle name="Normal 2 3 2 2 3 2 2 2 3" xfId="4860"/>
    <cellStyle name="Normal 2 3 2 2 3 2 2 2 3 2" xfId="15871"/>
    <cellStyle name="Normal 2 3 2 2 3 2 2 2 3 2 2" xfId="28126"/>
    <cellStyle name="Normal 2 3 2 2 3 2 2 2 3 2 3" xfId="40367"/>
    <cellStyle name="Normal 2 3 2 2 3 2 2 2 3 3" xfId="22009"/>
    <cellStyle name="Normal 2 3 2 2 3 2 2 2 3 4" xfId="34253"/>
    <cellStyle name="Normal 2 3 2 2 3 2 2 2 3 5" xfId="46482"/>
    <cellStyle name="Normal 2 3 2 2 3 2 2 2 4" xfId="15868"/>
    <cellStyle name="Normal 2 3 2 2 3 2 2 2 4 2" xfId="28123"/>
    <cellStyle name="Normal 2 3 2 2 3 2 2 2 4 3" xfId="40364"/>
    <cellStyle name="Normal 2 3 2 2 3 2 2 2 5" xfId="22006"/>
    <cellStyle name="Normal 2 3 2 2 3 2 2 2 6" xfId="34250"/>
    <cellStyle name="Normal 2 3 2 2 3 2 2 2 7" xfId="46479"/>
    <cellStyle name="Normal 2 3 2 2 3 2 2 3" xfId="4861"/>
    <cellStyle name="Normal 2 3 2 2 3 2 2 3 2" xfId="4862"/>
    <cellStyle name="Normal 2 3 2 2 3 2 2 3 2 2" xfId="15873"/>
    <cellStyle name="Normal 2 3 2 2 3 2 2 3 2 2 2" xfId="28128"/>
    <cellStyle name="Normal 2 3 2 2 3 2 2 3 2 2 3" xfId="40369"/>
    <cellStyle name="Normal 2 3 2 2 3 2 2 3 2 3" xfId="22011"/>
    <cellStyle name="Normal 2 3 2 2 3 2 2 3 2 4" xfId="34255"/>
    <cellStyle name="Normal 2 3 2 2 3 2 2 3 2 5" xfId="46484"/>
    <cellStyle name="Normal 2 3 2 2 3 2 2 3 3" xfId="15872"/>
    <cellStyle name="Normal 2 3 2 2 3 2 2 3 3 2" xfId="28127"/>
    <cellStyle name="Normal 2 3 2 2 3 2 2 3 3 3" xfId="40368"/>
    <cellStyle name="Normal 2 3 2 2 3 2 2 3 4" xfId="22010"/>
    <cellStyle name="Normal 2 3 2 2 3 2 2 3 5" xfId="34254"/>
    <cellStyle name="Normal 2 3 2 2 3 2 2 3 6" xfId="46483"/>
    <cellStyle name="Normal 2 3 2 2 3 2 2 4" xfId="4863"/>
    <cellStyle name="Normal 2 3 2 2 3 2 2 4 2" xfId="15874"/>
    <cellStyle name="Normal 2 3 2 2 3 2 2 4 2 2" xfId="28129"/>
    <cellStyle name="Normal 2 3 2 2 3 2 2 4 2 3" xfId="40370"/>
    <cellStyle name="Normal 2 3 2 2 3 2 2 4 3" xfId="22012"/>
    <cellStyle name="Normal 2 3 2 2 3 2 2 4 4" xfId="34256"/>
    <cellStyle name="Normal 2 3 2 2 3 2 2 4 5" xfId="46485"/>
    <cellStyle name="Normal 2 3 2 2 3 2 2 5" xfId="15867"/>
    <cellStyle name="Normal 2 3 2 2 3 2 2 5 2" xfId="28122"/>
    <cellStyle name="Normal 2 3 2 2 3 2 2 5 3" xfId="40363"/>
    <cellStyle name="Normal 2 3 2 2 3 2 2 6" xfId="22005"/>
    <cellStyle name="Normal 2 3 2 2 3 2 2 7" xfId="34249"/>
    <cellStyle name="Normal 2 3 2 2 3 2 2 8" xfId="46478"/>
    <cellStyle name="Normal 2 3 2 2 3 2 3" xfId="4864"/>
    <cellStyle name="Normal 2 3 2 2 3 2 3 2" xfId="4865"/>
    <cellStyle name="Normal 2 3 2 2 3 2 3 2 2" xfId="4866"/>
    <cellStyle name="Normal 2 3 2 2 3 2 3 2 2 2" xfId="15877"/>
    <cellStyle name="Normal 2 3 2 2 3 2 3 2 2 2 2" xfId="28132"/>
    <cellStyle name="Normal 2 3 2 2 3 2 3 2 2 2 3" xfId="40373"/>
    <cellStyle name="Normal 2 3 2 2 3 2 3 2 2 3" xfId="22015"/>
    <cellStyle name="Normal 2 3 2 2 3 2 3 2 2 4" xfId="34259"/>
    <cellStyle name="Normal 2 3 2 2 3 2 3 2 2 5" xfId="46488"/>
    <cellStyle name="Normal 2 3 2 2 3 2 3 2 3" xfId="15876"/>
    <cellStyle name="Normal 2 3 2 2 3 2 3 2 3 2" xfId="28131"/>
    <cellStyle name="Normal 2 3 2 2 3 2 3 2 3 3" xfId="40372"/>
    <cellStyle name="Normal 2 3 2 2 3 2 3 2 4" xfId="22014"/>
    <cellStyle name="Normal 2 3 2 2 3 2 3 2 5" xfId="34258"/>
    <cellStyle name="Normal 2 3 2 2 3 2 3 2 6" xfId="46487"/>
    <cellStyle name="Normal 2 3 2 2 3 2 3 3" xfId="4867"/>
    <cellStyle name="Normal 2 3 2 2 3 2 3 3 2" xfId="15878"/>
    <cellStyle name="Normal 2 3 2 2 3 2 3 3 2 2" xfId="28133"/>
    <cellStyle name="Normal 2 3 2 2 3 2 3 3 2 3" xfId="40374"/>
    <cellStyle name="Normal 2 3 2 2 3 2 3 3 3" xfId="22016"/>
    <cellStyle name="Normal 2 3 2 2 3 2 3 3 4" xfId="34260"/>
    <cellStyle name="Normal 2 3 2 2 3 2 3 3 5" xfId="46489"/>
    <cellStyle name="Normal 2 3 2 2 3 2 3 4" xfId="15875"/>
    <cellStyle name="Normal 2 3 2 2 3 2 3 4 2" xfId="28130"/>
    <cellStyle name="Normal 2 3 2 2 3 2 3 4 3" xfId="40371"/>
    <cellStyle name="Normal 2 3 2 2 3 2 3 5" xfId="22013"/>
    <cellStyle name="Normal 2 3 2 2 3 2 3 6" xfId="34257"/>
    <cellStyle name="Normal 2 3 2 2 3 2 3 7" xfId="46486"/>
    <cellStyle name="Normal 2 3 2 2 3 2 4" xfId="4868"/>
    <cellStyle name="Normal 2 3 2 2 3 2 4 2" xfId="4869"/>
    <cellStyle name="Normal 2 3 2 2 3 2 4 2 2" xfId="15880"/>
    <cellStyle name="Normal 2 3 2 2 3 2 4 2 2 2" xfId="28135"/>
    <cellStyle name="Normal 2 3 2 2 3 2 4 2 2 3" xfId="40376"/>
    <cellStyle name="Normal 2 3 2 2 3 2 4 2 3" xfId="22018"/>
    <cellStyle name="Normal 2 3 2 2 3 2 4 2 4" xfId="34262"/>
    <cellStyle name="Normal 2 3 2 2 3 2 4 2 5" xfId="46491"/>
    <cellStyle name="Normal 2 3 2 2 3 2 4 3" xfId="15879"/>
    <cellStyle name="Normal 2 3 2 2 3 2 4 3 2" xfId="28134"/>
    <cellStyle name="Normal 2 3 2 2 3 2 4 3 3" xfId="40375"/>
    <cellStyle name="Normal 2 3 2 2 3 2 4 4" xfId="22017"/>
    <cellStyle name="Normal 2 3 2 2 3 2 4 5" xfId="34261"/>
    <cellStyle name="Normal 2 3 2 2 3 2 4 6" xfId="46490"/>
    <cellStyle name="Normal 2 3 2 2 3 2 5" xfId="4870"/>
    <cellStyle name="Normal 2 3 2 2 3 2 5 2" xfId="15881"/>
    <cellStyle name="Normal 2 3 2 2 3 2 5 2 2" xfId="28136"/>
    <cellStyle name="Normal 2 3 2 2 3 2 5 2 3" xfId="40377"/>
    <cellStyle name="Normal 2 3 2 2 3 2 5 3" xfId="22019"/>
    <cellStyle name="Normal 2 3 2 2 3 2 5 4" xfId="34263"/>
    <cellStyle name="Normal 2 3 2 2 3 2 5 5" xfId="46492"/>
    <cellStyle name="Normal 2 3 2 2 3 2 6" xfId="15866"/>
    <cellStyle name="Normal 2 3 2 2 3 2 6 2" xfId="28121"/>
    <cellStyle name="Normal 2 3 2 2 3 2 6 3" xfId="40362"/>
    <cellStyle name="Normal 2 3 2 2 3 2 7" xfId="22004"/>
    <cellStyle name="Normal 2 3 2 2 3 2 8" xfId="34248"/>
    <cellStyle name="Normal 2 3 2 2 3 2 9" xfId="46477"/>
    <cellStyle name="Normal 2 3 2 2 3 3" xfId="4871"/>
    <cellStyle name="Normal 2 3 2 2 3 3 2" xfId="4872"/>
    <cellStyle name="Normal 2 3 2 2 3 3 2 2" xfId="4873"/>
    <cellStyle name="Normal 2 3 2 2 3 3 2 2 2" xfId="4874"/>
    <cellStyle name="Normal 2 3 2 2 3 3 2 2 2 2" xfId="15885"/>
    <cellStyle name="Normal 2 3 2 2 3 3 2 2 2 2 2" xfId="28140"/>
    <cellStyle name="Normal 2 3 2 2 3 3 2 2 2 2 3" xfId="40381"/>
    <cellStyle name="Normal 2 3 2 2 3 3 2 2 2 3" xfId="22023"/>
    <cellStyle name="Normal 2 3 2 2 3 3 2 2 2 4" xfId="34267"/>
    <cellStyle name="Normal 2 3 2 2 3 3 2 2 2 5" xfId="46496"/>
    <cellStyle name="Normal 2 3 2 2 3 3 2 2 3" xfId="15884"/>
    <cellStyle name="Normal 2 3 2 2 3 3 2 2 3 2" xfId="28139"/>
    <cellStyle name="Normal 2 3 2 2 3 3 2 2 3 3" xfId="40380"/>
    <cellStyle name="Normal 2 3 2 2 3 3 2 2 4" xfId="22022"/>
    <cellStyle name="Normal 2 3 2 2 3 3 2 2 5" xfId="34266"/>
    <cellStyle name="Normal 2 3 2 2 3 3 2 2 6" xfId="46495"/>
    <cellStyle name="Normal 2 3 2 2 3 3 2 3" xfId="4875"/>
    <cellStyle name="Normal 2 3 2 2 3 3 2 3 2" xfId="15886"/>
    <cellStyle name="Normal 2 3 2 2 3 3 2 3 2 2" xfId="28141"/>
    <cellStyle name="Normal 2 3 2 2 3 3 2 3 2 3" xfId="40382"/>
    <cellStyle name="Normal 2 3 2 2 3 3 2 3 3" xfId="22024"/>
    <cellStyle name="Normal 2 3 2 2 3 3 2 3 4" xfId="34268"/>
    <cellStyle name="Normal 2 3 2 2 3 3 2 3 5" xfId="46497"/>
    <cellStyle name="Normal 2 3 2 2 3 3 2 4" xfId="15883"/>
    <cellStyle name="Normal 2 3 2 2 3 3 2 4 2" xfId="28138"/>
    <cellStyle name="Normal 2 3 2 2 3 3 2 4 3" xfId="40379"/>
    <cellStyle name="Normal 2 3 2 2 3 3 2 5" xfId="22021"/>
    <cellStyle name="Normal 2 3 2 2 3 3 2 6" xfId="34265"/>
    <cellStyle name="Normal 2 3 2 2 3 3 2 7" xfId="46494"/>
    <cellStyle name="Normal 2 3 2 2 3 3 3" xfId="4876"/>
    <cellStyle name="Normal 2 3 2 2 3 3 3 2" xfId="4877"/>
    <cellStyle name="Normal 2 3 2 2 3 3 3 2 2" xfId="15888"/>
    <cellStyle name="Normal 2 3 2 2 3 3 3 2 2 2" xfId="28143"/>
    <cellStyle name="Normal 2 3 2 2 3 3 3 2 2 3" xfId="40384"/>
    <cellStyle name="Normal 2 3 2 2 3 3 3 2 3" xfId="22026"/>
    <cellStyle name="Normal 2 3 2 2 3 3 3 2 4" xfId="34270"/>
    <cellStyle name="Normal 2 3 2 2 3 3 3 2 5" xfId="46499"/>
    <cellStyle name="Normal 2 3 2 2 3 3 3 3" xfId="15887"/>
    <cellStyle name="Normal 2 3 2 2 3 3 3 3 2" xfId="28142"/>
    <cellStyle name="Normal 2 3 2 2 3 3 3 3 3" xfId="40383"/>
    <cellStyle name="Normal 2 3 2 2 3 3 3 4" xfId="22025"/>
    <cellStyle name="Normal 2 3 2 2 3 3 3 5" xfId="34269"/>
    <cellStyle name="Normal 2 3 2 2 3 3 3 6" xfId="46498"/>
    <cellStyle name="Normal 2 3 2 2 3 3 4" xfId="4878"/>
    <cellStyle name="Normal 2 3 2 2 3 3 4 2" xfId="15889"/>
    <cellStyle name="Normal 2 3 2 2 3 3 4 2 2" xfId="28144"/>
    <cellStyle name="Normal 2 3 2 2 3 3 4 2 3" xfId="40385"/>
    <cellStyle name="Normal 2 3 2 2 3 3 4 3" xfId="22027"/>
    <cellStyle name="Normal 2 3 2 2 3 3 4 4" xfId="34271"/>
    <cellStyle name="Normal 2 3 2 2 3 3 4 5" xfId="46500"/>
    <cellStyle name="Normal 2 3 2 2 3 3 5" xfId="15882"/>
    <cellStyle name="Normal 2 3 2 2 3 3 5 2" xfId="28137"/>
    <cellStyle name="Normal 2 3 2 2 3 3 5 3" xfId="40378"/>
    <cellStyle name="Normal 2 3 2 2 3 3 6" xfId="22020"/>
    <cellStyle name="Normal 2 3 2 2 3 3 7" xfId="34264"/>
    <cellStyle name="Normal 2 3 2 2 3 3 8" xfId="46493"/>
    <cellStyle name="Normal 2 3 2 2 3 4" xfId="4879"/>
    <cellStyle name="Normal 2 3 2 2 3 4 2" xfId="4880"/>
    <cellStyle name="Normal 2 3 2 2 3 4 2 2" xfId="4881"/>
    <cellStyle name="Normal 2 3 2 2 3 4 2 2 2" xfId="15892"/>
    <cellStyle name="Normal 2 3 2 2 3 4 2 2 2 2" xfId="28147"/>
    <cellStyle name="Normal 2 3 2 2 3 4 2 2 2 3" xfId="40388"/>
    <cellStyle name="Normal 2 3 2 2 3 4 2 2 3" xfId="22030"/>
    <cellStyle name="Normal 2 3 2 2 3 4 2 2 4" xfId="34274"/>
    <cellStyle name="Normal 2 3 2 2 3 4 2 2 5" xfId="46503"/>
    <cellStyle name="Normal 2 3 2 2 3 4 2 3" xfId="15891"/>
    <cellStyle name="Normal 2 3 2 2 3 4 2 3 2" xfId="28146"/>
    <cellStyle name="Normal 2 3 2 2 3 4 2 3 3" xfId="40387"/>
    <cellStyle name="Normal 2 3 2 2 3 4 2 4" xfId="22029"/>
    <cellStyle name="Normal 2 3 2 2 3 4 2 5" xfId="34273"/>
    <cellStyle name="Normal 2 3 2 2 3 4 2 6" xfId="46502"/>
    <cellStyle name="Normal 2 3 2 2 3 4 3" xfId="4882"/>
    <cellStyle name="Normal 2 3 2 2 3 4 3 2" xfId="15893"/>
    <cellStyle name="Normal 2 3 2 2 3 4 3 2 2" xfId="28148"/>
    <cellStyle name="Normal 2 3 2 2 3 4 3 2 3" xfId="40389"/>
    <cellStyle name="Normal 2 3 2 2 3 4 3 3" xfId="22031"/>
    <cellStyle name="Normal 2 3 2 2 3 4 3 4" xfId="34275"/>
    <cellStyle name="Normal 2 3 2 2 3 4 3 5" xfId="46504"/>
    <cellStyle name="Normal 2 3 2 2 3 4 4" xfId="15890"/>
    <cellStyle name="Normal 2 3 2 2 3 4 4 2" xfId="28145"/>
    <cellStyle name="Normal 2 3 2 2 3 4 4 3" xfId="40386"/>
    <cellStyle name="Normal 2 3 2 2 3 4 5" xfId="22028"/>
    <cellStyle name="Normal 2 3 2 2 3 4 6" xfId="34272"/>
    <cellStyle name="Normal 2 3 2 2 3 4 7" xfId="46501"/>
    <cellStyle name="Normal 2 3 2 2 3 5" xfId="4883"/>
    <cellStyle name="Normal 2 3 2 2 3 5 2" xfId="4884"/>
    <cellStyle name="Normal 2 3 2 2 3 5 2 2" xfId="15895"/>
    <cellStyle name="Normal 2 3 2 2 3 5 2 2 2" xfId="28150"/>
    <cellStyle name="Normal 2 3 2 2 3 5 2 2 3" xfId="40391"/>
    <cellStyle name="Normal 2 3 2 2 3 5 2 3" xfId="22033"/>
    <cellStyle name="Normal 2 3 2 2 3 5 2 4" xfId="34277"/>
    <cellStyle name="Normal 2 3 2 2 3 5 2 5" xfId="46506"/>
    <cellStyle name="Normal 2 3 2 2 3 5 3" xfId="15894"/>
    <cellStyle name="Normal 2 3 2 2 3 5 3 2" xfId="28149"/>
    <cellStyle name="Normal 2 3 2 2 3 5 3 3" xfId="40390"/>
    <cellStyle name="Normal 2 3 2 2 3 5 4" xfId="22032"/>
    <cellStyle name="Normal 2 3 2 2 3 5 5" xfId="34276"/>
    <cellStyle name="Normal 2 3 2 2 3 5 6" xfId="46505"/>
    <cellStyle name="Normal 2 3 2 2 3 6" xfId="4885"/>
    <cellStyle name="Normal 2 3 2 2 3 6 2" xfId="15896"/>
    <cellStyle name="Normal 2 3 2 2 3 6 2 2" xfId="28151"/>
    <cellStyle name="Normal 2 3 2 2 3 6 2 3" xfId="40392"/>
    <cellStyle name="Normal 2 3 2 2 3 6 3" xfId="22034"/>
    <cellStyle name="Normal 2 3 2 2 3 6 4" xfId="34278"/>
    <cellStyle name="Normal 2 3 2 2 3 6 5" xfId="46507"/>
    <cellStyle name="Normal 2 3 2 2 3 7" xfId="15865"/>
    <cellStyle name="Normal 2 3 2 2 3 7 2" xfId="28120"/>
    <cellStyle name="Normal 2 3 2 2 3 7 3" xfId="40361"/>
    <cellStyle name="Normal 2 3 2 2 3 8" xfId="22003"/>
    <cellStyle name="Normal 2 3 2 2 3 9" xfId="34247"/>
    <cellStyle name="Normal 2 3 2 2 4" xfId="4886"/>
    <cellStyle name="Normal 2 3 2 2 4 2" xfId="4887"/>
    <cellStyle name="Normal 2 3 2 2 4 2 2" xfId="4888"/>
    <cellStyle name="Normal 2 3 2 2 4 2 2 2" xfId="4889"/>
    <cellStyle name="Normal 2 3 2 2 4 2 2 2 2" xfId="4890"/>
    <cellStyle name="Normal 2 3 2 2 4 2 2 2 2 2" xfId="15901"/>
    <cellStyle name="Normal 2 3 2 2 4 2 2 2 2 2 2" xfId="28156"/>
    <cellStyle name="Normal 2 3 2 2 4 2 2 2 2 2 3" xfId="40397"/>
    <cellStyle name="Normal 2 3 2 2 4 2 2 2 2 3" xfId="22039"/>
    <cellStyle name="Normal 2 3 2 2 4 2 2 2 2 4" xfId="34283"/>
    <cellStyle name="Normal 2 3 2 2 4 2 2 2 2 5" xfId="46512"/>
    <cellStyle name="Normal 2 3 2 2 4 2 2 2 3" xfId="15900"/>
    <cellStyle name="Normal 2 3 2 2 4 2 2 2 3 2" xfId="28155"/>
    <cellStyle name="Normal 2 3 2 2 4 2 2 2 3 3" xfId="40396"/>
    <cellStyle name="Normal 2 3 2 2 4 2 2 2 4" xfId="22038"/>
    <cellStyle name="Normal 2 3 2 2 4 2 2 2 5" xfId="34282"/>
    <cellStyle name="Normal 2 3 2 2 4 2 2 2 6" xfId="46511"/>
    <cellStyle name="Normal 2 3 2 2 4 2 2 3" xfId="4891"/>
    <cellStyle name="Normal 2 3 2 2 4 2 2 3 2" xfId="15902"/>
    <cellStyle name="Normal 2 3 2 2 4 2 2 3 2 2" xfId="28157"/>
    <cellStyle name="Normal 2 3 2 2 4 2 2 3 2 3" xfId="40398"/>
    <cellStyle name="Normal 2 3 2 2 4 2 2 3 3" xfId="22040"/>
    <cellStyle name="Normal 2 3 2 2 4 2 2 3 4" xfId="34284"/>
    <cellStyle name="Normal 2 3 2 2 4 2 2 3 5" xfId="46513"/>
    <cellStyle name="Normal 2 3 2 2 4 2 2 4" xfId="15899"/>
    <cellStyle name="Normal 2 3 2 2 4 2 2 4 2" xfId="28154"/>
    <cellStyle name="Normal 2 3 2 2 4 2 2 4 3" xfId="40395"/>
    <cellStyle name="Normal 2 3 2 2 4 2 2 5" xfId="22037"/>
    <cellStyle name="Normal 2 3 2 2 4 2 2 6" xfId="34281"/>
    <cellStyle name="Normal 2 3 2 2 4 2 2 7" xfId="46510"/>
    <cellStyle name="Normal 2 3 2 2 4 2 3" xfId="4892"/>
    <cellStyle name="Normal 2 3 2 2 4 2 3 2" xfId="4893"/>
    <cellStyle name="Normal 2 3 2 2 4 2 3 2 2" xfId="15904"/>
    <cellStyle name="Normal 2 3 2 2 4 2 3 2 2 2" xfId="28159"/>
    <cellStyle name="Normal 2 3 2 2 4 2 3 2 2 3" xfId="40400"/>
    <cellStyle name="Normal 2 3 2 2 4 2 3 2 3" xfId="22042"/>
    <cellStyle name="Normal 2 3 2 2 4 2 3 2 4" xfId="34286"/>
    <cellStyle name="Normal 2 3 2 2 4 2 3 2 5" xfId="46515"/>
    <cellStyle name="Normal 2 3 2 2 4 2 3 3" xfId="15903"/>
    <cellStyle name="Normal 2 3 2 2 4 2 3 3 2" xfId="28158"/>
    <cellStyle name="Normal 2 3 2 2 4 2 3 3 3" xfId="40399"/>
    <cellStyle name="Normal 2 3 2 2 4 2 3 4" xfId="22041"/>
    <cellStyle name="Normal 2 3 2 2 4 2 3 5" xfId="34285"/>
    <cellStyle name="Normal 2 3 2 2 4 2 3 6" xfId="46514"/>
    <cellStyle name="Normal 2 3 2 2 4 2 4" xfId="4894"/>
    <cellStyle name="Normal 2 3 2 2 4 2 4 2" xfId="15905"/>
    <cellStyle name="Normal 2 3 2 2 4 2 4 2 2" xfId="28160"/>
    <cellStyle name="Normal 2 3 2 2 4 2 4 2 3" xfId="40401"/>
    <cellStyle name="Normal 2 3 2 2 4 2 4 3" xfId="22043"/>
    <cellStyle name="Normal 2 3 2 2 4 2 4 4" xfId="34287"/>
    <cellStyle name="Normal 2 3 2 2 4 2 4 5" xfId="46516"/>
    <cellStyle name="Normal 2 3 2 2 4 2 5" xfId="15898"/>
    <cellStyle name="Normal 2 3 2 2 4 2 5 2" xfId="28153"/>
    <cellStyle name="Normal 2 3 2 2 4 2 5 3" xfId="40394"/>
    <cellStyle name="Normal 2 3 2 2 4 2 6" xfId="22036"/>
    <cellStyle name="Normal 2 3 2 2 4 2 7" xfId="34280"/>
    <cellStyle name="Normal 2 3 2 2 4 2 8" xfId="46509"/>
    <cellStyle name="Normal 2 3 2 2 4 3" xfId="4895"/>
    <cellStyle name="Normal 2 3 2 2 4 3 2" xfId="4896"/>
    <cellStyle name="Normal 2 3 2 2 4 3 2 2" xfId="4897"/>
    <cellStyle name="Normal 2 3 2 2 4 3 2 2 2" xfId="15908"/>
    <cellStyle name="Normal 2 3 2 2 4 3 2 2 2 2" xfId="28163"/>
    <cellStyle name="Normal 2 3 2 2 4 3 2 2 2 3" xfId="40404"/>
    <cellStyle name="Normal 2 3 2 2 4 3 2 2 3" xfId="22046"/>
    <cellStyle name="Normal 2 3 2 2 4 3 2 2 4" xfId="34290"/>
    <cellStyle name="Normal 2 3 2 2 4 3 2 2 5" xfId="46519"/>
    <cellStyle name="Normal 2 3 2 2 4 3 2 3" xfId="15907"/>
    <cellStyle name="Normal 2 3 2 2 4 3 2 3 2" xfId="28162"/>
    <cellStyle name="Normal 2 3 2 2 4 3 2 3 3" xfId="40403"/>
    <cellStyle name="Normal 2 3 2 2 4 3 2 4" xfId="22045"/>
    <cellStyle name="Normal 2 3 2 2 4 3 2 5" xfId="34289"/>
    <cellStyle name="Normal 2 3 2 2 4 3 2 6" xfId="46518"/>
    <cellStyle name="Normal 2 3 2 2 4 3 3" xfId="4898"/>
    <cellStyle name="Normal 2 3 2 2 4 3 3 2" xfId="15909"/>
    <cellStyle name="Normal 2 3 2 2 4 3 3 2 2" xfId="28164"/>
    <cellStyle name="Normal 2 3 2 2 4 3 3 2 3" xfId="40405"/>
    <cellStyle name="Normal 2 3 2 2 4 3 3 3" xfId="22047"/>
    <cellStyle name="Normal 2 3 2 2 4 3 3 4" xfId="34291"/>
    <cellStyle name="Normal 2 3 2 2 4 3 3 5" xfId="46520"/>
    <cellStyle name="Normal 2 3 2 2 4 3 4" xfId="15906"/>
    <cellStyle name="Normal 2 3 2 2 4 3 4 2" xfId="28161"/>
    <cellStyle name="Normal 2 3 2 2 4 3 4 3" xfId="40402"/>
    <cellStyle name="Normal 2 3 2 2 4 3 5" xfId="22044"/>
    <cellStyle name="Normal 2 3 2 2 4 3 6" xfId="34288"/>
    <cellStyle name="Normal 2 3 2 2 4 3 7" xfId="46517"/>
    <cellStyle name="Normal 2 3 2 2 4 4" xfId="4899"/>
    <cellStyle name="Normal 2 3 2 2 4 4 2" xfId="4900"/>
    <cellStyle name="Normal 2 3 2 2 4 4 2 2" xfId="15911"/>
    <cellStyle name="Normal 2 3 2 2 4 4 2 2 2" xfId="28166"/>
    <cellStyle name="Normal 2 3 2 2 4 4 2 2 3" xfId="40407"/>
    <cellStyle name="Normal 2 3 2 2 4 4 2 3" xfId="22049"/>
    <cellStyle name="Normal 2 3 2 2 4 4 2 4" xfId="34293"/>
    <cellStyle name="Normal 2 3 2 2 4 4 2 5" xfId="46522"/>
    <cellStyle name="Normal 2 3 2 2 4 4 3" xfId="15910"/>
    <cellStyle name="Normal 2 3 2 2 4 4 3 2" xfId="28165"/>
    <cellStyle name="Normal 2 3 2 2 4 4 3 3" xfId="40406"/>
    <cellStyle name="Normal 2 3 2 2 4 4 4" xfId="22048"/>
    <cellStyle name="Normal 2 3 2 2 4 4 5" xfId="34292"/>
    <cellStyle name="Normal 2 3 2 2 4 4 6" xfId="46521"/>
    <cellStyle name="Normal 2 3 2 2 4 5" xfId="4901"/>
    <cellStyle name="Normal 2 3 2 2 4 5 2" xfId="15912"/>
    <cellStyle name="Normal 2 3 2 2 4 5 2 2" xfId="28167"/>
    <cellStyle name="Normal 2 3 2 2 4 5 2 3" xfId="40408"/>
    <cellStyle name="Normal 2 3 2 2 4 5 3" xfId="22050"/>
    <cellStyle name="Normal 2 3 2 2 4 5 4" xfId="34294"/>
    <cellStyle name="Normal 2 3 2 2 4 5 5" xfId="46523"/>
    <cellStyle name="Normal 2 3 2 2 4 6" xfId="15897"/>
    <cellStyle name="Normal 2 3 2 2 4 6 2" xfId="28152"/>
    <cellStyle name="Normal 2 3 2 2 4 6 3" xfId="40393"/>
    <cellStyle name="Normal 2 3 2 2 4 7" xfId="22035"/>
    <cellStyle name="Normal 2 3 2 2 4 8" xfId="34279"/>
    <cellStyle name="Normal 2 3 2 2 4 9" xfId="46508"/>
    <cellStyle name="Normal 2 3 2 2 5" xfId="4902"/>
    <cellStyle name="Normal 2 3 2 2 5 2" xfId="4903"/>
    <cellStyle name="Normal 2 3 2 2 5 2 2" xfId="4904"/>
    <cellStyle name="Normal 2 3 2 2 5 2 2 2" xfId="4905"/>
    <cellStyle name="Normal 2 3 2 2 5 2 2 2 2" xfId="15916"/>
    <cellStyle name="Normal 2 3 2 2 5 2 2 2 2 2" xfId="28171"/>
    <cellStyle name="Normal 2 3 2 2 5 2 2 2 2 3" xfId="40412"/>
    <cellStyle name="Normal 2 3 2 2 5 2 2 2 3" xfId="22054"/>
    <cellStyle name="Normal 2 3 2 2 5 2 2 2 4" xfId="34298"/>
    <cellStyle name="Normal 2 3 2 2 5 2 2 2 5" xfId="46527"/>
    <cellStyle name="Normal 2 3 2 2 5 2 2 3" xfId="15915"/>
    <cellStyle name="Normal 2 3 2 2 5 2 2 3 2" xfId="28170"/>
    <cellStyle name="Normal 2 3 2 2 5 2 2 3 3" xfId="40411"/>
    <cellStyle name="Normal 2 3 2 2 5 2 2 4" xfId="22053"/>
    <cellStyle name="Normal 2 3 2 2 5 2 2 5" xfId="34297"/>
    <cellStyle name="Normal 2 3 2 2 5 2 2 6" xfId="46526"/>
    <cellStyle name="Normal 2 3 2 2 5 2 3" xfId="4906"/>
    <cellStyle name="Normal 2 3 2 2 5 2 3 2" xfId="15917"/>
    <cellStyle name="Normal 2 3 2 2 5 2 3 2 2" xfId="28172"/>
    <cellStyle name="Normal 2 3 2 2 5 2 3 2 3" xfId="40413"/>
    <cellStyle name="Normal 2 3 2 2 5 2 3 3" xfId="22055"/>
    <cellStyle name="Normal 2 3 2 2 5 2 3 4" xfId="34299"/>
    <cellStyle name="Normal 2 3 2 2 5 2 3 5" xfId="46528"/>
    <cellStyle name="Normal 2 3 2 2 5 2 4" xfId="15914"/>
    <cellStyle name="Normal 2 3 2 2 5 2 4 2" xfId="28169"/>
    <cellStyle name="Normal 2 3 2 2 5 2 4 3" xfId="40410"/>
    <cellStyle name="Normal 2 3 2 2 5 2 5" xfId="22052"/>
    <cellStyle name="Normal 2 3 2 2 5 2 6" xfId="34296"/>
    <cellStyle name="Normal 2 3 2 2 5 2 7" xfId="46525"/>
    <cellStyle name="Normal 2 3 2 2 5 3" xfId="4907"/>
    <cellStyle name="Normal 2 3 2 2 5 3 2" xfId="4908"/>
    <cellStyle name="Normal 2 3 2 2 5 3 2 2" xfId="15919"/>
    <cellStyle name="Normal 2 3 2 2 5 3 2 2 2" xfId="28174"/>
    <cellStyle name="Normal 2 3 2 2 5 3 2 2 3" xfId="40415"/>
    <cellStyle name="Normal 2 3 2 2 5 3 2 3" xfId="22057"/>
    <cellStyle name="Normal 2 3 2 2 5 3 2 4" xfId="34301"/>
    <cellStyle name="Normal 2 3 2 2 5 3 2 5" xfId="46530"/>
    <cellStyle name="Normal 2 3 2 2 5 3 3" xfId="15918"/>
    <cellStyle name="Normal 2 3 2 2 5 3 3 2" xfId="28173"/>
    <cellStyle name="Normal 2 3 2 2 5 3 3 3" xfId="40414"/>
    <cellStyle name="Normal 2 3 2 2 5 3 4" xfId="22056"/>
    <cellStyle name="Normal 2 3 2 2 5 3 5" xfId="34300"/>
    <cellStyle name="Normal 2 3 2 2 5 3 6" xfId="46529"/>
    <cellStyle name="Normal 2 3 2 2 5 4" xfId="4909"/>
    <cellStyle name="Normal 2 3 2 2 5 4 2" xfId="15920"/>
    <cellStyle name="Normal 2 3 2 2 5 4 2 2" xfId="28175"/>
    <cellStyle name="Normal 2 3 2 2 5 4 2 3" xfId="40416"/>
    <cellStyle name="Normal 2 3 2 2 5 4 3" xfId="22058"/>
    <cellStyle name="Normal 2 3 2 2 5 4 4" xfId="34302"/>
    <cellStyle name="Normal 2 3 2 2 5 4 5" xfId="46531"/>
    <cellStyle name="Normal 2 3 2 2 5 5" xfId="15913"/>
    <cellStyle name="Normal 2 3 2 2 5 5 2" xfId="28168"/>
    <cellStyle name="Normal 2 3 2 2 5 5 3" xfId="40409"/>
    <cellStyle name="Normal 2 3 2 2 5 6" xfId="22051"/>
    <cellStyle name="Normal 2 3 2 2 5 7" xfId="34295"/>
    <cellStyle name="Normal 2 3 2 2 5 8" xfId="46524"/>
    <cellStyle name="Normal 2 3 2 2 6" xfId="4910"/>
    <cellStyle name="Normal 2 3 2 2 6 2" xfId="4911"/>
    <cellStyle name="Normal 2 3 2 2 6 2 2" xfId="4912"/>
    <cellStyle name="Normal 2 3 2 2 6 2 2 2" xfId="15923"/>
    <cellStyle name="Normal 2 3 2 2 6 2 2 2 2" xfId="28178"/>
    <cellStyle name="Normal 2 3 2 2 6 2 2 2 3" xfId="40419"/>
    <cellStyle name="Normal 2 3 2 2 6 2 2 3" xfId="22061"/>
    <cellStyle name="Normal 2 3 2 2 6 2 2 4" xfId="34305"/>
    <cellStyle name="Normal 2 3 2 2 6 2 2 5" xfId="46534"/>
    <cellStyle name="Normal 2 3 2 2 6 2 3" xfId="15922"/>
    <cellStyle name="Normal 2 3 2 2 6 2 3 2" xfId="28177"/>
    <cellStyle name="Normal 2 3 2 2 6 2 3 3" xfId="40418"/>
    <cellStyle name="Normal 2 3 2 2 6 2 4" xfId="22060"/>
    <cellStyle name="Normal 2 3 2 2 6 2 5" xfId="34304"/>
    <cellStyle name="Normal 2 3 2 2 6 2 6" xfId="46533"/>
    <cellStyle name="Normal 2 3 2 2 6 3" xfId="4913"/>
    <cellStyle name="Normal 2 3 2 2 6 3 2" xfId="15924"/>
    <cellStyle name="Normal 2 3 2 2 6 3 2 2" xfId="28179"/>
    <cellStyle name="Normal 2 3 2 2 6 3 2 3" xfId="40420"/>
    <cellStyle name="Normal 2 3 2 2 6 3 3" xfId="22062"/>
    <cellStyle name="Normal 2 3 2 2 6 3 4" xfId="34306"/>
    <cellStyle name="Normal 2 3 2 2 6 3 5" xfId="46535"/>
    <cellStyle name="Normal 2 3 2 2 6 4" xfId="15921"/>
    <cellStyle name="Normal 2 3 2 2 6 4 2" xfId="28176"/>
    <cellStyle name="Normal 2 3 2 2 6 4 3" xfId="40417"/>
    <cellStyle name="Normal 2 3 2 2 6 5" xfId="22059"/>
    <cellStyle name="Normal 2 3 2 2 6 6" xfId="34303"/>
    <cellStyle name="Normal 2 3 2 2 6 7" xfId="46532"/>
    <cellStyle name="Normal 2 3 2 2 7" xfId="4914"/>
    <cellStyle name="Normal 2 3 2 2 7 2" xfId="4915"/>
    <cellStyle name="Normal 2 3 2 2 7 2 2" xfId="4916"/>
    <cellStyle name="Normal 2 3 2 2 7 2 2 2" xfId="15927"/>
    <cellStyle name="Normal 2 3 2 2 7 2 2 2 2" xfId="28182"/>
    <cellStyle name="Normal 2 3 2 2 7 2 2 2 3" xfId="40423"/>
    <cellStyle name="Normal 2 3 2 2 7 2 2 3" xfId="22065"/>
    <cellStyle name="Normal 2 3 2 2 7 2 2 4" xfId="34309"/>
    <cellStyle name="Normal 2 3 2 2 7 2 2 5" xfId="46538"/>
    <cellStyle name="Normal 2 3 2 2 7 2 3" xfId="15926"/>
    <cellStyle name="Normal 2 3 2 2 7 2 3 2" xfId="28181"/>
    <cellStyle name="Normal 2 3 2 2 7 2 3 3" xfId="40422"/>
    <cellStyle name="Normal 2 3 2 2 7 2 4" xfId="22064"/>
    <cellStyle name="Normal 2 3 2 2 7 2 5" xfId="34308"/>
    <cellStyle name="Normal 2 3 2 2 7 2 6" xfId="46537"/>
    <cellStyle name="Normal 2 3 2 2 7 3" xfId="4917"/>
    <cellStyle name="Normal 2 3 2 2 7 3 2" xfId="15928"/>
    <cellStyle name="Normal 2 3 2 2 7 3 2 2" xfId="28183"/>
    <cellStyle name="Normal 2 3 2 2 7 3 2 3" xfId="40424"/>
    <cellStyle name="Normal 2 3 2 2 7 3 3" xfId="22066"/>
    <cellStyle name="Normal 2 3 2 2 7 3 4" xfId="34310"/>
    <cellStyle name="Normal 2 3 2 2 7 3 5" xfId="46539"/>
    <cellStyle name="Normal 2 3 2 2 7 4" xfId="15925"/>
    <cellStyle name="Normal 2 3 2 2 7 4 2" xfId="28180"/>
    <cellStyle name="Normal 2 3 2 2 7 4 3" xfId="40421"/>
    <cellStyle name="Normal 2 3 2 2 7 5" xfId="22063"/>
    <cellStyle name="Normal 2 3 2 2 7 6" xfId="34307"/>
    <cellStyle name="Normal 2 3 2 2 7 7" xfId="46536"/>
    <cellStyle name="Normal 2 3 2 2 8" xfId="4918"/>
    <cellStyle name="Normal 2 3 2 2 8 2" xfId="4919"/>
    <cellStyle name="Normal 2 3 2 2 8 2 2" xfId="15930"/>
    <cellStyle name="Normal 2 3 2 2 8 2 2 2" xfId="28185"/>
    <cellStyle name="Normal 2 3 2 2 8 2 2 3" xfId="40426"/>
    <cellStyle name="Normal 2 3 2 2 8 2 3" xfId="22068"/>
    <cellStyle name="Normal 2 3 2 2 8 2 4" xfId="34312"/>
    <cellStyle name="Normal 2 3 2 2 8 2 5" xfId="46541"/>
    <cellStyle name="Normal 2 3 2 2 8 3" xfId="15929"/>
    <cellStyle name="Normal 2 3 2 2 8 3 2" xfId="28184"/>
    <cellStyle name="Normal 2 3 2 2 8 3 3" xfId="40425"/>
    <cellStyle name="Normal 2 3 2 2 8 4" xfId="22067"/>
    <cellStyle name="Normal 2 3 2 2 8 5" xfId="34311"/>
    <cellStyle name="Normal 2 3 2 2 8 6" xfId="46540"/>
    <cellStyle name="Normal 2 3 2 2 9" xfId="4920"/>
    <cellStyle name="Normal 2 3 2 2 9 2" xfId="15931"/>
    <cellStyle name="Normal 2 3 2 2 9 2 2" xfId="28186"/>
    <cellStyle name="Normal 2 3 2 2 9 2 3" xfId="40427"/>
    <cellStyle name="Normal 2 3 2 2 9 3" xfId="22069"/>
    <cellStyle name="Normal 2 3 2 2 9 4" xfId="34313"/>
    <cellStyle name="Normal 2 3 2 2 9 5" xfId="46542"/>
    <cellStyle name="Normal 2 3 2 3" xfId="4921"/>
    <cellStyle name="Normal 2 3 2 3 10" xfId="34314"/>
    <cellStyle name="Normal 2 3 2 3 11" xfId="46543"/>
    <cellStyle name="Normal 2 3 2 3 2" xfId="4922"/>
    <cellStyle name="Normal 2 3 2 3 2 10" xfId="46544"/>
    <cellStyle name="Normal 2 3 2 3 2 2" xfId="4923"/>
    <cellStyle name="Normal 2 3 2 3 2 2 2" xfId="4924"/>
    <cellStyle name="Normal 2 3 2 3 2 2 2 2" xfId="4925"/>
    <cellStyle name="Normal 2 3 2 3 2 2 2 2 2" xfId="4926"/>
    <cellStyle name="Normal 2 3 2 3 2 2 2 2 2 2" xfId="4927"/>
    <cellStyle name="Normal 2 3 2 3 2 2 2 2 2 2 2" xfId="15938"/>
    <cellStyle name="Normal 2 3 2 3 2 2 2 2 2 2 2 2" xfId="28193"/>
    <cellStyle name="Normal 2 3 2 3 2 2 2 2 2 2 2 3" xfId="40434"/>
    <cellStyle name="Normal 2 3 2 3 2 2 2 2 2 2 3" xfId="22076"/>
    <cellStyle name="Normal 2 3 2 3 2 2 2 2 2 2 4" xfId="34320"/>
    <cellStyle name="Normal 2 3 2 3 2 2 2 2 2 2 5" xfId="46549"/>
    <cellStyle name="Normal 2 3 2 3 2 2 2 2 2 3" xfId="15937"/>
    <cellStyle name="Normal 2 3 2 3 2 2 2 2 2 3 2" xfId="28192"/>
    <cellStyle name="Normal 2 3 2 3 2 2 2 2 2 3 3" xfId="40433"/>
    <cellStyle name="Normal 2 3 2 3 2 2 2 2 2 4" xfId="22075"/>
    <cellStyle name="Normal 2 3 2 3 2 2 2 2 2 5" xfId="34319"/>
    <cellStyle name="Normal 2 3 2 3 2 2 2 2 2 6" xfId="46548"/>
    <cellStyle name="Normal 2 3 2 3 2 2 2 2 3" xfId="4928"/>
    <cellStyle name="Normal 2 3 2 3 2 2 2 2 3 2" xfId="15939"/>
    <cellStyle name="Normal 2 3 2 3 2 2 2 2 3 2 2" xfId="28194"/>
    <cellStyle name="Normal 2 3 2 3 2 2 2 2 3 2 3" xfId="40435"/>
    <cellStyle name="Normal 2 3 2 3 2 2 2 2 3 3" xfId="22077"/>
    <cellStyle name="Normal 2 3 2 3 2 2 2 2 3 4" xfId="34321"/>
    <cellStyle name="Normal 2 3 2 3 2 2 2 2 3 5" xfId="46550"/>
    <cellStyle name="Normal 2 3 2 3 2 2 2 2 4" xfId="15936"/>
    <cellStyle name="Normal 2 3 2 3 2 2 2 2 4 2" xfId="28191"/>
    <cellStyle name="Normal 2 3 2 3 2 2 2 2 4 3" xfId="40432"/>
    <cellStyle name="Normal 2 3 2 3 2 2 2 2 5" xfId="22074"/>
    <cellStyle name="Normal 2 3 2 3 2 2 2 2 6" xfId="34318"/>
    <cellStyle name="Normal 2 3 2 3 2 2 2 2 7" xfId="46547"/>
    <cellStyle name="Normal 2 3 2 3 2 2 2 3" xfId="4929"/>
    <cellStyle name="Normal 2 3 2 3 2 2 2 3 2" xfId="4930"/>
    <cellStyle name="Normal 2 3 2 3 2 2 2 3 2 2" xfId="15941"/>
    <cellStyle name="Normal 2 3 2 3 2 2 2 3 2 2 2" xfId="28196"/>
    <cellStyle name="Normal 2 3 2 3 2 2 2 3 2 2 3" xfId="40437"/>
    <cellStyle name="Normal 2 3 2 3 2 2 2 3 2 3" xfId="22079"/>
    <cellStyle name="Normal 2 3 2 3 2 2 2 3 2 4" xfId="34323"/>
    <cellStyle name="Normal 2 3 2 3 2 2 2 3 2 5" xfId="46552"/>
    <cellStyle name="Normal 2 3 2 3 2 2 2 3 3" xfId="15940"/>
    <cellStyle name="Normal 2 3 2 3 2 2 2 3 3 2" xfId="28195"/>
    <cellStyle name="Normal 2 3 2 3 2 2 2 3 3 3" xfId="40436"/>
    <cellStyle name="Normal 2 3 2 3 2 2 2 3 4" xfId="22078"/>
    <cellStyle name="Normal 2 3 2 3 2 2 2 3 5" xfId="34322"/>
    <cellStyle name="Normal 2 3 2 3 2 2 2 3 6" xfId="46551"/>
    <cellStyle name="Normal 2 3 2 3 2 2 2 4" xfId="4931"/>
    <cellStyle name="Normal 2 3 2 3 2 2 2 4 2" xfId="15942"/>
    <cellStyle name="Normal 2 3 2 3 2 2 2 4 2 2" xfId="28197"/>
    <cellStyle name="Normal 2 3 2 3 2 2 2 4 2 3" xfId="40438"/>
    <cellStyle name="Normal 2 3 2 3 2 2 2 4 3" xfId="22080"/>
    <cellStyle name="Normal 2 3 2 3 2 2 2 4 4" xfId="34324"/>
    <cellStyle name="Normal 2 3 2 3 2 2 2 4 5" xfId="46553"/>
    <cellStyle name="Normal 2 3 2 3 2 2 2 5" xfId="15935"/>
    <cellStyle name="Normal 2 3 2 3 2 2 2 5 2" xfId="28190"/>
    <cellStyle name="Normal 2 3 2 3 2 2 2 5 3" xfId="40431"/>
    <cellStyle name="Normal 2 3 2 3 2 2 2 6" xfId="22073"/>
    <cellStyle name="Normal 2 3 2 3 2 2 2 7" xfId="34317"/>
    <cellStyle name="Normal 2 3 2 3 2 2 2 8" xfId="46546"/>
    <cellStyle name="Normal 2 3 2 3 2 2 3" xfId="4932"/>
    <cellStyle name="Normal 2 3 2 3 2 2 3 2" xfId="4933"/>
    <cellStyle name="Normal 2 3 2 3 2 2 3 2 2" xfId="4934"/>
    <cellStyle name="Normal 2 3 2 3 2 2 3 2 2 2" xfId="15945"/>
    <cellStyle name="Normal 2 3 2 3 2 2 3 2 2 2 2" xfId="28200"/>
    <cellStyle name="Normal 2 3 2 3 2 2 3 2 2 2 3" xfId="40441"/>
    <cellStyle name="Normal 2 3 2 3 2 2 3 2 2 3" xfId="22083"/>
    <cellStyle name="Normal 2 3 2 3 2 2 3 2 2 4" xfId="34327"/>
    <cellStyle name="Normal 2 3 2 3 2 2 3 2 2 5" xfId="46556"/>
    <cellStyle name="Normal 2 3 2 3 2 2 3 2 3" xfId="15944"/>
    <cellStyle name="Normal 2 3 2 3 2 2 3 2 3 2" xfId="28199"/>
    <cellStyle name="Normal 2 3 2 3 2 2 3 2 3 3" xfId="40440"/>
    <cellStyle name="Normal 2 3 2 3 2 2 3 2 4" xfId="22082"/>
    <cellStyle name="Normal 2 3 2 3 2 2 3 2 5" xfId="34326"/>
    <cellStyle name="Normal 2 3 2 3 2 2 3 2 6" xfId="46555"/>
    <cellStyle name="Normal 2 3 2 3 2 2 3 3" xfId="4935"/>
    <cellStyle name="Normal 2 3 2 3 2 2 3 3 2" xfId="15946"/>
    <cellStyle name="Normal 2 3 2 3 2 2 3 3 2 2" xfId="28201"/>
    <cellStyle name="Normal 2 3 2 3 2 2 3 3 2 3" xfId="40442"/>
    <cellStyle name="Normal 2 3 2 3 2 2 3 3 3" xfId="22084"/>
    <cellStyle name="Normal 2 3 2 3 2 2 3 3 4" xfId="34328"/>
    <cellStyle name="Normal 2 3 2 3 2 2 3 3 5" xfId="46557"/>
    <cellStyle name="Normal 2 3 2 3 2 2 3 4" xfId="15943"/>
    <cellStyle name="Normal 2 3 2 3 2 2 3 4 2" xfId="28198"/>
    <cellStyle name="Normal 2 3 2 3 2 2 3 4 3" xfId="40439"/>
    <cellStyle name="Normal 2 3 2 3 2 2 3 5" xfId="22081"/>
    <cellStyle name="Normal 2 3 2 3 2 2 3 6" xfId="34325"/>
    <cellStyle name="Normal 2 3 2 3 2 2 3 7" xfId="46554"/>
    <cellStyle name="Normal 2 3 2 3 2 2 4" xfId="4936"/>
    <cellStyle name="Normal 2 3 2 3 2 2 4 2" xfId="4937"/>
    <cellStyle name="Normal 2 3 2 3 2 2 4 2 2" xfId="15948"/>
    <cellStyle name="Normal 2 3 2 3 2 2 4 2 2 2" xfId="28203"/>
    <cellStyle name="Normal 2 3 2 3 2 2 4 2 2 3" xfId="40444"/>
    <cellStyle name="Normal 2 3 2 3 2 2 4 2 3" xfId="22086"/>
    <cellStyle name="Normal 2 3 2 3 2 2 4 2 4" xfId="34330"/>
    <cellStyle name="Normal 2 3 2 3 2 2 4 2 5" xfId="46559"/>
    <cellStyle name="Normal 2 3 2 3 2 2 4 3" xfId="15947"/>
    <cellStyle name="Normal 2 3 2 3 2 2 4 3 2" xfId="28202"/>
    <cellStyle name="Normal 2 3 2 3 2 2 4 3 3" xfId="40443"/>
    <cellStyle name="Normal 2 3 2 3 2 2 4 4" xfId="22085"/>
    <cellStyle name="Normal 2 3 2 3 2 2 4 5" xfId="34329"/>
    <cellStyle name="Normal 2 3 2 3 2 2 4 6" xfId="46558"/>
    <cellStyle name="Normal 2 3 2 3 2 2 5" xfId="4938"/>
    <cellStyle name="Normal 2 3 2 3 2 2 5 2" xfId="15949"/>
    <cellStyle name="Normal 2 3 2 3 2 2 5 2 2" xfId="28204"/>
    <cellStyle name="Normal 2 3 2 3 2 2 5 2 3" xfId="40445"/>
    <cellStyle name="Normal 2 3 2 3 2 2 5 3" xfId="22087"/>
    <cellStyle name="Normal 2 3 2 3 2 2 5 4" xfId="34331"/>
    <cellStyle name="Normal 2 3 2 3 2 2 5 5" xfId="46560"/>
    <cellStyle name="Normal 2 3 2 3 2 2 6" xfId="15934"/>
    <cellStyle name="Normal 2 3 2 3 2 2 6 2" xfId="28189"/>
    <cellStyle name="Normal 2 3 2 3 2 2 6 3" xfId="40430"/>
    <cellStyle name="Normal 2 3 2 3 2 2 7" xfId="22072"/>
    <cellStyle name="Normal 2 3 2 3 2 2 8" xfId="34316"/>
    <cellStyle name="Normal 2 3 2 3 2 2 9" xfId="46545"/>
    <cellStyle name="Normal 2 3 2 3 2 3" xfId="4939"/>
    <cellStyle name="Normal 2 3 2 3 2 3 2" xfId="4940"/>
    <cellStyle name="Normal 2 3 2 3 2 3 2 2" xfId="4941"/>
    <cellStyle name="Normal 2 3 2 3 2 3 2 2 2" xfId="4942"/>
    <cellStyle name="Normal 2 3 2 3 2 3 2 2 2 2" xfId="15953"/>
    <cellStyle name="Normal 2 3 2 3 2 3 2 2 2 2 2" xfId="28208"/>
    <cellStyle name="Normal 2 3 2 3 2 3 2 2 2 2 3" xfId="40449"/>
    <cellStyle name="Normal 2 3 2 3 2 3 2 2 2 3" xfId="22091"/>
    <cellStyle name="Normal 2 3 2 3 2 3 2 2 2 4" xfId="34335"/>
    <cellStyle name="Normal 2 3 2 3 2 3 2 2 2 5" xfId="46564"/>
    <cellStyle name="Normal 2 3 2 3 2 3 2 2 3" xfId="15952"/>
    <cellStyle name="Normal 2 3 2 3 2 3 2 2 3 2" xfId="28207"/>
    <cellStyle name="Normal 2 3 2 3 2 3 2 2 3 3" xfId="40448"/>
    <cellStyle name="Normal 2 3 2 3 2 3 2 2 4" xfId="22090"/>
    <cellStyle name="Normal 2 3 2 3 2 3 2 2 5" xfId="34334"/>
    <cellStyle name="Normal 2 3 2 3 2 3 2 2 6" xfId="46563"/>
    <cellStyle name="Normal 2 3 2 3 2 3 2 3" xfId="4943"/>
    <cellStyle name="Normal 2 3 2 3 2 3 2 3 2" xfId="15954"/>
    <cellStyle name="Normal 2 3 2 3 2 3 2 3 2 2" xfId="28209"/>
    <cellStyle name="Normal 2 3 2 3 2 3 2 3 2 3" xfId="40450"/>
    <cellStyle name="Normal 2 3 2 3 2 3 2 3 3" xfId="22092"/>
    <cellStyle name="Normal 2 3 2 3 2 3 2 3 4" xfId="34336"/>
    <cellStyle name="Normal 2 3 2 3 2 3 2 3 5" xfId="46565"/>
    <cellStyle name="Normal 2 3 2 3 2 3 2 4" xfId="15951"/>
    <cellStyle name="Normal 2 3 2 3 2 3 2 4 2" xfId="28206"/>
    <cellStyle name="Normal 2 3 2 3 2 3 2 4 3" xfId="40447"/>
    <cellStyle name="Normal 2 3 2 3 2 3 2 5" xfId="22089"/>
    <cellStyle name="Normal 2 3 2 3 2 3 2 6" xfId="34333"/>
    <cellStyle name="Normal 2 3 2 3 2 3 2 7" xfId="46562"/>
    <cellStyle name="Normal 2 3 2 3 2 3 3" xfId="4944"/>
    <cellStyle name="Normal 2 3 2 3 2 3 3 2" xfId="4945"/>
    <cellStyle name="Normal 2 3 2 3 2 3 3 2 2" xfId="15956"/>
    <cellStyle name="Normal 2 3 2 3 2 3 3 2 2 2" xfId="28211"/>
    <cellStyle name="Normal 2 3 2 3 2 3 3 2 2 3" xfId="40452"/>
    <cellStyle name="Normal 2 3 2 3 2 3 3 2 3" xfId="22094"/>
    <cellStyle name="Normal 2 3 2 3 2 3 3 2 4" xfId="34338"/>
    <cellStyle name="Normal 2 3 2 3 2 3 3 2 5" xfId="46567"/>
    <cellStyle name="Normal 2 3 2 3 2 3 3 3" xfId="15955"/>
    <cellStyle name="Normal 2 3 2 3 2 3 3 3 2" xfId="28210"/>
    <cellStyle name="Normal 2 3 2 3 2 3 3 3 3" xfId="40451"/>
    <cellStyle name="Normal 2 3 2 3 2 3 3 4" xfId="22093"/>
    <cellStyle name="Normal 2 3 2 3 2 3 3 5" xfId="34337"/>
    <cellStyle name="Normal 2 3 2 3 2 3 3 6" xfId="46566"/>
    <cellStyle name="Normal 2 3 2 3 2 3 4" xfId="4946"/>
    <cellStyle name="Normal 2 3 2 3 2 3 4 2" xfId="15957"/>
    <cellStyle name="Normal 2 3 2 3 2 3 4 2 2" xfId="28212"/>
    <cellStyle name="Normal 2 3 2 3 2 3 4 2 3" xfId="40453"/>
    <cellStyle name="Normal 2 3 2 3 2 3 4 3" xfId="22095"/>
    <cellStyle name="Normal 2 3 2 3 2 3 4 4" xfId="34339"/>
    <cellStyle name="Normal 2 3 2 3 2 3 4 5" xfId="46568"/>
    <cellStyle name="Normal 2 3 2 3 2 3 5" xfId="15950"/>
    <cellStyle name="Normal 2 3 2 3 2 3 5 2" xfId="28205"/>
    <cellStyle name="Normal 2 3 2 3 2 3 5 3" xfId="40446"/>
    <cellStyle name="Normal 2 3 2 3 2 3 6" xfId="22088"/>
    <cellStyle name="Normal 2 3 2 3 2 3 7" xfId="34332"/>
    <cellStyle name="Normal 2 3 2 3 2 3 8" xfId="46561"/>
    <cellStyle name="Normal 2 3 2 3 2 4" xfId="4947"/>
    <cellStyle name="Normal 2 3 2 3 2 4 2" xfId="4948"/>
    <cellStyle name="Normal 2 3 2 3 2 4 2 2" xfId="4949"/>
    <cellStyle name="Normal 2 3 2 3 2 4 2 2 2" xfId="15960"/>
    <cellStyle name="Normal 2 3 2 3 2 4 2 2 2 2" xfId="28215"/>
    <cellStyle name="Normal 2 3 2 3 2 4 2 2 2 3" xfId="40456"/>
    <cellStyle name="Normal 2 3 2 3 2 4 2 2 3" xfId="22098"/>
    <cellStyle name="Normal 2 3 2 3 2 4 2 2 4" xfId="34342"/>
    <cellStyle name="Normal 2 3 2 3 2 4 2 2 5" xfId="46571"/>
    <cellStyle name="Normal 2 3 2 3 2 4 2 3" xfId="15959"/>
    <cellStyle name="Normal 2 3 2 3 2 4 2 3 2" xfId="28214"/>
    <cellStyle name="Normal 2 3 2 3 2 4 2 3 3" xfId="40455"/>
    <cellStyle name="Normal 2 3 2 3 2 4 2 4" xfId="22097"/>
    <cellStyle name="Normal 2 3 2 3 2 4 2 5" xfId="34341"/>
    <cellStyle name="Normal 2 3 2 3 2 4 2 6" xfId="46570"/>
    <cellStyle name="Normal 2 3 2 3 2 4 3" xfId="4950"/>
    <cellStyle name="Normal 2 3 2 3 2 4 3 2" xfId="15961"/>
    <cellStyle name="Normal 2 3 2 3 2 4 3 2 2" xfId="28216"/>
    <cellStyle name="Normal 2 3 2 3 2 4 3 2 3" xfId="40457"/>
    <cellStyle name="Normal 2 3 2 3 2 4 3 3" xfId="22099"/>
    <cellStyle name="Normal 2 3 2 3 2 4 3 4" xfId="34343"/>
    <cellStyle name="Normal 2 3 2 3 2 4 3 5" xfId="46572"/>
    <cellStyle name="Normal 2 3 2 3 2 4 4" xfId="15958"/>
    <cellStyle name="Normal 2 3 2 3 2 4 4 2" xfId="28213"/>
    <cellStyle name="Normal 2 3 2 3 2 4 4 3" xfId="40454"/>
    <cellStyle name="Normal 2 3 2 3 2 4 5" xfId="22096"/>
    <cellStyle name="Normal 2 3 2 3 2 4 6" xfId="34340"/>
    <cellStyle name="Normal 2 3 2 3 2 4 7" xfId="46569"/>
    <cellStyle name="Normal 2 3 2 3 2 5" xfId="4951"/>
    <cellStyle name="Normal 2 3 2 3 2 5 2" xfId="4952"/>
    <cellStyle name="Normal 2 3 2 3 2 5 2 2" xfId="15963"/>
    <cellStyle name="Normal 2 3 2 3 2 5 2 2 2" xfId="28218"/>
    <cellStyle name="Normal 2 3 2 3 2 5 2 2 3" xfId="40459"/>
    <cellStyle name="Normal 2 3 2 3 2 5 2 3" xfId="22101"/>
    <cellStyle name="Normal 2 3 2 3 2 5 2 4" xfId="34345"/>
    <cellStyle name="Normal 2 3 2 3 2 5 2 5" xfId="46574"/>
    <cellStyle name="Normal 2 3 2 3 2 5 3" xfId="15962"/>
    <cellStyle name="Normal 2 3 2 3 2 5 3 2" xfId="28217"/>
    <cellStyle name="Normal 2 3 2 3 2 5 3 3" xfId="40458"/>
    <cellStyle name="Normal 2 3 2 3 2 5 4" xfId="22100"/>
    <cellStyle name="Normal 2 3 2 3 2 5 5" xfId="34344"/>
    <cellStyle name="Normal 2 3 2 3 2 5 6" xfId="46573"/>
    <cellStyle name="Normal 2 3 2 3 2 6" xfId="4953"/>
    <cellStyle name="Normal 2 3 2 3 2 6 2" xfId="15964"/>
    <cellStyle name="Normal 2 3 2 3 2 6 2 2" xfId="28219"/>
    <cellStyle name="Normal 2 3 2 3 2 6 2 3" xfId="40460"/>
    <cellStyle name="Normal 2 3 2 3 2 6 3" xfId="22102"/>
    <cellStyle name="Normal 2 3 2 3 2 6 4" xfId="34346"/>
    <cellStyle name="Normal 2 3 2 3 2 6 5" xfId="46575"/>
    <cellStyle name="Normal 2 3 2 3 2 7" xfId="15933"/>
    <cellStyle name="Normal 2 3 2 3 2 7 2" xfId="28188"/>
    <cellStyle name="Normal 2 3 2 3 2 7 3" xfId="40429"/>
    <cellStyle name="Normal 2 3 2 3 2 8" xfId="22071"/>
    <cellStyle name="Normal 2 3 2 3 2 9" xfId="34315"/>
    <cellStyle name="Normal 2 3 2 3 3" xfId="4954"/>
    <cellStyle name="Normal 2 3 2 3 3 2" xfId="4955"/>
    <cellStyle name="Normal 2 3 2 3 3 2 2" xfId="4956"/>
    <cellStyle name="Normal 2 3 2 3 3 2 2 2" xfId="4957"/>
    <cellStyle name="Normal 2 3 2 3 3 2 2 2 2" xfId="4958"/>
    <cellStyle name="Normal 2 3 2 3 3 2 2 2 2 2" xfId="15969"/>
    <cellStyle name="Normal 2 3 2 3 3 2 2 2 2 2 2" xfId="28224"/>
    <cellStyle name="Normal 2 3 2 3 3 2 2 2 2 2 3" xfId="40465"/>
    <cellStyle name="Normal 2 3 2 3 3 2 2 2 2 3" xfId="22107"/>
    <cellStyle name="Normal 2 3 2 3 3 2 2 2 2 4" xfId="34351"/>
    <cellStyle name="Normal 2 3 2 3 3 2 2 2 2 5" xfId="46580"/>
    <cellStyle name="Normal 2 3 2 3 3 2 2 2 3" xfId="15968"/>
    <cellStyle name="Normal 2 3 2 3 3 2 2 2 3 2" xfId="28223"/>
    <cellStyle name="Normal 2 3 2 3 3 2 2 2 3 3" xfId="40464"/>
    <cellStyle name="Normal 2 3 2 3 3 2 2 2 4" xfId="22106"/>
    <cellStyle name="Normal 2 3 2 3 3 2 2 2 5" xfId="34350"/>
    <cellStyle name="Normal 2 3 2 3 3 2 2 2 6" xfId="46579"/>
    <cellStyle name="Normal 2 3 2 3 3 2 2 3" xfId="4959"/>
    <cellStyle name="Normal 2 3 2 3 3 2 2 3 2" xfId="15970"/>
    <cellStyle name="Normal 2 3 2 3 3 2 2 3 2 2" xfId="28225"/>
    <cellStyle name="Normal 2 3 2 3 3 2 2 3 2 3" xfId="40466"/>
    <cellStyle name="Normal 2 3 2 3 3 2 2 3 3" xfId="22108"/>
    <cellStyle name="Normal 2 3 2 3 3 2 2 3 4" xfId="34352"/>
    <cellStyle name="Normal 2 3 2 3 3 2 2 3 5" xfId="46581"/>
    <cellStyle name="Normal 2 3 2 3 3 2 2 4" xfId="15967"/>
    <cellStyle name="Normal 2 3 2 3 3 2 2 4 2" xfId="28222"/>
    <cellStyle name="Normal 2 3 2 3 3 2 2 4 3" xfId="40463"/>
    <cellStyle name="Normal 2 3 2 3 3 2 2 5" xfId="22105"/>
    <cellStyle name="Normal 2 3 2 3 3 2 2 6" xfId="34349"/>
    <cellStyle name="Normal 2 3 2 3 3 2 2 7" xfId="46578"/>
    <cellStyle name="Normal 2 3 2 3 3 2 3" xfId="4960"/>
    <cellStyle name="Normal 2 3 2 3 3 2 3 2" xfId="4961"/>
    <cellStyle name="Normal 2 3 2 3 3 2 3 2 2" xfId="15972"/>
    <cellStyle name="Normal 2 3 2 3 3 2 3 2 2 2" xfId="28227"/>
    <cellStyle name="Normal 2 3 2 3 3 2 3 2 2 3" xfId="40468"/>
    <cellStyle name="Normal 2 3 2 3 3 2 3 2 3" xfId="22110"/>
    <cellStyle name="Normal 2 3 2 3 3 2 3 2 4" xfId="34354"/>
    <cellStyle name="Normal 2 3 2 3 3 2 3 2 5" xfId="46583"/>
    <cellStyle name="Normal 2 3 2 3 3 2 3 3" xfId="15971"/>
    <cellStyle name="Normal 2 3 2 3 3 2 3 3 2" xfId="28226"/>
    <cellStyle name="Normal 2 3 2 3 3 2 3 3 3" xfId="40467"/>
    <cellStyle name="Normal 2 3 2 3 3 2 3 4" xfId="22109"/>
    <cellStyle name="Normal 2 3 2 3 3 2 3 5" xfId="34353"/>
    <cellStyle name="Normal 2 3 2 3 3 2 3 6" xfId="46582"/>
    <cellStyle name="Normal 2 3 2 3 3 2 4" xfId="4962"/>
    <cellStyle name="Normal 2 3 2 3 3 2 4 2" xfId="15973"/>
    <cellStyle name="Normal 2 3 2 3 3 2 4 2 2" xfId="28228"/>
    <cellStyle name="Normal 2 3 2 3 3 2 4 2 3" xfId="40469"/>
    <cellStyle name="Normal 2 3 2 3 3 2 4 3" xfId="22111"/>
    <cellStyle name="Normal 2 3 2 3 3 2 4 4" xfId="34355"/>
    <cellStyle name="Normal 2 3 2 3 3 2 4 5" xfId="46584"/>
    <cellStyle name="Normal 2 3 2 3 3 2 5" xfId="15966"/>
    <cellStyle name="Normal 2 3 2 3 3 2 5 2" xfId="28221"/>
    <cellStyle name="Normal 2 3 2 3 3 2 5 3" xfId="40462"/>
    <cellStyle name="Normal 2 3 2 3 3 2 6" xfId="22104"/>
    <cellStyle name="Normal 2 3 2 3 3 2 7" xfId="34348"/>
    <cellStyle name="Normal 2 3 2 3 3 2 8" xfId="46577"/>
    <cellStyle name="Normal 2 3 2 3 3 3" xfId="4963"/>
    <cellStyle name="Normal 2 3 2 3 3 3 2" xfId="4964"/>
    <cellStyle name="Normal 2 3 2 3 3 3 2 2" xfId="4965"/>
    <cellStyle name="Normal 2 3 2 3 3 3 2 2 2" xfId="15976"/>
    <cellStyle name="Normal 2 3 2 3 3 3 2 2 2 2" xfId="28231"/>
    <cellStyle name="Normal 2 3 2 3 3 3 2 2 2 3" xfId="40472"/>
    <cellStyle name="Normal 2 3 2 3 3 3 2 2 3" xfId="22114"/>
    <cellStyle name="Normal 2 3 2 3 3 3 2 2 4" xfId="34358"/>
    <cellStyle name="Normal 2 3 2 3 3 3 2 2 5" xfId="46587"/>
    <cellStyle name="Normal 2 3 2 3 3 3 2 3" xfId="15975"/>
    <cellStyle name="Normal 2 3 2 3 3 3 2 3 2" xfId="28230"/>
    <cellStyle name="Normal 2 3 2 3 3 3 2 3 3" xfId="40471"/>
    <cellStyle name="Normal 2 3 2 3 3 3 2 4" xfId="22113"/>
    <cellStyle name="Normal 2 3 2 3 3 3 2 5" xfId="34357"/>
    <cellStyle name="Normal 2 3 2 3 3 3 2 6" xfId="46586"/>
    <cellStyle name="Normal 2 3 2 3 3 3 3" xfId="4966"/>
    <cellStyle name="Normal 2 3 2 3 3 3 3 2" xfId="15977"/>
    <cellStyle name="Normal 2 3 2 3 3 3 3 2 2" xfId="28232"/>
    <cellStyle name="Normal 2 3 2 3 3 3 3 2 3" xfId="40473"/>
    <cellStyle name="Normal 2 3 2 3 3 3 3 3" xfId="22115"/>
    <cellStyle name="Normal 2 3 2 3 3 3 3 4" xfId="34359"/>
    <cellStyle name="Normal 2 3 2 3 3 3 3 5" xfId="46588"/>
    <cellStyle name="Normal 2 3 2 3 3 3 4" xfId="15974"/>
    <cellStyle name="Normal 2 3 2 3 3 3 4 2" xfId="28229"/>
    <cellStyle name="Normal 2 3 2 3 3 3 4 3" xfId="40470"/>
    <cellStyle name="Normal 2 3 2 3 3 3 5" xfId="22112"/>
    <cellStyle name="Normal 2 3 2 3 3 3 6" xfId="34356"/>
    <cellStyle name="Normal 2 3 2 3 3 3 7" xfId="46585"/>
    <cellStyle name="Normal 2 3 2 3 3 4" xfId="4967"/>
    <cellStyle name="Normal 2 3 2 3 3 4 2" xfId="4968"/>
    <cellStyle name="Normal 2 3 2 3 3 4 2 2" xfId="15979"/>
    <cellStyle name="Normal 2 3 2 3 3 4 2 2 2" xfId="28234"/>
    <cellStyle name="Normal 2 3 2 3 3 4 2 2 3" xfId="40475"/>
    <cellStyle name="Normal 2 3 2 3 3 4 2 3" xfId="22117"/>
    <cellStyle name="Normal 2 3 2 3 3 4 2 4" xfId="34361"/>
    <cellStyle name="Normal 2 3 2 3 3 4 2 5" xfId="46590"/>
    <cellStyle name="Normal 2 3 2 3 3 4 3" xfId="15978"/>
    <cellStyle name="Normal 2 3 2 3 3 4 3 2" xfId="28233"/>
    <cellStyle name="Normal 2 3 2 3 3 4 3 3" xfId="40474"/>
    <cellStyle name="Normal 2 3 2 3 3 4 4" xfId="22116"/>
    <cellStyle name="Normal 2 3 2 3 3 4 5" xfId="34360"/>
    <cellStyle name="Normal 2 3 2 3 3 4 6" xfId="46589"/>
    <cellStyle name="Normal 2 3 2 3 3 5" xfId="4969"/>
    <cellStyle name="Normal 2 3 2 3 3 5 2" xfId="15980"/>
    <cellStyle name="Normal 2 3 2 3 3 5 2 2" xfId="28235"/>
    <cellStyle name="Normal 2 3 2 3 3 5 2 3" xfId="40476"/>
    <cellStyle name="Normal 2 3 2 3 3 5 3" xfId="22118"/>
    <cellStyle name="Normal 2 3 2 3 3 5 4" xfId="34362"/>
    <cellStyle name="Normal 2 3 2 3 3 5 5" xfId="46591"/>
    <cellStyle name="Normal 2 3 2 3 3 6" xfId="15965"/>
    <cellStyle name="Normal 2 3 2 3 3 6 2" xfId="28220"/>
    <cellStyle name="Normal 2 3 2 3 3 6 3" xfId="40461"/>
    <cellStyle name="Normal 2 3 2 3 3 7" xfId="22103"/>
    <cellStyle name="Normal 2 3 2 3 3 8" xfId="34347"/>
    <cellStyle name="Normal 2 3 2 3 3 9" xfId="46576"/>
    <cellStyle name="Normal 2 3 2 3 4" xfId="4970"/>
    <cellStyle name="Normal 2 3 2 3 4 2" xfId="4971"/>
    <cellStyle name="Normal 2 3 2 3 4 2 2" xfId="4972"/>
    <cellStyle name="Normal 2 3 2 3 4 2 2 2" xfId="4973"/>
    <cellStyle name="Normal 2 3 2 3 4 2 2 2 2" xfId="15984"/>
    <cellStyle name="Normal 2 3 2 3 4 2 2 2 2 2" xfId="28239"/>
    <cellStyle name="Normal 2 3 2 3 4 2 2 2 2 3" xfId="40480"/>
    <cellStyle name="Normal 2 3 2 3 4 2 2 2 3" xfId="22122"/>
    <cellStyle name="Normal 2 3 2 3 4 2 2 2 4" xfId="34366"/>
    <cellStyle name="Normal 2 3 2 3 4 2 2 2 5" xfId="46595"/>
    <cellStyle name="Normal 2 3 2 3 4 2 2 3" xfId="15983"/>
    <cellStyle name="Normal 2 3 2 3 4 2 2 3 2" xfId="28238"/>
    <cellStyle name="Normal 2 3 2 3 4 2 2 3 3" xfId="40479"/>
    <cellStyle name="Normal 2 3 2 3 4 2 2 4" xfId="22121"/>
    <cellStyle name="Normal 2 3 2 3 4 2 2 5" xfId="34365"/>
    <cellStyle name="Normal 2 3 2 3 4 2 2 6" xfId="46594"/>
    <cellStyle name="Normal 2 3 2 3 4 2 3" xfId="4974"/>
    <cellStyle name="Normal 2 3 2 3 4 2 3 2" xfId="15985"/>
    <cellStyle name="Normal 2 3 2 3 4 2 3 2 2" xfId="28240"/>
    <cellStyle name="Normal 2 3 2 3 4 2 3 2 3" xfId="40481"/>
    <cellStyle name="Normal 2 3 2 3 4 2 3 3" xfId="22123"/>
    <cellStyle name="Normal 2 3 2 3 4 2 3 4" xfId="34367"/>
    <cellStyle name="Normal 2 3 2 3 4 2 3 5" xfId="46596"/>
    <cellStyle name="Normal 2 3 2 3 4 2 4" xfId="15982"/>
    <cellStyle name="Normal 2 3 2 3 4 2 4 2" xfId="28237"/>
    <cellStyle name="Normal 2 3 2 3 4 2 4 3" xfId="40478"/>
    <cellStyle name="Normal 2 3 2 3 4 2 5" xfId="22120"/>
    <cellStyle name="Normal 2 3 2 3 4 2 6" xfId="34364"/>
    <cellStyle name="Normal 2 3 2 3 4 2 7" xfId="46593"/>
    <cellStyle name="Normal 2 3 2 3 4 3" xfId="4975"/>
    <cellStyle name="Normal 2 3 2 3 4 3 2" xfId="4976"/>
    <cellStyle name="Normal 2 3 2 3 4 3 2 2" xfId="15987"/>
    <cellStyle name="Normal 2 3 2 3 4 3 2 2 2" xfId="28242"/>
    <cellStyle name="Normal 2 3 2 3 4 3 2 2 3" xfId="40483"/>
    <cellStyle name="Normal 2 3 2 3 4 3 2 3" xfId="22125"/>
    <cellStyle name="Normal 2 3 2 3 4 3 2 4" xfId="34369"/>
    <cellStyle name="Normal 2 3 2 3 4 3 2 5" xfId="46598"/>
    <cellStyle name="Normal 2 3 2 3 4 3 3" xfId="15986"/>
    <cellStyle name="Normal 2 3 2 3 4 3 3 2" xfId="28241"/>
    <cellStyle name="Normal 2 3 2 3 4 3 3 3" xfId="40482"/>
    <cellStyle name="Normal 2 3 2 3 4 3 4" xfId="22124"/>
    <cellStyle name="Normal 2 3 2 3 4 3 5" xfId="34368"/>
    <cellStyle name="Normal 2 3 2 3 4 3 6" xfId="46597"/>
    <cellStyle name="Normal 2 3 2 3 4 4" xfId="4977"/>
    <cellStyle name="Normal 2 3 2 3 4 4 2" xfId="15988"/>
    <cellStyle name="Normal 2 3 2 3 4 4 2 2" xfId="28243"/>
    <cellStyle name="Normal 2 3 2 3 4 4 2 3" xfId="40484"/>
    <cellStyle name="Normal 2 3 2 3 4 4 3" xfId="22126"/>
    <cellStyle name="Normal 2 3 2 3 4 4 4" xfId="34370"/>
    <cellStyle name="Normal 2 3 2 3 4 4 5" xfId="46599"/>
    <cellStyle name="Normal 2 3 2 3 4 5" xfId="15981"/>
    <cellStyle name="Normal 2 3 2 3 4 5 2" xfId="28236"/>
    <cellStyle name="Normal 2 3 2 3 4 5 3" xfId="40477"/>
    <cellStyle name="Normal 2 3 2 3 4 6" xfId="22119"/>
    <cellStyle name="Normal 2 3 2 3 4 7" xfId="34363"/>
    <cellStyle name="Normal 2 3 2 3 4 8" xfId="46592"/>
    <cellStyle name="Normal 2 3 2 3 5" xfId="4978"/>
    <cellStyle name="Normal 2 3 2 3 5 2" xfId="4979"/>
    <cellStyle name="Normal 2 3 2 3 5 2 2" xfId="4980"/>
    <cellStyle name="Normal 2 3 2 3 5 2 2 2" xfId="15991"/>
    <cellStyle name="Normal 2 3 2 3 5 2 2 2 2" xfId="28246"/>
    <cellStyle name="Normal 2 3 2 3 5 2 2 2 3" xfId="40487"/>
    <cellStyle name="Normal 2 3 2 3 5 2 2 3" xfId="22129"/>
    <cellStyle name="Normal 2 3 2 3 5 2 2 4" xfId="34373"/>
    <cellStyle name="Normal 2 3 2 3 5 2 2 5" xfId="46602"/>
    <cellStyle name="Normal 2 3 2 3 5 2 3" xfId="15990"/>
    <cellStyle name="Normal 2 3 2 3 5 2 3 2" xfId="28245"/>
    <cellStyle name="Normal 2 3 2 3 5 2 3 3" xfId="40486"/>
    <cellStyle name="Normal 2 3 2 3 5 2 4" xfId="22128"/>
    <cellStyle name="Normal 2 3 2 3 5 2 5" xfId="34372"/>
    <cellStyle name="Normal 2 3 2 3 5 2 6" xfId="46601"/>
    <cellStyle name="Normal 2 3 2 3 5 3" xfId="4981"/>
    <cellStyle name="Normal 2 3 2 3 5 3 2" xfId="15992"/>
    <cellStyle name="Normal 2 3 2 3 5 3 2 2" xfId="28247"/>
    <cellStyle name="Normal 2 3 2 3 5 3 2 3" xfId="40488"/>
    <cellStyle name="Normal 2 3 2 3 5 3 3" xfId="22130"/>
    <cellStyle name="Normal 2 3 2 3 5 3 4" xfId="34374"/>
    <cellStyle name="Normal 2 3 2 3 5 3 5" xfId="46603"/>
    <cellStyle name="Normal 2 3 2 3 5 4" xfId="15989"/>
    <cellStyle name="Normal 2 3 2 3 5 4 2" xfId="28244"/>
    <cellStyle name="Normal 2 3 2 3 5 4 3" xfId="40485"/>
    <cellStyle name="Normal 2 3 2 3 5 5" xfId="22127"/>
    <cellStyle name="Normal 2 3 2 3 5 6" xfId="34371"/>
    <cellStyle name="Normal 2 3 2 3 5 7" xfId="46600"/>
    <cellStyle name="Normal 2 3 2 3 6" xfId="4982"/>
    <cellStyle name="Normal 2 3 2 3 6 2" xfId="4983"/>
    <cellStyle name="Normal 2 3 2 3 6 2 2" xfId="15994"/>
    <cellStyle name="Normal 2 3 2 3 6 2 2 2" xfId="28249"/>
    <cellStyle name="Normal 2 3 2 3 6 2 2 3" xfId="40490"/>
    <cellStyle name="Normal 2 3 2 3 6 2 3" xfId="22132"/>
    <cellStyle name="Normal 2 3 2 3 6 2 4" xfId="34376"/>
    <cellStyle name="Normal 2 3 2 3 6 2 5" xfId="46605"/>
    <cellStyle name="Normal 2 3 2 3 6 3" xfId="15993"/>
    <cellStyle name="Normal 2 3 2 3 6 3 2" xfId="28248"/>
    <cellStyle name="Normal 2 3 2 3 6 3 3" xfId="40489"/>
    <cellStyle name="Normal 2 3 2 3 6 4" xfId="22131"/>
    <cellStyle name="Normal 2 3 2 3 6 5" xfId="34375"/>
    <cellStyle name="Normal 2 3 2 3 6 6" xfId="46604"/>
    <cellStyle name="Normal 2 3 2 3 7" xfId="4984"/>
    <cellStyle name="Normal 2 3 2 3 7 2" xfId="15995"/>
    <cellStyle name="Normal 2 3 2 3 7 2 2" xfId="28250"/>
    <cellStyle name="Normal 2 3 2 3 7 2 3" xfId="40491"/>
    <cellStyle name="Normal 2 3 2 3 7 3" xfId="22133"/>
    <cellStyle name="Normal 2 3 2 3 7 4" xfId="34377"/>
    <cellStyle name="Normal 2 3 2 3 7 5" xfId="46606"/>
    <cellStyle name="Normal 2 3 2 3 8" xfId="15932"/>
    <cellStyle name="Normal 2 3 2 3 8 2" xfId="28187"/>
    <cellStyle name="Normal 2 3 2 3 8 3" xfId="40428"/>
    <cellStyle name="Normal 2 3 2 3 9" xfId="22070"/>
    <cellStyle name="Normal 2 3 2 4" xfId="4985"/>
    <cellStyle name="Normal 2 3 2 4 10" xfId="46607"/>
    <cellStyle name="Normal 2 3 2 4 2" xfId="4986"/>
    <cellStyle name="Normal 2 3 2 4 2 2" xfId="4987"/>
    <cellStyle name="Normal 2 3 2 4 2 2 2" xfId="4988"/>
    <cellStyle name="Normal 2 3 2 4 2 2 2 2" xfId="4989"/>
    <cellStyle name="Normal 2 3 2 4 2 2 2 2 2" xfId="4990"/>
    <cellStyle name="Normal 2 3 2 4 2 2 2 2 2 2" xfId="16001"/>
    <cellStyle name="Normal 2 3 2 4 2 2 2 2 2 2 2" xfId="28256"/>
    <cellStyle name="Normal 2 3 2 4 2 2 2 2 2 2 3" xfId="40497"/>
    <cellStyle name="Normal 2 3 2 4 2 2 2 2 2 3" xfId="22139"/>
    <cellStyle name="Normal 2 3 2 4 2 2 2 2 2 4" xfId="34383"/>
    <cellStyle name="Normal 2 3 2 4 2 2 2 2 2 5" xfId="46612"/>
    <cellStyle name="Normal 2 3 2 4 2 2 2 2 3" xfId="16000"/>
    <cellStyle name="Normal 2 3 2 4 2 2 2 2 3 2" xfId="28255"/>
    <cellStyle name="Normal 2 3 2 4 2 2 2 2 3 3" xfId="40496"/>
    <cellStyle name="Normal 2 3 2 4 2 2 2 2 4" xfId="22138"/>
    <cellStyle name="Normal 2 3 2 4 2 2 2 2 5" xfId="34382"/>
    <cellStyle name="Normal 2 3 2 4 2 2 2 2 6" xfId="46611"/>
    <cellStyle name="Normal 2 3 2 4 2 2 2 3" xfId="4991"/>
    <cellStyle name="Normal 2 3 2 4 2 2 2 3 2" xfId="16002"/>
    <cellStyle name="Normal 2 3 2 4 2 2 2 3 2 2" xfId="28257"/>
    <cellStyle name="Normal 2 3 2 4 2 2 2 3 2 3" xfId="40498"/>
    <cellStyle name="Normal 2 3 2 4 2 2 2 3 3" xfId="22140"/>
    <cellStyle name="Normal 2 3 2 4 2 2 2 3 4" xfId="34384"/>
    <cellStyle name="Normal 2 3 2 4 2 2 2 3 5" xfId="46613"/>
    <cellStyle name="Normal 2 3 2 4 2 2 2 4" xfId="15999"/>
    <cellStyle name="Normal 2 3 2 4 2 2 2 4 2" xfId="28254"/>
    <cellStyle name="Normal 2 3 2 4 2 2 2 4 3" xfId="40495"/>
    <cellStyle name="Normal 2 3 2 4 2 2 2 5" xfId="22137"/>
    <cellStyle name="Normal 2 3 2 4 2 2 2 6" xfId="34381"/>
    <cellStyle name="Normal 2 3 2 4 2 2 2 7" xfId="46610"/>
    <cellStyle name="Normal 2 3 2 4 2 2 3" xfId="4992"/>
    <cellStyle name="Normal 2 3 2 4 2 2 3 2" xfId="4993"/>
    <cellStyle name="Normal 2 3 2 4 2 2 3 2 2" xfId="16004"/>
    <cellStyle name="Normal 2 3 2 4 2 2 3 2 2 2" xfId="28259"/>
    <cellStyle name="Normal 2 3 2 4 2 2 3 2 2 3" xfId="40500"/>
    <cellStyle name="Normal 2 3 2 4 2 2 3 2 3" xfId="22142"/>
    <cellStyle name="Normal 2 3 2 4 2 2 3 2 4" xfId="34386"/>
    <cellStyle name="Normal 2 3 2 4 2 2 3 2 5" xfId="46615"/>
    <cellStyle name="Normal 2 3 2 4 2 2 3 3" xfId="16003"/>
    <cellStyle name="Normal 2 3 2 4 2 2 3 3 2" xfId="28258"/>
    <cellStyle name="Normal 2 3 2 4 2 2 3 3 3" xfId="40499"/>
    <cellStyle name="Normal 2 3 2 4 2 2 3 4" xfId="22141"/>
    <cellStyle name="Normal 2 3 2 4 2 2 3 5" xfId="34385"/>
    <cellStyle name="Normal 2 3 2 4 2 2 3 6" xfId="46614"/>
    <cellStyle name="Normal 2 3 2 4 2 2 4" xfId="4994"/>
    <cellStyle name="Normal 2 3 2 4 2 2 4 2" xfId="16005"/>
    <cellStyle name="Normal 2 3 2 4 2 2 4 2 2" xfId="28260"/>
    <cellStyle name="Normal 2 3 2 4 2 2 4 2 3" xfId="40501"/>
    <cellStyle name="Normal 2 3 2 4 2 2 4 3" xfId="22143"/>
    <cellStyle name="Normal 2 3 2 4 2 2 4 4" xfId="34387"/>
    <cellStyle name="Normal 2 3 2 4 2 2 4 5" xfId="46616"/>
    <cellStyle name="Normal 2 3 2 4 2 2 5" xfId="15998"/>
    <cellStyle name="Normal 2 3 2 4 2 2 5 2" xfId="28253"/>
    <cellStyle name="Normal 2 3 2 4 2 2 5 3" xfId="40494"/>
    <cellStyle name="Normal 2 3 2 4 2 2 6" xfId="22136"/>
    <cellStyle name="Normal 2 3 2 4 2 2 7" xfId="34380"/>
    <cellStyle name="Normal 2 3 2 4 2 2 8" xfId="46609"/>
    <cellStyle name="Normal 2 3 2 4 2 3" xfId="4995"/>
    <cellStyle name="Normal 2 3 2 4 2 3 2" xfId="4996"/>
    <cellStyle name="Normal 2 3 2 4 2 3 2 2" xfId="4997"/>
    <cellStyle name="Normal 2 3 2 4 2 3 2 2 2" xfId="16008"/>
    <cellStyle name="Normal 2 3 2 4 2 3 2 2 2 2" xfId="28263"/>
    <cellStyle name="Normal 2 3 2 4 2 3 2 2 2 3" xfId="40504"/>
    <cellStyle name="Normal 2 3 2 4 2 3 2 2 3" xfId="22146"/>
    <cellStyle name="Normal 2 3 2 4 2 3 2 2 4" xfId="34390"/>
    <cellStyle name="Normal 2 3 2 4 2 3 2 2 5" xfId="46619"/>
    <cellStyle name="Normal 2 3 2 4 2 3 2 3" xfId="16007"/>
    <cellStyle name="Normal 2 3 2 4 2 3 2 3 2" xfId="28262"/>
    <cellStyle name="Normal 2 3 2 4 2 3 2 3 3" xfId="40503"/>
    <cellStyle name="Normal 2 3 2 4 2 3 2 4" xfId="22145"/>
    <cellStyle name="Normal 2 3 2 4 2 3 2 5" xfId="34389"/>
    <cellStyle name="Normal 2 3 2 4 2 3 2 6" xfId="46618"/>
    <cellStyle name="Normal 2 3 2 4 2 3 3" xfId="4998"/>
    <cellStyle name="Normal 2 3 2 4 2 3 3 2" xfId="16009"/>
    <cellStyle name="Normal 2 3 2 4 2 3 3 2 2" xfId="28264"/>
    <cellStyle name="Normal 2 3 2 4 2 3 3 2 3" xfId="40505"/>
    <cellStyle name="Normal 2 3 2 4 2 3 3 3" xfId="22147"/>
    <cellStyle name="Normal 2 3 2 4 2 3 3 4" xfId="34391"/>
    <cellStyle name="Normal 2 3 2 4 2 3 3 5" xfId="46620"/>
    <cellStyle name="Normal 2 3 2 4 2 3 4" xfId="16006"/>
    <cellStyle name="Normal 2 3 2 4 2 3 4 2" xfId="28261"/>
    <cellStyle name="Normal 2 3 2 4 2 3 4 3" xfId="40502"/>
    <cellStyle name="Normal 2 3 2 4 2 3 5" xfId="22144"/>
    <cellStyle name="Normal 2 3 2 4 2 3 6" xfId="34388"/>
    <cellStyle name="Normal 2 3 2 4 2 3 7" xfId="46617"/>
    <cellStyle name="Normal 2 3 2 4 2 4" xfId="4999"/>
    <cellStyle name="Normal 2 3 2 4 2 4 2" xfId="5000"/>
    <cellStyle name="Normal 2 3 2 4 2 4 2 2" xfId="16011"/>
    <cellStyle name="Normal 2 3 2 4 2 4 2 2 2" xfId="28266"/>
    <cellStyle name="Normal 2 3 2 4 2 4 2 2 3" xfId="40507"/>
    <cellStyle name="Normal 2 3 2 4 2 4 2 3" xfId="22149"/>
    <cellStyle name="Normal 2 3 2 4 2 4 2 4" xfId="34393"/>
    <cellStyle name="Normal 2 3 2 4 2 4 2 5" xfId="46622"/>
    <cellStyle name="Normal 2 3 2 4 2 4 3" xfId="16010"/>
    <cellStyle name="Normal 2 3 2 4 2 4 3 2" xfId="28265"/>
    <cellStyle name="Normal 2 3 2 4 2 4 3 3" xfId="40506"/>
    <cellStyle name="Normal 2 3 2 4 2 4 4" xfId="22148"/>
    <cellStyle name="Normal 2 3 2 4 2 4 5" xfId="34392"/>
    <cellStyle name="Normal 2 3 2 4 2 4 6" xfId="46621"/>
    <cellStyle name="Normal 2 3 2 4 2 5" xfId="5001"/>
    <cellStyle name="Normal 2 3 2 4 2 5 2" xfId="16012"/>
    <cellStyle name="Normal 2 3 2 4 2 5 2 2" xfId="28267"/>
    <cellStyle name="Normal 2 3 2 4 2 5 2 3" xfId="40508"/>
    <cellStyle name="Normal 2 3 2 4 2 5 3" xfId="22150"/>
    <cellStyle name="Normal 2 3 2 4 2 5 4" xfId="34394"/>
    <cellStyle name="Normal 2 3 2 4 2 5 5" xfId="46623"/>
    <cellStyle name="Normal 2 3 2 4 2 6" xfId="15997"/>
    <cellStyle name="Normal 2 3 2 4 2 6 2" xfId="28252"/>
    <cellStyle name="Normal 2 3 2 4 2 6 3" xfId="40493"/>
    <cellStyle name="Normal 2 3 2 4 2 7" xfId="22135"/>
    <cellStyle name="Normal 2 3 2 4 2 8" xfId="34379"/>
    <cellStyle name="Normal 2 3 2 4 2 9" xfId="46608"/>
    <cellStyle name="Normal 2 3 2 4 3" xfId="5002"/>
    <cellStyle name="Normal 2 3 2 4 3 2" xfId="5003"/>
    <cellStyle name="Normal 2 3 2 4 3 2 2" xfId="5004"/>
    <cellStyle name="Normal 2 3 2 4 3 2 2 2" xfId="5005"/>
    <cellStyle name="Normal 2 3 2 4 3 2 2 2 2" xfId="16016"/>
    <cellStyle name="Normal 2 3 2 4 3 2 2 2 2 2" xfId="28271"/>
    <cellStyle name="Normal 2 3 2 4 3 2 2 2 2 3" xfId="40512"/>
    <cellStyle name="Normal 2 3 2 4 3 2 2 2 3" xfId="22154"/>
    <cellStyle name="Normal 2 3 2 4 3 2 2 2 4" xfId="34398"/>
    <cellStyle name="Normal 2 3 2 4 3 2 2 2 5" xfId="46627"/>
    <cellStyle name="Normal 2 3 2 4 3 2 2 3" xfId="16015"/>
    <cellStyle name="Normal 2 3 2 4 3 2 2 3 2" xfId="28270"/>
    <cellStyle name="Normal 2 3 2 4 3 2 2 3 3" xfId="40511"/>
    <cellStyle name="Normal 2 3 2 4 3 2 2 4" xfId="22153"/>
    <cellStyle name="Normal 2 3 2 4 3 2 2 5" xfId="34397"/>
    <cellStyle name="Normal 2 3 2 4 3 2 2 6" xfId="46626"/>
    <cellStyle name="Normal 2 3 2 4 3 2 3" xfId="5006"/>
    <cellStyle name="Normal 2 3 2 4 3 2 3 2" xfId="16017"/>
    <cellStyle name="Normal 2 3 2 4 3 2 3 2 2" xfId="28272"/>
    <cellStyle name="Normal 2 3 2 4 3 2 3 2 3" xfId="40513"/>
    <cellStyle name="Normal 2 3 2 4 3 2 3 3" xfId="22155"/>
    <cellStyle name="Normal 2 3 2 4 3 2 3 4" xfId="34399"/>
    <cellStyle name="Normal 2 3 2 4 3 2 3 5" xfId="46628"/>
    <cellStyle name="Normal 2 3 2 4 3 2 4" xfId="16014"/>
    <cellStyle name="Normal 2 3 2 4 3 2 4 2" xfId="28269"/>
    <cellStyle name="Normal 2 3 2 4 3 2 4 3" xfId="40510"/>
    <cellStyle name="Normal 2 3 2 4 3 2 5" xfId="22152"/>
    <cellStyle name="Normal 2 3 2 4 3 2 6" xfId="34396"/>
    <cellStyle name="Normal 2 3 2 4 3 2 7" xfId="46625"/>
    <cellStyle name="Normal 2 3 2 4 3 3" xfId="5007"/>
    <cellStyle name="Normal 2 3 2 4 3 3 2" xfId="5008"/>
    <cellStyle name="Normal 2 3 2 4 3 3 2 2" xfId="16019"/>
    <cellStyle name="Normal 2 3 2 4 3 3 2 2 2" xfId="28274"/>
    <cellStyle name="Normal 2 3 2 4 3 3 2 2 3" xfId="40515"/>
    <cellStyle name="Normal 2 3 2 4 3 3 2 3" xfId="22157"/>
    <cellStyle name="Normal 2 3 2 4 3 3 2 4" xfId="34401"/>
    <cellStyle name="Normal 2 3 2 4 3 3 2 5" xfId="46630"/>
    <cellStyle name="Normal 2 3 2 4 3 3 3" xfId="16018"/>
    <cellStyle name="Normal 2 3 2 4 3 3 3 2" xfId="28273"/>
    <cellStyle name="Normal 2 3 2 4 3 3 3 3" xfId="40514"/>
    <cellStyle name="Normal 2 3 2 4 3 3 4" xfId="22156"/>
    <cellStyle name="Normal 2 3 2 4 3 3 5" xfId="34400"/>
    <cellStyle name="Normal 2 3 2 4 3 3 6" xfId="46629"/>
    <cellStyle name="Normal 2 3 2 4 3 4" xfId="5009"/>
    <cellStyle name="Normal 2 3 2 4 3 4 2" xfId="16020"/>
    <cellStyle name="Normal 2 3 2 4 3 4 2 2" xfId="28275"/>
    <cellStyle name="Normal 2 3 2 4 3 4 2 3" xfId="40516"/>
    <cellStyle name="Normal 2 3 2 4 3 4 3" xfId="22158"/>
    <cellStyle name="Normal 2 3 2 4 3 4 4" xfId="34402"/>
    <cellStyle name="Normal 2 3 2 4 3 4 5" xfId="46631"/>
    <cellStyle name="Normal 2 3 2 4 3 5" xfId="16013"/>
    <cellStyle name="Normal 2 3 2 4 3 5 2" xfId="28268"/>
    <cellStyle name="Normal 2 3 2 4 3 5 3" xfId="40509"/>
    <cellStyle name="Normal 2 3 2 4 3 6" xfId="22151"/>
    <cellStyle name="Normal 2 3 2 4 3 7" xfId="34395"/>
    <cellStyle name="Normal 2 3 2 4 3 8" xfId="46624"/>
    <cellStyle name="Normal 2 3 2 4 4" xfId="5010"/>
    <cellStyle name="Normal 2 3 2 4 4 2" xfId="5011"/>
    <cellStyle name="Normal 2 3 2 4 4 2 2" xfId="5012"/>
    <cellStyle name="Normal 2 3 2 4 4 2 2 2" xfId="16023"/>
    <cellStyle name="Normal 2 3 2 4 4 2 2 2 2" xfId="28278"/>
    <cellStyle name="Normal 2 3 2 4 4 2 2 2 3" xfId="40519"/>
    <cellStyle name="Normal 2 3 2 4 4 2 2 3" xfId="22161"/>
    <cellStyle name="Normal 2 3 2 4 4 2 2 4" xfId="34405"/>
    <cellStyle name="Normal 2 3 2 4 4 2 2 5" xfId="46634"/>
    <cellStyle name="Normal 2 3 2 4 4 2 3" xfId="16022"/>
    <cellStyle name="Normal 2 3 2 4 4 2 3 2" xfId="28277"/>
    <cellStyle name="Normal 2 3 2 4 4 2 3 3" xfId="40518"/>
    <cellStyle name="Normal 2 3 2 4 4 2 4" xfId="22160"/>
    <cellStyle name="Normal 2 3 2 4 4 2 5" xfId="34404"/>
    <cellStyle name="Normal 2 3 2 4 4 2 6" xfId="46633"/>
    <cellStyle name="Normal 2 3 2 4 4 3" xfId="5013"/>
    <cellStyle name="Normal 2 3 2 4 4 3 2" xfId="16024"/>
    <cellStyle name="Normal 2 3 2 4 4 3 2 2" xfId="28279"/>
    <cellStyle name="Normal 2 3 2 4 4 3 2 3" xfId="40520"/>
    <cellStyle name="Normal 2 3 2 4 4 3 3" xfId="22162"/>
    <cellStyle name="Normal 2 3 2 4 4 3 4" xfId="34406"/>
    <cellStyle name="Normal 2 3 2 4 4 3 5" xfId="46635"/>
    <cellStyle name="Normal 2 3 2 4 4 4" xfId="16021"/>
    <cellStyle name="Normal 2 3 2 4 4 4 2" xfId="28276"/>
    <cellStyle name="Normal 2 3 2 4 4 4 3" xfId="40517"/>
    <cellStyle name="Normal 2 3 2 4 4 5" xfId="22159"/>
    <cellStyle name="Normal 2 3 2 4 4 6" xfId="34403"/>
    <cellStyle name="Normal 2 3 2 4 4 7" xfId="46632"/>
    <cellStyle name="Normal 2 3 2 4 5" xfId="5014"/>
    <cellStyle name="Normal 2 3 2 4 5 2" xfId="5015"/>
    <cellStyle name="Normal 2 3 2 4 5 2 2" xfId="16026"/>
    <cellStyle name="Normal 2 3 2 4 5 2 2 2" xfId="28281"/>
    <cellStyle name="Normal 2 3 2 4 5 2 2 3" xfId="40522"/>
    <cellStyle name="Normal 2 3 2 4 5 2 3" xfId="22164"/>
    <cellStyle name="Normal 2 3 2 4 5 2 4" xfId="34408"/>
    <cellStyle name="Normal 2 3 2 4 5 2 5" xfId="46637"/>
    <cellStyle name="Normal 2 3 2 4 5 3" xfId="16025"/>
    <cellStyle name="Normal 2 3 2 4 5 3 2" xfId="28280"/>
    <cellStyle name="Normal 2 3 2 4 5 3 3" xfId="40521"/>
    <cellStyle name="Normal 2 3 2 4 5 4" xfId="22163"/>
    <cellStyle name="Normal 2 3 2 4 5 5" xfId="34407"/>
    <cellStyle name="Normal 2 3 2 4 5 6" xfId="46636"/>
    <cellStyle name="Normal 2 3 2 4 6" xfId="5016"/>
    <cellStyle name="Normal 2 3 2 4 6 2" xfId="16027"/>
    <cellStyle name="Normal 2 3 2 4 6 2 2" xfId="28282"/>
    <cellStyle name="Normal 2 3 2 4 6 2 3" xfId="40523"/>
    <cellStyle name="Normal 2 3 2 4 6 3" xfId="22165"/>
    <cellStyle name="Normal 2 3 2 4 6 4" xfId="34409"/>
    <cellStyle name="Normal 2 3 2 4 6 5" xfId="46638"/>
    <cellStyle name="Normal 2 3 2 4 7" xfId="15996"/>
    <cellStyle name="Normal 2 3 2 4 7 2" xfId="28251"/>
    <cellStyle name="Normal 2 3 2 4 7 3" xfId="40492"/>
    <cellStyle name="Normal 2 3 2 4 8" xfId="22134"/>
    <cellStyle name="Normal 2 3 2 4 9" xfId="34378"/>
    <cellStyle name="Normal 2 3 2 5" xfId="5017"/>
    <cellStyle name="Normal 2 3 2 5 2" xfId="5018"/>
    <cellStyle name="Normal 2 3 2 5 2 2" xfId="5019"/>
    <cellStyle name="Normal 2 3 2 5 2 2 2" xfId="5020"/>
    <cellStyle name="Normal 2 3 2 5 2 2 2 2" xfId="5021"/>
    <cellStyle name="Normal 2 3 2 5 2 2 2 2 2" xfId="16032"/>
    <cellStyle name="Normal 2 3 2 5 2 2 2 2 2 2" xfId="28287"/>
    <cellStyle name="Normal 2 3 2 5 2 2 2 2 2 3" xfId="40528"/>
    <cellStyle name="Normal 2 3 2 5 2 2 2 2 3" xfId="22170"/>
    <cellStyle name="Normal 2 3 2 5 2 2 2 2 4" xfId="34414"/>
    <cellStyle name="Normal 2 3 2 5 2 2 2 2 5" xfId="46643"/>
    <cellStyle name="Normal 2 3 2 5 2 2 2 3" xfId="16031"/>
    <cellStyle name="Normal 2 3 2 5 2 2 2 3 2" xfId="28286"/>
    <cellStyle name="Normal 2 3 2 5 2 2 2 3 3" xfId="40527"/>
    <cellStyle name="Normal 2 3 2 5 2 2 2 4" xfId="22169"/>
    <cellStyle name="Normal 2 3 2 5 2 2 2 5" xfId="34413"/>
    <cellStyle name="Normal 2 3 2 5 2 2 2 6" xfId="46642"/>
    <cellStyle name="Normal 2 3 2 5 2 2 3" xfId="5022"/>
    <cellStyle name="Normal 2 3 2 5 2 2 3 2" xfId="16033"/>
    <cellStyle name="Normal 2 3 2 5 2 2 3 2 2" xfId="28288"/>
    <cellStyle name="Normal 2 3 2 5 2 2 3 2 3" xfId="40529"/>
    <cellStyle name="Normal 2 3 2 5 2 2 3 3" xfId="22171"/>
    <cellStyle name="Normal 2 3 2 5 2 2 3 4" xfId="34415"/>
    <cellStyle name="Normal 2 3 2 5 2 2 3 5" xfId="46644"/>
    <cellStyle name="Normal 2 3 2 5 2 2 4" xfId="16030"/>
    <cellStyle name="Normal 2 3 2 5 2 2 4 2" xfId="28285"/>
    <cellStyle name="Normal 2 3 2 5 2 2 4 3" xfId="40526"/>
    <cellStyle name="Normal 2 3 2 5 2 2 5" xfId="22168"/>
    <cellStyle name="Normal 2 3 2 5 2 2 6" xfId="34412"/>
    <cellStyle name="Normal 2 3 2 5 2 2 7" xfId="46641"/>
    <cellStyle name="Normal 2 3 2 5 2 3" xfId="5023"/>
    <cellStyle name="Normal 2 3 2 5 2 3 2" xfId="5024"/>
    <cellStyle name="Normal 2 3 2 5 2 3 2 2" xfId="16035"/>
    <cellStyle name="Normal 2 3 2 5 2 3 2 2 2" xfId="28290"/>
    <cellStyle name="Normal 2 3 2 5 2 3 2 2 3" xfId="40531"/>
    <cellStyle name="Normal 2 3 2 5 2 3 2 3" xfId="22173"/>
    <cellStyle name="Normal 2 3 2 5 2 3 2 4" xfId="34417"/>
    <cellStyle name="Normal 2 3 2 5 2 3 2 5" xfId="46646"/>
    <cellStyle name="Normal 2 3 2 5 2 3 3" xfId="16034"/>
    <cellStyle name="Normal 2 3 2 5 2 3 3 2" xfId="28289"/>
    <cellStyle name="Normal 2 3 2 5 2 3 3 3" xfId="40530"/>
    <cellStyle name="Normal 2 3 2 5 2 3 4" xfId="22172"/>
    <cellStyle name="Normal 2 3 2 5 2 3 5" xfId="34416"/>
    <cellStyle name="Normal 2 3 2 5 2 3 6" xfId="46645"/>
    <cellStyle name="Normal 2 3 2 5 2 4" xfId="5025"/>
    <cellStyle name="Normal 2 3 2 5 2 4 2" xfId="16036"/>
    <cellStyle name="Normal 2 3 2 5 2 4 2 2" xfId="28291"/>
    <cellStyle name="Normal 2 3 2 5 2 4 2 3" xfId="40532"/>
    <cellStyle name="Normal 2 3 2 5 2 4 3" xfId="22174"/>
    <cellStyle name="Normal 2 3 2 5 2 4 4" xfId="34418"/>
    <cellStyle name="Normal 2 3 2 5 2 4 5" xfId="46647"/>
    <cellStyle name="Normal 2 3 2 5 2 5" xfId="16029"/>
    <cellStyle name="Normal 2 3 2 5 2 5 2" xfId="28284"/>
    <cellStyle name="Normal 2 3 2 5 2 5 3" xfId="40525"/>
    <cellStyle name="Normal 2 3 2 5 2 6" xfId="22167"/>
    <cellStyle name="Normal 2 3 2 5 2 7" xfId="34411"/>
    <cellStyle name="Normal 2 3 2 5 2 8" xfId="46640"/>
    <cellStyle name="Normal 2 3 2 5 3" xfId="5026"/>
    <cellStyle name="Normal 2 3 2 5 3 2" xfId="5027"/>
    <cellStyle name="Normal 2 3 2 5 3 2 2" xfId="5028"/>
    <cellStyle name="Normal 2 3 2 5 3 2 2 2" xfId="16039"/>
    <cellStyle name="Normal 2 3 2 5 3 2 2 2 2" xfId="28294"/>
    <cellStyle name="Normal 2 3 2 5 3 2 2 2 3" xfId="40535"/>
    <cellStyle name="Normal 2 3 2 5 3 2 2 3" xfId="22177"/>
    <cellStyle name="Normal 2 3 2 5 3 2 2 4" xfId="34421"/>
    <cellStyle name="Normal 2 3 2 5 3 2 2 5" xfId="46650"/>
    <cellStyle name="Normal 2 3 2 5 3 2 3" xfId="16038"/>
    <cellStyle name="Normal 2 3 2 5 3 2 3 2" xfId="28293"/>
    <cellStyle name="Normal 2 3 2 5 3 2 3 3" xfId="40534"/>
    <cellStyle name="Normal 2 3 2 5 3 2 4" xfId="22176"/>
    <cellStyle name="Normal 2 3 2 5 3 2 5" xfId="34420"/>
    <cellStyle name="Normal 2 3 2 5 3 2 6" xfId="46649"/>
    <cellStyle name="Normal 2 3 2 5 3 3" xfId="5029"/>
    <cellStyle name="Normal 2 3 2 5 3 3 2" xfId="16040"/>
    <cellStyle name="Normal 2 3 2 5 3 3 2 2" xfId="28295"/>
    <cellStyle name="Normal 2 3 2 5 3 3 2 3" xfId="40536"/>
    <cellStyle name="Normal 2 3 2 5 3 3 3" xfId="22178"/>
    <cellStyle name="Normal 2 3 2 5 3 3 4" xfId="34422"/>
    <cellStyle name="Normal 2 3 2 5 3 3 5" xfId="46651"/>
    <cellStyle name="Normal 2 3 2 5 3 4" xfId="16037"/>
    <cellStyle name="Normal 2 3 2 5 3 4 2" xfId="28292"/>
    <cellStyle name="Normal 2 3 2 5 3 4 3" xfId="40533"/>
    <cellStyle name="Normal 2 3 2 5 3 5" xfId="22175"/>
    <cellStyle name="Normal 2 3 2 5 3 6" xfId="34419"/>
    <cellStyle name="Normal 2 3 2 5 3 7" xfId="46648"/>
    <cellStyle name="Normal 2 3 2 5 4" xfId="5030"/>
    <cellStyle name="Normal 2 3 2 5 4 2" xfId="5031"/>
    <cellStyle name="Normal 2 3 2 5 4 2 2" xfId="16042"/>
    <cellStyle name="Normal 2 3 2 5 4 2 2 2" xfId="28297"/>
    <cellStyle name="Normal 2 3 2 5 4 2 2 3" xfId="40538"/>
    <cellStyle name="Normal 2 3 2 5 4 2 3" xfId="22180"/>
    <cellStyle name="Normal 2 3 2 5 4 2 4" xfId="34424"/>
    <cellStyle name="Normal 2 3 2 5 4 2 5" xfId="46653"/>
    <cellStyle name="Normal 2 3 2 5 4 3" xfId="16041"/>
    <cellStyle name="Normal 2 3 2 5 4 3 2" xfId="28296"/>
    <cellStyle name="Normal 2 3 2 5 4 3 3" xfId="40537"/>
    <cellStyle name="Normal 2 3 2 5 4 4" xfId="22179"/>
    <cellStyle name="Normal 2 3 2 5 4 5" xfId="34423"/>
    <cellStyle name="Normal 2 3 2 5 4 6" xfId="46652"/>
    <cellStyle name="Normal 2 3 2 5 5" xfId="5032"/>
    <cellStyle name="Normal 2 3 2 5 5 2" xfId="16043"/>
    <cellStyle name="Normal 2 3 2 5 5 2 2" xfId="28298"/>
    <cellStyle name="Normal 2 3 2 5 5 2 3" xfId="40539"/>
    <cellStyle name="Normal 2 3 2 5 5 3" xfId="22181"/>
    <cellStyle name="Normal 2 3 2 5 5 4" xfId="34425"/>
    <cellStyle name="Normal 2 3 2 5 5 5" xfId="46654"/>
    <cellStyle name="Normal 2 3 2 5 6" xfId="16028"/>
    <cellStyle name="Normal 2 3 2 5 6 2" xfId="28283"/>
    <cellStyle name="Normal 2 3 2 5 6 3" xfId="40524"/>
    <cellStyle name="Normal 2 3 2 5 7" xfId="22166"/>
    <cellStyle name="Normal 2 3 2 5 8" xfId="34410"/>
    <cellStyle name="Normal 2 3 2 5 9" xfId="46639"/>
    <cellStyle name="Normal 2 3 2 6" xfId="5033"/>
    <cellStyle name="Normal 2 3 2 6 2" xfId="5034"/>
    <cellStyle name="Normal 2 3 2 6 2 2" xfId="5035"/>
    <cellStyle name="Normal 2 3 2 6 2 2 2" xfId="5036"/>
    <cellStyle name="Normal 2 3 2 6 2 2 2 2" xfId="16047"/>
    <cellStyle name="Normal 2 3 2 6 2 2 2 2 2" xfId="28302"/>
    <cellStyle name="Normal 2 3 2 6 2 2 2 2 3" xfId="40543"/>
    <cellStyle name="Normal 2 3 2 6 2 2 2 3" xfId="22185"/>
    <cellStyle name="Normal 2 3 2 6 2 2 2 4" xfId="34429"/>
    <cellStyle name="Normal 2 3 2 6 2 2 2 5" xfId="46658"/>
    <cellStyle name="Normal 2 3 2 6 2 2 3" xfId="16046"/>
    <cellStyle name="Normal 2 3 2 6 2 2 3 2" xfId="28301"/>
    <cellStyle name="Normal 2 3 2 6 2 2 3 3" xfId="40542"/>
    <cellStyle name="Normal 2 3 2 6 2 2 4" xfId="22184"/>
    <cellStyle name="Normal 2 3 2 6 2 2 5" xfId="34428"/>
    <cellStyle name="Normal 2 3 2 6 2 2 6" xfId="46657"/>
    <cellStyle name="Normal 2 3 2 6 2 3" xfId="5037"/>
    <cellStyle name="Normal 2 3 2 6 2 3 2" xfId="16048"/>
    <cellStyle name="Normal 2 3 2 6 2 3 2 2" xfId="28303"/>
    <cellStyle name="Normal 2 3 2 6 2 3 2 3" xfId="40544"/>
    <cellStyle name="Normal 2 3 2 6 2 3 3" xfId="22186"/>
    <cellStyle name="Normal 2 3 2 6 2 3 4" xfId="34430"/>
    <cellStyle name="Normal 2 3 2 6 2 3 5" xfId="46659"/>
    <cellStyle name="Normal 2 3 2 6 2 4" xfId="16045"/>
    <cellStyle name="Normal 2 3 2 6 2 4 2" xfId="28300"/>
    <cellStyle name="Normal 2 3 2 6 2 4 3" xfId="40541"/>
    <cellStyle name="Normal 2 3 2 6 2 5" xfId="22183"/>
    <cellStyle name="Normal 2 3 2 6 2 6" xfId="34427"/>
    <cellStyle name="Normal 2 3 2 6 2 7" xfId="46656"/>
    <cellStyle name="Normal 2 3 2 6 3" xfId="5038"/>
    <cellStyle name="Normal 2 3 2 6 3 2" xfId="5039"/>
    <cellStyle name="Normal 2 3 2 6 3 2 2" xfId="16050"/>
    <cellStyle name="Normal 2 3 2 6 3 2 2 2" xfId="28305"/>
    <cellStyle name="Normal 2 3 2 6 3 2 2 3" xfId="40546"/>
    <cellStyle name="Normal 2 3 2 6 3 2 3" xfId="22188"/>
    <cellStyle name="Normal 2 3 2 6 3 2 4" xfId="34432"/>
    <cellStyle name="Normal 2 3 2 6 3 2 5" xfId="46661"/>
    <cellStyle name="Normal 2 3 2 6 3 3" xfId="16049"/>
    <cellStyle name="Normal 2 3 2 6 3 3 2" xfId="28304"/>
    <cellStyle name="Normal 2 3 2 6 3 3 3" xfId="40545"/>
    <cellStyle name="Normal 2 3 2 6 3 4" xfId="22187"/>
    <cellStyle name="Normal 2 3 2 6 3 5" xfId="34431"/>
    <cellStyle name="Normal 2 3 2 6 3 6" xfId="46660"/>
    <cellStyle name="Normal 2 3 2 6 4" xfId="5040"/>
    <cellStyle name="Normal 2 3 2 6 4 2" xfId="16051"/>
    <cellStyle name="Normal 2 3 2 6 4 2 2" xfId="28306"/>
    <cellStyle name="Normal 2 3 2 6 4 2 3" xfId="40547"/>
    <cellStyle name="Normal 2 3 2 6 4 3" xfId="22189"/>
    <cellStyle name="Normal 2 3 2 6 4 4" xfId="34433"/>
    <cellStyle name="Normal 2 3 2 6 4 5" xfId="46662"/>
    <cellStyle name="Normal 2 3 2 6 5" xfId="16044"/>
    <cellStyle name="Normal 2 3 2 6 5 2" xfId="28299"/>
    <cellStyle name="Normal 2 3 2 6 5 3" xfId="40540"/>
    <cellStyle name="Normal 2 3 2 6 6" xfId="22182"/>
    <cellStyle name="Normal 2 3 2 6 7" xfId="34426"/>
    <cellStyle name="Normal 2 3 2 6 8" xfId="46655"/>
    <cellStyle name="Normal 2 3 2 7" xfId="5041"/>
    <cellStyle name="Normal 2 3 2 7 2" xfId="5042"/>
    <cellStyle name="Normal 2 3 2 7 2 2" xfId="5043"/>
    <cellStyle name="Normal 2 3 2 7 2 2 2" xfId="16054"/>
    <cellStyle name="Normal 2 3 2 7 2 2 2 2" xfId="28309"/>
    <cellStyle name="Normal 2 3 2 7 2 2 2 3" xfId="40550"/>
    <cellStyle name="Normal 2 3 2 7 2 2 3" xfId="22192"/>
    <cellStyle name="Normal 2 3 2 7 2 2 4" xfId="34436"/>
    <cellStyle name="Normal 2 3 2 7 2 2 5" xfId="46665"/>
    <cellStyle name="Normal 2 3 2 7 2 3" xfId="16053"/>
    <cellStyle name="Normal 2 3 2 7 2 3 2" xfId="28308"/>
    <cellStyle name="Normal 2 3 2 7 2 3 3" xfId="40549"/>
    <cellStyle name="Normal 2 3 2 7 2 4" xfId="22191"/>
    <cellStyle name="Normal 2 3 2 7 2 5" xfId="34435"/>
    <cellStyle name="Normal 2 3 2 7 2 6" xfId="46664"/>
    <cellStyle name="Normal 2 3 2 7 3" xfId="5044"/>
    <cellStyle name="Normal 2 3 2 7 3 2" xfId="16055"/>
    <cellStyle name="Normal 2 3 2 7 3 2 2" xfId="28310"/>
    <cellStyle name="Normal 2 3 2 7 3 2 3" xfId="40551"/>
    <cellStyle name="Normal 2 3 2 7 3 3" xfId="22193"/>
    <cellStyle name="Normal 2 3 2 7 3 4" xfId="34437"/>
    <cellStyle name="Normal 2 3 2 7 3 5" xfId="46666"/>
    <cellStyle name="Normal 2 3 2 7 4" xfId="16052"/>
    <cellStyle name="Normal 2 3 2 7 4 2" xfId="28307"/>
    <cellStyle name="Normal 2 3 2 7 4 3" xfId="40548"/>
    <cellStyle name="Normal 2 3 2 7 5" xfId="22190"/>
    <cellStyle name="Normal 2 3 2 7 6" xfId="34434"/>
    <cellStyle name="Normal 2 3 2 7 7" xfId="46663"/>
    <cellStyle name="Normal 2 3 2 8" xfId="5045"/>
    <cellStyle name="Normal 2 3 2 8 2" xfId="5046"/>
    <cellStyle name="Normal 2 3 2 8 2 2" xfId="5047"/>
    <cellStyle name="Normal 2 3 2 8 2 2 2" xfId="16058"/>
    <cellStyle name="Normal 2 3 2 8 2 2 2 2" xfId="28313"/>
    <cellStyle name="Normal 2 3 2 8 2 2 2 3" xfId="40554"/>
    <cellStyle name="Normal 2 3 2 8 2 2 3" xfId="22196"/>
    <cellStyle name="Normal 2 3 2 8 2 2 4" xfId="34440"/>
    <cellStyle name="Normal 2 3 2 8 2 2 5" xfId="46669"/>
    <cellStyle name="Normal 2 3 2 8 2 3" xfId="16057"/>
    <cellStyle name="Normal 2 3 2 8 2 3 2" xfId="28312"/>
    <cellStyle name="Normal 2 3 2 8 2 3 3" xfId="40553"/>
    <cellStyle name="Normal 2 3 2 8 2 4" xfId="22195"/>
    <cellStyle name="Normal 2 3 2 8 2 5" xfId="34439"/>
    <cellStyle name="Normal 2 3 2 8 2 6" xfId="46668"/>
    <cellStyle name="Normal 2 3 2 8 3" xfId="5048"/>
    <cellStyle name="Normal 2 3 2 8 3 2" xfId="16059"/>
    <cellStyle name="Normal 2 3 2 8 3 2 2" xfId="28314"/>
    <cellStyle name="Normal 2 3 2 8 3 2 3" xfId="40555"/>
    <cellStyle name="Normal 2 3 2 8 3 3" xfId="22197"/>
    <cellStyle name="Normal 2 3 2 8 3 4" xfId="34441"/>
    <cellStyle name="Normal 2 3 2 8 3 5" xfId="46670"/>
    <cellStyle name="Normal 2 3 2 8 4" xfId="16056"/>
    <cellStyle name="Normal 2 3 2 8 4 2" xfId="28311"/>
    <cellStyle name="Normal 2 3 2 8 4 3" xfId="40552"/>
    <cellStyle name="Normal 2 3 2 8 5" xfId="22194"/>
    <cellStyle name="Normal 2 3 2 8 6" xfId="34438"/>
    <cellStyle name="Normal 2 3 2 8 7" xfId="46667"/>
    <cellStyle name="Normal 2 3 2 9" xfId="5049"/>
    <cellStyle name="Normal 2 3 2 9 2" xfId="5050"/>
    <cellStyle name="Normal 2 3 2 9 2 2" xfId="16061"/>
    <cellStyle name="Normal 2 3 2 9 2 2 2" xfId="28316"/>
    <cellStyle name="Normal 2 3 2 9 2 2 3" xfId="40557"/>
    <cellStyle name="Normal 2 3 2 9 2 3" xfId="22199"/>
    <cellStyle name="Normal 2 3 2 9 2 4" xfId="34443"/>
    <cellStyle name="Normal 2 3 2 9 2 5" xfId="46672"/>
    <cellStyle name="Normal 2 3 2 9 3" xfId="16060"/>
    <cellStyle name="Normal 2 3 2 9 3 2" xfId="28315"/>
    <cellStyle name="Normal 2 3 2 9 3 3" xfId="40556"/>
    <cellStyle name="Normal 2 3 2 9 4" xfId="22198"/>
    <cellStyle name="Normal 2 3 2 9 5" xfId="34442"/>
    <cellStyle name="Normal 2 3 2 9 6" xfId="46671"/>
    <cellStyle name="Normal 2 3 3" xfId="5051"/>
    <cellStyle name="Normal 2 3 3 10" xfId="16062"/>
    <cellStyle name="Normal 2 3 3 10 2" xfId="28317"/>
    <cellStyle name="Normal 2 3 3 10 3" xfId="40558"/>
    <cellStyle name="Normal 2 3 3 11" xfId="22200"/>
    <cellStyle name="Normal 2 3 3 12" xfId="34444"/>
    <cellStyle name="Normal 2 3 3 13" xfId="46673"/>
    <cellStyle name="Normal 2 3 3 2" xfId="5052"/>
    <cellStyle name="Normal 2 3 3 2 10" xfId="34445"/>
    <cellStyle name="Normal 2 3 3 2 11" xfId="46674"/>
    <cellStyle name="Normal 2 3 3 2 2" xfId="5053"/>
    <cellStyle name="Normal 2 3 3 2 2 10" xfId="46675"/>
    <cellStyle name="Normal 2 3 3 2 2 2" xfId="5054"/>
    <cellStyle name="Normal 2 3 3 2 2 2 2" xfId="5055"/>
    <cellStyle name="Normal 2 3 3 2 2 2 2 2" xfId="5056"/>
    <cellStyle name="Normal 2 3 3 2 2 2 2 2 2" xfId="5057"/>
    <cellStyle name="Normal 2 3 3 2 2 2 2 2 2 2" xfId="5058"/>
    <cellStyle name="Normal 2 3 3 2 2 2 2 2 2 2 2" xfId="16069"/>
    <cellStyle name="Normal 2 3 3 2 2 2 2 2 2 2 2 2" xfId="28324"/>
    <cellStyle name="Normal 2 3 3 2 2 2 2 2 2 2 2 3" xfId="40565"/>
    <cellStyle name="Normal 2 3 3 2 2 2 2 2 2 2 3" xfId="22207"/>
    <cellStyle name="Normal 2 3 3 2 2 2 2 2 2 2 4" xfId="34451"/>
    <cellStyle name="Normal 2 3 3 2 2 2 2 2 2 2 5" xfId="46680"/>
    <cellStyle name="Normal 2 3 3 2 2 2 2 2 2 3" xfId="16068"/>
    <cellStyle name="Normal 2 3 3 2 2 2 2 2 2 3 2" xfId="28323"/>
    <cellStyle name="Normal 2 3 3 2 2 2 2 2 2 3 3" xfId="40564"/>
    <cellStyle name="Normal 2 3 3 2 2 2 2 2 2 4" xfId="22206"/>
    <cellStyle name="Normal 2 3 3 2 2 2 2 2 2 5" xfId="34450"/>
    <cellStyle name="Normal 2 3 3 2 2 2 2 2 2 6" xfId="46679"/>
    <cellStyle name="Normal 2 3 3 2 2 2 2 2 3" xfId="5059"/>
    <cellStyle name="Normal 2 3 3 2 2 2 2 2 3 2" xfId="16070"/>
    <cellStyle name="Normal 2 3 3 2 2 2 2 2 3 2 2" xfId="28325"/>
    <cellStyle name="Normal 2 3 3 2 2 2 2 2 3 2 3" xfId="40566"/>
    <cellStyle name="Normal 2 3 3 2 2 2 2 2 3 3" xfId="22208"/>
    <cellStyle name="Normal 2 3 3 2 2 2 2 2 3 4" xfId="34452"/>
    <cellStyle name="Normal 2 3 3 2 2 2 2 2 3 5" xfId="46681"/>
    <cellStyle name="Normal 2 3 3 2 2 2 2 2 4" xfId="16067"/>
    <cellStyle name="Normal 2 3 3 2 2 2 2 2 4 2" xfId="28322"/>
    <cellStyle name="Normal 2 3 3 2 2 2 2 2 4 3" xfId="40563"/>
    <cellStyle name="Normal 2 3 3 2 2 2 2 2 5" xfId="22205"/>
    <cellStyle name="Normal 2 3 3 2 2 2 2 2 6" xfId="34449"/>
    <cellStyle name="Normal 2 3 3 2 2 2 2 2 7" xfId="46678"/>
    <cellStyle name="Normal 2 3 3 2 2 2 2 3" xfId="5060"/>
    <cellStyle name="Normal 2 3 3 2 2 2 2 3 2" xfId="5061"/>
    <cellStyle name="Normal 2 3 3 2 2 2 2 3 2 2" xfId="16072"/>
    <cellStyle name="Normal 2 3 3 2 2 2 2 3 2 2 2" xfId="28327"/>
    <cellStyle name="Normal 2 3 3 2 2 2 2 3 2 2 3" xfId="40568"/>
    <cellStyle name="Normal 2 3 3 2 2 2 2 3 2 3" xfId="22210"/>
    <cellStyle name="Normal 2 3 3 2 2 2 2 3 2 4" xfId="34454"/>
    <cellStyle name="Normal 2 3 3 2 2 2 2 3 2 5" xfId="46683"/>
    <cellStyle name="Normal 2 3 3 2 2 2 2 3 3" xfId="16071"/>
    <cellStyle name="Normal 2 3 3 2 2 2 2 3 3 2" xfId="28326"/>
    <cellStyle name="Normal 2 3 3 2 2 2 2 3 3 3" xfId="40567"/>
    <cellStyle name="Normal 2 3 3 2 2 2 2 3 4" xfId="22209"/>
    <cellStyle name="Normal 2 3 3 2 2 2 2 3 5" xfId="34453"/>
    <cellStyle name="Normal 2 3 3 2 2 2 2 3 6" xfId="46682"/>
    <cellStyle name="Normal 2 3 3 2 2 2 2 4" xfId="5062"/>
    <cellStyle name="Normal 2 3 3 2 2 2 2 4 2" xfId="16073"/>
    <cellStyle name="Normal 2 3 3 2 2 2 2 4 2 2" xfId="28328"/>
    <cellStyle name="Normal 2 3 3 2 2 2 2 4 2 3" xfId="40569"/>
    <cellStyle name="Normal 2 3 3 2 2 2 2 4 3" xfId="22211"/>
    <cellStyle name="Normal 2 3 3 2 2 2 2 4 4" xfId="34455"/>
    <cellStyle name="Normal 2 3 3 2 2 2 2 4 5" xfId="46684"/>
    <cellStyle name="Normal 2 3 3 2 2 2 2 5" xfId="16066"/>
    <cellStyle name="Normal 2 3 3 2 2 2 2 5 2" xfId="28321"/>
    <cellStyle name="Normal 2 3 3 2 2 2 2 5 3" xfId="40562"/>
    <cellStyle name="Normal 2 3 3 2 2 2 2 6" xfId="22204"/>
    <cellStyle name="Normal 2 3 3 2 2 2 2 7" xfId="34448"/>
    <cellStyle name="Normal 2 3 3 2 2 2 2 8" xfId="46677"/>
    <cellStyle name="Normal 2 3 3 2 2 2 3" xfId="5063"/>
    <cellStyle name="Normal 2 3 3 2 2 2 3 2" xfId="5064"/>
    <cellStyle name="Normal 2 3 3 2 2 2 3 2 2" xfId="5065"/>
    <cellStyle name="Normal 2 3 3 2 2 2 3 2 2 2" xfId="16076"/>
    <cellStyle name="Normal 2 3 3 2 2 2 3 2 2 2 2" xfId="28331"/>
    <cellStyle name="Normal 2 3 3 2 2 2 3 2 2 2 3" xfId="40572"/>
    <cellStyle name="Normal 2 3 3 2 2 2 3 2 2 3" xfId="22214"/>
    <cellStyle name="Normal 2 3 3 2 2 2 3 2 2 4" xfId="34458"/>
    <cellStyle name="Normal 2 3 3 2 2 2 3 2 2 5" xfId="46687"/>
    <cellStyle name="Normal 2 3 3 2 2 2 3 2 3" xfId="16075"/>
    <cellStyle name="Normal 2 3 3 2 2 2 3 2 3 2" xfId="28330"/>
    <cellStyle name="Normal 2 3 3 2 2 2 3 2 3 3" xfId="40571"/>
    <cellStyle name="Normal 2 3 3 2 2 2 3 2 4" xfId="22213"/>
    <cellStyle name="Normal 2 3 3 2 2 2 3 2 5" xfId="34457"/>
    <cellStyle name="Normal 2 3 3 2 2 2 3 2 6" xfId="46686"/>
    <cellStyle name="Normal 2 3 3 2 2 2 3 3" xfId="5066"/>
    <cellStyle name="Normal 2 3 3 2 2 2 3 3 2" xfId="16077"/>
    <cellStyle name="Normal 2 3 3 2 2 2 3 3 2 2" xfId="28332"/>
    <cellStyle name="Normal 2 3 3 2 2 2 3 3 2 3" xfId="40573"/>
    <cellStyle name="Normal 2 3 3 2 2 2 3 3 3" xfId="22215"/>
    <cellStyle name="Normal 2 3 3 2 2 2 3 3 4" xfId="34459"/>
    <cellStyle name="Normal 2 3 3 2 2 2 3 3 5" xfId="46688"/>
    <cellStyle name="Normal 2 3 3 2 2 2 3 4" xfId="16074"/>
    <cellStyle name="Normal 2 3 3 2 2 2 3 4 2" xfId="28329"/>
    <cellStyle name="Normal 2 3 3 2 2 2 3 4 3" xfId="40570"/>
    <cellStyle name="Normal 2 3 3 2 2 2 3 5" xfId="22212"/>
    <cellStyle name="Normal 2 3 3 2 2 2 3 6" xfId="34456"/>
    <cellStyle name="Normal 2 3 3 2 2 2 3 7" xfId="46685"/>
    <cellStyle name="Normal 2 3 3 2 2 2 4" xfId="5067"/>
    <cellStyle name="Normal 2 3 3 2 2 2 4 2" xfId="5068"/>
    <cellStyle name="Normal 2 3 3 2 2 2 4 2 2" xfId="16079"/>
    <cellStyle name="Normal 2 3 3 2 2 2 4 2 2 2" xfId="28334"/>
    <cellStyle name="Normal 2 3 3 2 2 2 4 2 2 3" xfId="40575"/>
    <cellStyle name="Normal 2 3 3 2 2 2 4 2 3" xfId="22217"/>
    <cellStyle name="Normal 2 3 3 2 2 2 4 2 4" xfId="34461"/>
    <cellStyle name="Normal 2 3 3 2 2 2 4 2 5" xfId="46690"/>
    <cellStyle name="Normal 2 3 3 2 2 2 4 3" xfId="16078"/>
    <cellStyle name="Normal 2 3 3 2 2 2 4 3 2" xfId="28333"/>
    <cellStyle name="Normal 2 3 3 2 2 2 4 3 3" xfId="40574"/>
    <cellStyle name="Normal 2 3 3 2 2 2 4 4" xfId="22216"/>
    <cellStyle name="Normal 2 3 3 2 2 2 4 5" xfId="34460"/>
    <cellStyle name="Normal 2 3 3 2 2 2 4 6" xfId="46689"/>
    <cellStyle name="Normal 2 3 3 2 2 2 5" xfId="5069"/>
    <cellStyle name="Normal 2 3 3 2 2 2 5 2" xfId="16080"/>
    <cellStyle name="Normal 2 3 3 2 2 2 5 2 2" xfId="28335"/>
    <cellStyle name="Normal 2 3 3 2 2 2 5 2 3" xfId="40576"/>
    <cellStyle name="Normal 2 3 3 2 2 2 5 3" xfId="22218"/>
    <cellStyle name="Normal 2 3 3 2 2 2 5 4" xfId="34462"/>
    <cellStyle name="Normal 2 3 3 2 2 2 5 5" xfId="46691"/>
    <cellStyle name="Normal 2 3 3 2 2 2 6" xfId="16065"/>
    <cellStyle name="Normal 2 3 3 2 2 2 6 2" xfId="28320"/>
    <cellStyle name="Normal 2 3 3 2 2 2 6 3" xfId="40561"/>
    <cellStyle name="Normal 2 3 3 2 2 2 7" xfId="22203"/>
    <cellStyle name="Normal 2 3 3 2 2 2 8" xfId="34447"/>
    <cellStyle name="Normal 2 3 3 2 2 2 9" xfId="46676"/>
    <cellStyle name="Normal 2 3 3 2 2 3" xfId="5070"/>
    <cellStyle name="Normal 2 3 3 2 2 3 2" xfId="5071"/>
    <cellStyle name="Normal 2 3 3 2 2 3 2 2" xfId="5072"/>
    <cellStyle name="Normal 2 3 3 2 2 3 2 2 2" xfId="5073"/>
    <cellStyle name="Normal 2 3 3 2 2 3 2 2 2 2" xfId="16084"/>
    <cellStyle name="Normal 2 3 3 2 2 3 2 2 2 2 2" xfId="28339"/>
    <cellStyle name="Normal 2 3 3 2 2 3 2 2 2 2 3" xfId="40580"/>
    <cellStyle name="Normal 2 3 3 2 2 3 2 2 2 3" xfId="22222"/>
    <cellStyle name="Normal 2 3 3 2 2 3 2 2 2 4" xfId="34466"/>
    <cellStyle name="Normal 2 3 3 2 2 3 2 2 2 5" xfId="46695"/>
    <cellStyle name="Normal 2 3 3 2 2 3 2 2 3" xfId="16083"/>
    <cellStyle name="Normal 2 3 3 2 2 3 2 2 3 2" xfId="28338"/>
    <cellStyle name="Normal 2 3 3 2 2 3 2 2 3 3" xfId="40579"/>
    <cellStyle name="Normal 2 3 3 2 2 3 2 2 4" xfId="22221"/>
    <cellStyle name="Normal 2 3 3 2 2 3 2 2 5" xfId="34465"/>
    <cellStyle name="Normal 2 3 3 2 2 3 2 2 6" xfId="46694"/>
    <cellStyle name="Normal 2 3 3 2 2 3 2 3" xfId="5074"/>
    <cellStyle name="Normal 2 3 3 2 2 3 2 3 2" xfId="16085"/>
    <cellStyle name="Normal 2 3 3 2 2 3 2 3 2 2" xfId="28340"/>
    <cellStyle name="Normal 2 3 3 2 2 3 2 3 2 3" xfId="40581"/>
    <cellStyle name="Normal 2 3 3 2 2 3 2 3 3" xfId="22223"/>
    <cellStyle name="Normal 2 3 3 2 2 3 2 3 4" xfId="34467"/>
    <cellStyle name="Normal 2 3 3 2 2 3 2 3 5" xfId="46696"/>
    <cellStyle name="Normal 2 3 3 2 2 3 2 4" xfId="16082"/>
    <cellStyle name="Normal 2 3 3 2 2 3 2 4 2" xfId="28337"/>
    <cellStyle name="Normal 2 3 3 2 2 3 2 4 3" xfId="40578"/>
    <cellStyle name="Normal 2 3 3 2 2 3 2 5" xfId="22220"/>
    <cellStyle name="Normal 2 3 3 2 2 3 2 6" xfId="34464"/>
    <cellStyle name="Normal 2 3 3 2 2 3 2 7" xfId="46693"/>
    <cellStyle name="Normal 2 3 3 2 2 3 3" xfId="5075"/>
    <cellStyle name="Normal 2 3 3 2 2 3 3 2" xfId="5076"/>
    <cellStyle name="Normal 2 3 3 2 2 3 3 2 2" xfId="16087"/>
    <cellStyle name="Normal 2 3 3 2 2 3 3 2 2 2" xfId="28342"/>
    <cellStyle name="Normal 2 3 3 2 2 3 3 2 2 3" xfId="40583"/>
    <cellStyle name="Normal 2 3 3 2 2 3 3 2 3" xfId="22225"/>
    <cellStyle name="Normal 2 3 3 2 2 3 3 2 4" xfId="34469"/>
    <cellStyle name="Normal 2 3 3 2 2 3 3 2 5" xfId="46698"/>
    <cellStyle name="Normal 2 3 3 2 2 3 3 3" xfId="16086"/>
    <cellStyle name="Normal 2 3 3 2 2 3 3 3 2" xfId="28341"/>
    <cellStyle name="Normal 2 3 3 2 2 3 3 3 3" xfId="40582"/>
    <cellStyle name="Normal 2 3 3 2 2 3 3 4" xfId="22224"/>
    <cellStyle name="Normal 2 3 3 2 2 3 3 5" xfId="34468"/>
    <cellStyle name="Normal 2 3 3 2 2 3 3 6" xfId="46697"/>
    <cellStyle name="Normal 2 3 3 2 2 3 4" xfId="5077"/>
    <cellStyle name="Normal 2 3 3 2 2 3 4 2" xfId="16088"/>
    <cellStyle name="Normal 2 3 3 2 2 3 4 2 2" xfId="28343"/>
    <cellStyle name="Normal 2 3 3 2 2 3 4 2 3" xfId="40584"/>
    <cellStyle name="Normal 2 3 3 2 2 3 4 3" xfId="22226"/>
    <cellStyle name="Normal 2 3 3 2 2 3 4 4" xfId="34470"/>
    <cellStyle name="Normal 2 3 3 2 2 3 4 5" xfId="46699"/>
    <cellStyle name="Normal 2 3 3 2 2 3 5" xfId="16081"/>
    <cellStyle name="Normal 2 3 3 2 2 3 5 2" xfId="28336"/>
    <cellStyle name="Normal 2 3 3 2 2 3 5 3" xfId="40577"/>
    <cellStyle name="Normal 2 3 3 2 2 3 6" xfId="22219"/>
    <cellStyle name="Normal 2 3 3 2 2 3 7" xfId="34463"/>
    <cellStyle name="Normal 2 3 3 2 2 3 8" xfId="46692"/>
    <cellStyle name="Normal 2 3 3 2 2 4" xfId="5078"/>
    <cellStyle name="Normal 2 3 3 2 2 4 2" xfId="5079"/>
    <cellStyle name="Normal 2 3 3 2 2 4 2 2" xfId="5080"/>
    <cellStyle name="Normal 2 3 3 2 2 4 2 2 2" xfId="16091"/>
    <cellStyle name="Normal 2 3 3 2 2 4 2 2 2 2" xfId="28346"/>
    <cellStyle name="Normal 2 3 3 2 2 4 2 2 2 3" xfId="40587"/>
    <cellStyle name="Normal 2 3 3 2 2 4 2 2 3" xfId="22229"/>
    <cellStyle name="Normal 2 3 3 2 2 4 2 2 4" xfId="34473"/>
    <cellStyle name="Normal 2 3 3 2 2 4 2 2 5" xfId="46702"/>
    <cellStyle name="Normal 2 3 3 2 2 4 2 3" xfId="16090"/>
    <cellStyle name="Normal 2 3 3 2 2 4 2 3 2" xfId="28345"/>
    <cellStyle name="Normal 2 3 3 2 2 4 2 3 3" xfId="40586"/>
    <cellStyle name="Normal 2 3 3 2 2 4 2 4" xfId="22228"/>
    <cellStyle name="Normal 2 3 3 2 2 4 2 5" xfId="34472"/>
    <cellStyle name="Normal 2 3 3 2 2 4 2 6" xfId="46701"/>
    <cellStyle name="Normal 2 3 3 2 2 4 3" xfId="5081"/>
    <cellStyle name="Normal 2 3 3 2 2 4 3 2" xfId="16092"/>
    <cellStyle name="Normal 2 3 3 2 2 4 3 2 2" xfId="28347"/>
    <cellStyle name="Normal 2 3 3 2 2 4 3 2 3" xfId="40588"/>
    <cellStyle name="Normal 2 3 3 2 2 4 3 3" xfId="22230"/>
    <cellStyle name="Normal 2 3 3 2 2 4 3 4" xfId="34474"/>
    <cellStyle name="Normal 2 3 3 2 2 4 3 5" xfId="46703"/>
    <cellStyle name="Normal 2 3 3 2 2 4 4" xfId="16089"/>
    <cellStyle name="Normal 2 3 3 2 2 4 4 2" xfId="28344"/>
    <cellStyle name="Normal 2 3 3 2 2 4 4 3" xfId="40585"/>
    <cellStyle name="Normal 2 3 3 2 2 4 5" xfId="22227"/>
    <cellStyle name="Normal 2 3 3 2 2 4 6" xfId="34471"/>
    <cellStyle name="Normal 2 3 3 2 2 4 7" xfId="46700"/>
    <cellStyle name="Normal 2 3 3 2 2 5" xfId="5082"/>
    <cellStyle name="Normal 2 3 3 2 2 5 2" xfId="5083"/>
    <cellStyle name="Normal 2 3 3 2 2 5 2 2" xfId="16094"/>
    <cellStyle name="Normal 2 3 3 2 2 5 2 2 2" xfId="28349"/>
    <cellStyle name="Normal 2 3 3 2 2 5 2 2 3" xfId="40590"/>
    <cellStyle name="Normal 2 3 3 2 2 5 2 3" xfId="22232"/>
    <cellStyle name="Normal 2 3 3 2 2 5 2 4" xfId="34476"/>
    <cellStyle name="Normal 2 3 3 2 2 5 2 5" xfId="46705"/>
    <cellStyle name="Normal 2 3 3 2 2 5 3" xfId="16093"/>
    <cellStyle name="Normal 2 3 3 2 2 5 3 2" xfId="28348"/>
    <cellStyle name="Normal 2 3 3 2 2 5 3 3" xfId="40589"/>
    <cellStyle name="Normal 2 3 3 2 2 5 4" xfId="22231"/>
    <cellStyle name="Normal 2 3 3 2 2 5 5" xfId="34475"/>
    <cellStyle name="Normal 2 3 3 2 2 5 6" xfId="46704"/>
    <cellStyle name="Normal 2 3 3 2 2 6" xfId="5084"/>
    <cellStyle name="Normal 2 3 3 2 2 6 2" xfId="16095"/>
    <cellStyle name="Normal 2 3 3 2 2 6 2 2" xfId="28350"/>
    <cellStyle name="Normal 2 3 3 2 2 6 2 3" xfId="40591"/>
    <cellStyle name="Normal 2 3 3 2 2 6 3" xfId="22233"/>
    <cellStyle name="Normal 2 3 3 2 2 6 4" xfId="34477"/>
    <cellStyle name="Normal 2 3 3 2 2 6 5" xfId="46706"/>
    <cellStyle name="Normal 2 3 3 2 2 7" xfId="16064"/>
    <cellStyle name="Normal 2 3 3 2 2 7 2" xfId="28319"/>
    <cellStyle name="Normal 2 3 3 2 2 7 3" xfId="40560"/>
    <cellStyle name="Normal 2 3 3 2 2 8" xfId="22202"/>
    <cellStyle name="Normal 2 3 3 2 2 9" xfId="34446"/>
    <cellStyle name="Normal 2 3 3 2 3" xfId="5085"/>
    <cellStyle name="Normal 2 3 3 2 3 2" xfId="5086"/>
    <cellStyle name="Normal 2 3 3 2 3 2 2" xfId="5087"/>
    <cellStyle name="Normal 2 3 3 2 3 2 2 2" xfId="5088"/>
    <cellStyle name="Normal 2 3 3 2 3 2 2 2 2" xfId="5089"/>
    <cellStyle name="Normal 2 3 3 2 3 2 2 2 2 2" xfId="16100"/>
    <cellStyle name="Normal 2 3 3 2 3 2 2 2 2 2 2" xfId="28355"/>
    <cellStyle name="Normal 2 3 3 2 3 2 2 2 2 2 3" xfId="40596"/>
    <cellStyle name="Normal 2 3 3 2 3 2 2 2 2 3" xfId="22238"/>
    <cellStyle name="Normal 2 3 3 2 3 2 2 2 2 4" xfId="34482"/>
    <cellStyle name="Normal 2 3 3 2 3 2 2 2 2 5" xfId="46711"/>
    <cellStyle name="Normal 2 3 3 2 3 2 2 2 3" xfId="16099"/>
    <cellStyle name="Normal 2 3 3 2 3 2 2 2 3 2" xfId="28354"/>
    <cellStyle name="Normal 2 3 3 2 3 2 2 2 3 3" xfId="40595"/>
    <cellStyle name="Normal 2 3 3 2 3 2 2 2 4" xfId="22237"/>
    <cellStyle name="Normal 2 3 3 2 3 2 2 2 5" xfId="34481"/>
    <cellStyle name="Normal 2 3 3 2 3 2 2 2 6" xfId="46710"/>
    <cellStyle name="Normal 2 3 3 2 3 2 2 3" xfId="5090"/>
    <cellStyle name="Normal 2 3 3 2 3 2 2 3 2" xfId="16101"/>
    <cellStyle name="Normal 2 3 3 2 3 2 2 3 2 2" xfId="28356"/>
    <cellStyle name="Normal 2 3 3 2 3 2 2 3 2 3" xfId="40597"/>
    <cellStyle name="Normal 2 3 3 2 3 2 2 3 3" xfId="22239"/>
    <cellStyle name="Normal 2 3 3 2 3 2 2 3 4" xfId="34483"/>
    <cellStyle name="Normal 2 3 3 2 3 2 2 3 5" xfId="46712"/>
    <cellStyle name="Normal 2 3 3 2 3 2 2 4" xfId="16098"/>
    <cellStyle name="Normal 2 3 3 2 3 2 2 4 2" xfId="28353"/>
    <cellStyle name="Normal 2 3 3 2 3 2 2 4 3" xfId="40594"/>
    <cellStyle name="Normal 2 3 3 2 3 2 2 5" xfId="22236"/>
    <cellStyle name="Normal 2 3 3 2 3 2 2 6" xfId="34480"/>
    <cellStyle name="Normal 2 3 3 2 3 2 2 7" xfId="46709"/>
    <cellStyle name="Normal 2 3 3 2 3 2 3" xfId="5091"/>
    <cellStyle name="Normal 2 3 3 2 3 2 3 2" xfId="5092"/>
    <cellStyle name="Normal 2 3 3 2 3 2 3 2 2" xfId="16103"/>
    <cellStyle name="Normal 2 3 3 2 3 2 3 2 2 2" xfId="28358"/>
    <cellStyle name="Normal 2 3 3 2 3 2 3 2 2 3" xfId="40599"/>
    <cellStyle name="Normal 2 3 3 2 3 2 3 2 3" xfId="22241"/>
    <cellStyle name="Normal 2 3 3 2 3 2 3 2 4" xfId="34485"/>
    <cellStyle name="Normal 2 3 3 2 3 2 3 2 5" xfId="46714"/>
    <cellStyle name="Normal 2 3 3 2 3 2 3 3" xfId="16102"/>
    <cellStyle name="Normal 2 3 3 2 3 2 3 3 2" xfId="28357"/>
    <cellStyle name="Normal 2 3 3 2 3 2 3 3 3" xfId="40598"/>
    <cellStyle name="Normal 2 3 3 2 3 2 3 4" xfId="22240"/>
    <cellStyle name="Normal 2 3 3 2 3 2 3 5" xfId="34484"/>
    <cellStyle name="Normal 2 3 3 2 3 2 3 6" xfId="46713"/>
    <cellStyle name="Normal 2 3 3 2 3 2 4" xfId="5093"/>
    <cellStyle name="Normal 2 3 3 2 3 2 4 2" xfId="16104"/>
    <cellStyle name="Normal 2 3 3 2 3 2 4 2 2" xfId="28359"/>
    <cellStyle name="Normal 2 3 3 2 3 2 4 2 3" xfId="40600"/>
    <cellStyle name="Normal 2 3 3 2 3 2 4 3" xfId="22242"/>
    <cellStyle name="Normal 2 3 3 2 3 2 4 4" xfId="34486"/>
    <cellStyle name="Normal 2 3 3 2 3 2 4 5" xfId="46715"/>
    <cellStyle name="Normal 2 3 3 2 3 2 5" xfId="16097"/>
    <cellStyle name="Normal 2 3 3 2 3 2 5 2" xfId="28352"/>
    <cellStyle name="Normal 2 3 3 2 3 2 5 3" xfId="40593"/>
    <cellStyle name="Normal 2 3 3 2 3 2 6" xfId="22235"/>
    <cellStyle name="Normal 2 3 3 2 3 2 7" xfId="34479"/>
    <cellStyle name="Normal 2 3 3 2 3 2 8" xfId="46708"/>
    <cellStyle name="Normal 2 3 3 2 3 3" xfId="5094"/>
    <cellStyle name="Normal 2 3 3 2 3 3 2" xfId="5095"/>
    <cellStyle name="Normal 2 3 3 2 3 3 2 2" xfId="5096"/>
    <cellStyle name="Normal 2 3 3 2 3 3 2 2 2" xfId="16107"/>
    <cellStyle name="Normal 2 3 3 2 3 3 2 2 2 2" xfId="28362"/>
    <cellStyle name="Normal 2 3 3 2 3 3 2 2 2 3" xfId="40603"/>
    <cellStyle name="Normal 2 3 3 2 3 3 2 2 3" xfId="22245"/>
    <cellStyle name="Normal 2 3 3 2 3 3 2 2 4" xfId="34489"/>
    <cellStyle name="Normal 2 3 3 2 3 3 2 2 5" xfId="46718"/>
    <cellStyle name="Normal 2 3 3 2 3 3 2 3" xfId="16106"/>
    <cellStyle name="Normal 2 3 3 2 3 3 2 3 2" xfId="28361"/>
    <cellStyle name="Normal 2 3 3 2 3 3 2 3 3" xfId="40602"/>
    <cellStyle name="Normal 2 3 3 2 3 3 2 4" xfId="22244"/>
    <cellStyle name="Normal 2 3 3 2 3 3 2 5" xfId="34488"/>
    <cellStyle name="Normal 2 3 3 2 3 3 2 6" xfId="46717"/>
    <cellStyle name="Normal 2 3 3 2 3 3 3" xfId="5097"/>
    <cellStyle name="Normal 2 3 3 2 3 3 3 2" xfId="16108"/>
    <cellStyle name="Normal 2 3 3 2 3 3 3 2 2" xfId="28363"/>
    <cellStyle name="Normal 2 3 3 2 3 3 3 2 3" xfId="40604"/>
    <cellStyle name="Normal 2 3 3 2 3 3 3 3" xfId="22246"/>
    <cellStyle name="Normal 2 3 3 2 3 3 3 4" xfId="34490"/>
    <cellStyle name="Normal 2 3 3 2 3 3 3 5" xfId="46719"/>
    <cellStyle name="Normal 2 3 3 2 3 3 4" xfId="16105"/>
    <cellStyle name="Normal 2 3 3 2 3 3 4 2" xfId="28360"/>
    <cellStyle name="Normal 2 3 3 2 3 3 4 3" xfId="40601"/>
    <cellStyle name="Normal 2 3 3 2 3 3 5" xfId="22243"/>
    <cellStyle name="Normal 2 3 3 2 3 3 6" xfId="34487"/>
    <cellStyle name="Normal 2 3 3 2 3 3 7" xfId="46716"/>
    <cellStyle name="Normal 2 3 3 2 3 4" xfId="5098"/>
    <cellStyle name="Normal 2 3 3 2 3 4 2" xfId="5099"/>
    <cellStyle name="Normal 2 3 3 2 3 4 2 2" xfId="16110"/>
    <cellStyle name="Normal 2 3 3 2 3 4 2 2 2" xfId="28365"/>
    <cellStyle name="Normal 2 3 3 2 3 4 2 2 3" xfId="40606"/>
    <cellStyle name="Normal 2 3 3 2 3 4 2 3" xfId="22248"/>
    <cellStyle name="Normal 2 3 3 2 3 4 2 4" xfId="34492"/>
    <cellStyle name="Normal 2 3 3 2 3 4 2 5" xfId="46721"/>
    <cellStyle name="Normal 2 3 3 2 3 4 3" xfId="16109"/>
    <cellStyle name="Normal 2 3 3 2 3 4 3 2" xfId="28364"/>
    <cellStyle name="Normal 2 3 3 2 3 4 3 3" xfId="40605"/>
    <cellStyle name="Normal 2 3 3 2 3 4 4" xfId="22247"/>
    <cellStyle name="Normal 2 3 3 2 3 4 5" xfId="34491"/>
    <cellStyle name="Normal 2 3 3 2 3 4 6" xfId="46720"/>
    <cellStyle name="Normal 2 3 3 2 3 5" xfId="5100"/>
    <cellStyle name="Normal 2 3 3 2 3 5 2" xfId="16111"/>
    <cellStyle name="Normal 2 3 3 2 3 5 2 2" xfId="28366"/>
    <cellStyle name="Normal 2 3 3 2 3 5 2 3" xfId="40607"/>
    <cellStyle name="Normal 2 3 3 2 3 5 3" xfId="22249"/>
    <cellStyle name="Normal 2 3 3 2 3 5 4" xfId="34493"/>
    <cellStyle name="Normal 2 3 3 2 3 5 5" xfId="46722"/>
    <cellStyle name="Normal 2 3 3 2 3 6" xfId="16096"/>
    <cellStyle name="Normal 2 3 3 2 3 6 2" xfId="28351"/>
    <cellStyle name="Normal 2 3 3 2 3 6 3" xfId="40592"/>
    <cellStyle name="Normal 2 3 3 2 3 7" xfId="22234"/>
    <cellStyle name="Normal 2 3 3 2 3 8" xfId="34478"/>
    <cellStyle name="Normal 2 3 3 2 3 9" xfId="46707"/>
    <cellStyle name="Normal 2 3 3 2 4" xfId="5101"/>
    <cellStyle name="Normal 2 3 3 2 4 2" xfId="5102"/>
    <cellStyle name="Normal 2 3 3 2 4 2 2" xfId="5103"/>
    <cellStyle name="Normal 2 3 3 2 4 2 2 2" xfId="5104"/>
    <cellStyle name="Normal 2 3 3 2 4 2 2 2 2" xfId="16115"/>
    <cellStyle name="Normal 2 3 3 2 4 2 2 2 2 2" xfId="28370"/>
    <cellStyle name="Normal 2 3 3 2 4 2 2 2 2 3" xfId="40611"/>
    <cellStyle name="Normal 2 3 3 2 4 2 2 2 3" xfId="22253"/>
    <cellStyle name="Normal 2 3 3 2 4 2 2 2 4" xfId="34497"/>
    <cellStyle name="Normal 2 3 3 2 4 2 2 2 5" xfId="46726"/>
    <cellStyle name="Normal 2 3 3 2 4 2 2 3" xfId="16114"/>
    <cellStyle name="Normal 2 3 3 2 4 2 2 3 2" xfId="28369"/>
    <cellStyle name="Normal 2 3 3 2 4 2 2 3 3" xfId="40610"/>
    <cellStyle name="Normal 2 3 3 2 4 2 2 4" xfId="22252"/>
    <cellStyle name="Normal 2 3 3 2 4 2 2 5" xfId="34496"/>
    <cellStyle name="Normal 2 3 3 2 4 2 2 6" xfId="46725"/>
    <cellStyle name="Normal 2 3 3 2 4 2 3" xfId="5105"/>
    <cellStyle name="Normal 2 3 3 2 4 2 3 2" xfId="16116"/>
    <cellStyle name="Normal 2 3 3 2 4 2 3 2 2" xfId="28371"/>
    <cellStyle name="Normal 2 3 3 2 4 2 3 2 3" xfId="40612"/>
    <cellStyle name="Normal 2 3 3 2 4 2 3 3" xfId="22254"/>
    <cellStyle name="Normal 2 3 3 2 4 2 3 4" xfId="34498"/>
    <cellStyle name="Normal 2 3 3 2 4 2 3 5" xfId="46727"/>
    <cellStyle name="Normal 2 3 3 2 4 2 4" xfId="16113"/>
    <cellStyle name="Normal 2 3 3 2 4 2 4 2" xfId="28368"/>
    <cellStyle name="Normal 2 3 3 2 4 2 4 3" xfId="40609"/>
    <cellStyle name="Normal 2 3 3 2 4 2 5" xfId="22251"/>
    <cellStyle name="Normal 2 3 3 2 4 2 6" xfId="34495"/>
    <cellStyle name="Normal 2 3 3 2 4 2 7" xfId="46724"/>
    <cellStyle name="Normal 2 3 3 2 4 3" xfId="5106"/>
    <cellStyle name="Normal 2 3 3 2 4 3 2" xfId="5107"/>
    <cellStyle name="Normal 2 3 3 2 4 3 2 2" xfId="16118"/>
    <cellStyle name="Normal 2 3 3 2 4 3 2 2 2" xfId="28373"/>
    <cellStyle name="Normal 2 3 3 2 4 3 2 2 3" xfId="40614"/>
    <cellStyle name="Normal 2 3 3 2 4 3 2 3" xfId="22256"/>
    <cellStyle name="Normal 2 3 3 2 4 3 2 4" xfId="34500"/>
    <cellStyle name="Normal 2 3 3 2 4 3 2 5" xfId="46729"/>
    <cellStyle name="Normal 2 3 3 2 4 3 3" xfId="16117"/>
    <cellStyle name="Normal 2 3 3 2 4 3 3 2" xfId="28372"/>
    <cellStyle name="Normal 2 3 3 2 4 3 3 3" xfId="40613"/>
    <cellStyle name="Normal 2 3 3 2 4 3 4" xfId="22255"/>
    <cellStyle name="Normal 2 3 3 2 4 3 5" xfId="34499"/>
    <cellStyle name="Normal 2 3 3 2 4 3 6" xfId="46728"/>
    <cellStyle name="Normal 2 3 3 2 4 4" xfId="5108"/>
    <cellStyle name="Normal 2 3 3 2 4 4 2" xfId="16119"/>
    <cellStyle name="Normal 2 3 3 2 4 4 2 2" xfId="28374"/>
    <cellStyle name="Normal 2 3 3 2 4 4 2 3" xfId="40615"/>
    <cellStyle name="Normal 2 3 3 2 4 4 3" xfId="22257"/>
    <cellStyle name="Normal 2 3 3 2 4 4 4" xfId="34501"/>
    <cellStyle name="Normal 2 3 3 2 4 4 5" xfId="46730"/>
    <cellStyle name="Normal 2 3 3 2 4 5" xfId="16112"/>
    <cellStyle name="Normal 2 3 3 2 4 5 2" xfId="28367"/>
    <cellStyle name="Normal 2 3 3 2 4 5 3" xfId="40608"/>
    <cellStyle name="Normal 2 3 3 2 4 6" xfId="22250"/>
    <cellStyle name="Normal 2 3 3 2 4 7" xfId="34494"/>
    <cellStyle name="Normal 2 3 3 2 4 8" xfId="46723"/>
    <cellStyle name="Normal 2 3 3 2 5" xfId="5109"/>
    <cellStyle name="Normal 2 3 3 2 5 2" xfId="5110"/>
    <cellStyle name="Normal 2 3 3 2 5 2 2" xfId="5111"/>
    <cellStyle name="Normal 2 3 3 2 5 2 2 2" xfId="16122"/>
    <cellStyle name="Normal 2 3 3 2 5 2 2 2 2" xfId="28377"/>
    <cellStyle name="Normal 2 3 3 2 5 2 2 2 3" xfId="40618"/>
    <cellStyle name="Normal 2 3 3 2 5 2 2 3" xfId="22260"/>
    <cellStyle name="Normal 2 3 3 2 5 2 2 4" xfId="34504"/>
    <cellStyle name="Normal 2 3 3 2 5 2 2 5" xfId="46733"/>
    <cellStyle name="Normal 2 3 3 2 5 2 3" xfId="16121"/>
    <cellStyle name="Normal 2 3 3 2 5 2 3 2" xfId="28376"/>
    <cellStyle name="Normal 2 3 3 2 5 2 3 3" xfId="40617"/>
    <cellStyle name="Normal 2 3 3 2 5 2 4" xfId="22259"/>
    <cellStyle name="Normal 2 3 3 2 5 2 5" xfId="34503"/>
    <cellStyle name="Normal 2 3 3 2 5 2 6" xfId="46732"/>
    <cellStyle name="Normal 2 3 3 2 5 3" xfId="5112"/>
    <cellStyle name="Normal 2 3 3 2 5 3 2" xfId="16123"/>
    <cellStyle name="Normal 2 3 3 2 5 3 2 2" xfId="28378"/>
    <cellStyle name="Normal 2 3 3 2 5 3 2 3" xfId="40619"/>
    <cellStyle name="Normal 2 3 3 2 5 3 3" xfId="22261"/>
    <cellStyle name="Normal 2 3 3 2 5 3 4" xfId="34505"/>
    <cellStyle name="Normal 2 3 3 2 5 3 5" xfId="46734"/>
    <cellStyle name="Normal 2 3 3 2 5 4" xfId="16120"/>
    <cellStyle name="Normal 2 3 3 2 5 4 2" xfId="28375"/>
    <cellStyle name="Normal 2 3 3 2 5 4 3" xfId="40616"/>
    <cellStyle name="Normal 2 3 3 2 5 5" xfId="22258"/>
    <cellStyle name="Normal 2 3 3 2 5 6" xfId="34502"/>
    <cellStyle name="Normal 2 3 3 2 5 7" xfId="46731"/>
    <cellStyle name="Normal 2 3 3 2 6" xfId="5113"/>
    <cellStyle name="Normal 2 3 3 2 6 2" xfId="5114"/>
    <cellStyle name="Normal 2 3 3 2 6 2 2" xfId="16125"/>
    <cellStyle name="Normal 2 3 3 2 6 2 2 2" xfId="28380"/>
    <cellStyle name="Normal 2 3 3 2 6 2 2 3" xfId="40621"/>
    <cellStyle name="Normal 2 3 3 2 6 2 3" xfId="22263"/>
    <cellStyle name="Normal 2 3 3 2 6 2 4" xfId="34507"/>
    <cellStyle name="Normal 2 3 3 2 6 2 5" xfId="46736"/>
    <cellStyle name="Normal 2 3 3 2 6 3" xfId="16124"/>
    <cellStyle name="Normal 2 3 3 2 6 3 2" xfId="28379"/>
    <cellStyle name="Normal 2 3 3 2 6 3 3" xfId="40620"/>
    <cellStyle name="Normal 2 3 3 2 6 4" xfId="22262"/>
    <cellStyle name="Normal 2 3 3 2 6 5" xfId="34506"/>
    <cellStyle name="Normal 2 3 3 2 6 6" xfId="46735"/>
    <cellStyle name="Normal 2 3 3 2 7" xfId="5115"/>
    <cellStyle name="Normal 2 3 3 2 7 2" xfId="16126"/>
    <cellStyle name="Normal 2 3 3 2 7 2 2" xfId="28381"/>
    <cellStyle name="Normal 2 3 3 2 7 2 3" xfId="40622"/>
    <cellStyle name="Normal 2 3 3 2 7 3" xfId="22264"/>
    <cellStyle name="Normal 2 3 3 2 7 4" xfId="34508"/>
    <cellStyle name="Normal 2 3 3 2 7 5" xfId="46737"/>
    <cellStyle name="Normal 2 3 3 2 8" xfId="16063"/>
    <cellStyle name="Normal 2 3 3 2 8 2" xfId="28318"/>
    <cellStyle name="Normal 2 3 3 2 8 3" xfId="40559"/>
    <cellStyle name="Normal 2 3 3 2 9" xfId="22201"/>
    <cellStyle name="Normal 2 3 3 3" xfId="5116"/>
    <cellStyle name="Normal 2 3 3 3 10" xfId="46738"/>
    <cellStyle name="Normal 2 3 3 3 2" xfId="5117"/>
    <cellStyle name="Normal 2 3 3 3 2 2" xfId="5118"/>
    <cellStyle name="Normal 2 3 3 3 2 2 2" xfId="5119"/>
    <cellStyle name="Normal 2 3 3 3 2 2 2 2" xfId="5120"/>
    <cellStyle name="Normal 2 3 3 3 2 2 2 2 2" xfId="5121"/>
    <cellStyle name="Normal 2 3 3 3 2 2 2 2 2 2" xfId="16132"/>
    <cellStyle name="Normal 2 3 3 3 2 2 2 2 2 2 2" xfId="28387"/>
    <cellStyle name="Normal 2 3 3 3 2 2 2 2 2 2 3" xfId="40628"/>
    <cellStyle name="Normal 2 3 3 3 2 2 2 2 2 3" xfId="22270"/>
    <cellStyle name="Normal 2 3 3 3 2 2 2 2 2 4" xfId="34514"/>
    <cellStyle name="Normal 2 3 3 3 2 2 2 2 2 5" xfId="46743"/>
    <cellStyle name="Normal 2 3 3 3 2 2 2 2 3" xfId="16131"/>
    <cellStyle name="Normal 2 3 3 3 2 2 2 2 3 2" xfId="28386"/>
    <cellStyle name="Normal 2 3 3 3 2 2 2 2 3 3" xfId="40627"/>
    <cellStyle name="Normal 2 3 3 3 2 2 2 2 4" xfId="22269"/>
    <cellStyle name="Normal 2 3 3 3 2 2 2 2 5" xfId="34513"/>
    <cellStyle name="Normal 2 3 3 3 2 2 2 2 6" xfId="46742"/>
    <cellStyle name="Normal 2 3 3 3 2 2 2 3" xfId="5122"/>
    <cellStyle name="Normal 2 3 3 3 2 2 2 3 2" xfId="16133"/>
    <cellStyle name="Normal 2 3 3 3 2 2 2 3 2 2" xfId="28388"/>
    <cellStyle name="Normal 2 3 3 3 2 2 2 3 2 3" xfId="40629"/>
    <cellStyle name="Normal 2 3 3 3 2 2 2 3 3" xfId="22271"/>
    <cellStyle name="Normal 2 3 3 3 2 2 2 3 4" xfId="34515"/>
    <cellStyle name="Normal 2 3 3 3 2 2 2 3 5" xfId="46744"/>
    <cellStyle name="Normal 2 3 3 3 2 2 2 4" xfId="16130"/>
    <cellStyle name="Normal 2 3 3 3 2 2 2 4 2" xfId="28385"/>
    <cellStyle name="Normal 2 3 3 3 2 2 2 4 3" xfId="40626"/>
    <cellStyle name="Normal 2 3 3 3 2 2 2 5" xfId="22268"/>
    <cellStyle name="Normal 2 3 3 3 2 2 2 6" xfId="34512"/>
    <cellStyle name="Normal 2 3 3 3 2 2 2 7" xfId="46741"/>
    <cellStyle name="Normal 2 3 3 3 2 2 3" xfId="5123"/>
    <cellStyle name="Normal 2 3 3 3 2 2 3 2" xfId="5124"/>
    <cellStyle name="Normal 2 3 3 3 2 2 3 2 2" xfId="16135"/>
    <cellStyle name="Normal 2 3 3 3 2 2 3 2 2 2" xfId="28390"/>
    <cellStyle name="Normal 2 3 3 3 2 2 3 2 2 3" xfId="40631"/>
    <cellStyle name="Normal 2 3 3 3 2 2 3 2 3" xfId="22273"/>
    <cellStyle name="Normal 2 3 3 3 2 2 3 2 4" xfId="34517"/>
    <cellStyle name="Normal 2 3 3 3 2 2 3 2 5" xfId="46746"/>
    <cellStyle name="Normal 2 3 3 3 2 2 3 3" xfId="16134"/>
    <cellStyle name="Normal 2 3 3 3 2 2 3 3 2" xfId="28389"/>
    <cellStyle name="Normal 2 3 3 3 2 2 3 3 3" xfId="40630"/>
    <cellStyle name="Normal 2 3 3 3 2 2 3 4" xfId="22272"/>
    <cellStyle name="Normal 2 3 3 3 2 2 3 5" xfId="34516"/>
    <cellStyle name="Normal 2 3 3 3 2 2 3 6" xfId="46745"/>
    <cellStyle name="Normal 2 3 3 3 2 2 4" xfId="5125"/>
    <cellStyle name="Normal 2 3 3 3 2 2 4 2" xfId="16136"/>
    <cellStyle name="Normal 2 3 3 3 2 2 4 2 2" xfId="28391"/>
    <cellStyle name="Normal 2 3 3 3 2 2 4 2 3" xfId="40632"/>
    <cellStyle name="Normal 2 3 3 3 2 2 4 3" xfId="22274"/>
    <cellStyle name="Normal 2 3 3 3 2 2 4 4" xfId="34518"/>
    <cellStyle name="Normal 2 3 3 3 2 2 4 5" xfId="46747"/>
    <cellStyle name="Normal 2 3 3 3 2 2 5" xfId="16129"/>
    <cellStyle name="Normal 2 3 3 3 2 2 5 2" xfId="28384"/>
    <cellStyle name="Normal 2 3 3 3 2 2 5 3" xfId="40625"/>
    <cellStyle name="Normal 2 3 3 3 2 2 6" xfId="22267"/>
    <cellStyle name="Normal 2 3 3 3 2 2 7" xfId="34511"/>
    <cellStyle name="Normal 2 3 3 3 2 2 8" xfId="46740"/>
    <cellStyle name="Normal 2 3 3 3 2 3" xfId="5126"/>
    <cellStyle name="Normal 2 3 3 3 2 3 2" xfId="5127"/>
    <cellStyle name="Normal 2 3 3 3 2 3 2 2" xfId="5128"/>
    <cellStyle name="Normal 2 3 3 3 2 3 2 2 2" xfId="16139"/>
    <cellStyle name="Normal 2 3 3 3 2 3 2 2 2 2" xfId="28394"/>
    <cellStyle name="Normal 2 3 3 3 2 3 2 2 2 3" xfId="40635"/>
    <cellStyle name="Normal 2 3 3 3 2 3 2 2 3" xfId="22277"/>
    <cellStyle name="Normal 2 3 3 3 2 3 2 2 4" xfId="34521"/>
    <cellStyle name="Normal 2 3 3 3 2 3 2 2 5" xfId="46750"/>
    <cellStyle name="Normal 2 3 3 3 2 3 2 3" xfId="16138"/>
    <cellStyle name="Normal 2 3 3 3 2 3 2 3 2" xfId="28393"/>
    <cellStyle name="Normal 2 3 3 3 2 3 2 3 3" xfId="40634"/>
    <cellStyle name="Normal 2 3 3 3 2 3 2 4" xfId="22276"/>
    <cellStyle name="Normal 2 3 3 3 2 3 2 5" xfId="34520"/>
    <cellStyle name="Normal 2 3 3 3 2 3 2 6" xfId="46749"/>
    <cellStyle name="Normal 2 3 3 3 2 3 3" xfId="5129"/>
    <cellStyle name="Normal 2 3 3 3 2 3 3 2" xfId="16140"/>
    <cellStyle name="Normal 2 3 3 3 2 3 3 2 2" xfId="28395"/>
    <cellStyle name="Normal 2 3 3 3 2 3 3 2 3" xfId="40636"/>
    <cellStyle name="Normal 2 3 3 3 2 3 3 3" xfId="22278"/>
    <cellStyle name="Normal 2 3 3 3 2 3 3 4" xfId="34522"/>
    <cellStyle name="Normal 2 3 3 3 2 3 3 5" xfId="46751"/>
    <cellStyle name="Normal 2 3 3 3 2 3 4" xfId="16137"/>
    <cellStyle name="Normal 2 3 3 3 2 3 4 2" xfId="28392"/>
    <cellStyle name="Normal 2 3 3 3 2 3 4 3" xfId="40633"/>
    <cellStyle name="Normal 2 3 3 3 2 3 5" xfId="22275"/>
    <cellStyle name="Normal 2 3 3 3 2 3 6" xfId="34519"/>
    <cellStyle name="Normal 2 3 3 3 2 3 7" xfId="46748"/>
    <cellStyle name="Normal 2 3 3 3 2 4" xfId="5130"/>
    <cellStyle name="Normal 2 3 3 3 2 4 2" xfId="5131"/>
    <cellStyle name="Normal 2 3 3 3 2 4 2 2" xfId="16142"/>
    <cellStyle name="Normal 2 3 3 3 2 4 2 2 2" xfId="28397"/>
    <cellStyle name="Normal 2 3 3 3 2 4 2 2 3" xfId="40638"/>
    <cellStyle name="Normal 2 3 3 3 2 4 2 3" xfId="22280"/>
    <cellStyle name="Normal 2 3 3 3 2 4 2 4" xfId="34524"/>
    <cellStyle name="Normal 2 3 3 3 2 4 2 5" xfId="46753"/>
    <cellStyle name="Normal 2 3 3 3 2 4 3" xfId="16141"/>
    <cellStyle name="Normal 2 3 3 3 2 4 3 2" xfId="28396"/>
    <cellStyle name="Normal 2 3 3 3 2 4 3 3" xfId="40637"/>
    <cellStyle name="Normal 2 3 3 3 2 4 4" xfId="22279"/>
    <cellStyle name="Normal 2 3 3 3 2 4 5" xfId="34523"/>
    <cellStyle name="Normal 2 3 3 3 2 4 6" xfId="46752"/>
    <cellStyle name="Normal 2 3 3 3 2 5" xfId="5132"/>
    <cellStyle name="Normal 2 3 3 3 2 5 2" xfId="16143"/>
    <cellStyle name="Normal 2 3 3 3 2 5 2 2" xfId="28398"/>
    <cellStyle name="Normal 2 3 3 3 2 5 2 3" xfId="40639"/>
    <cellStyle name="Normal 2 3 3 3 2 5 3" xfId="22281"/>
    <cellStyle name="Normal 2 3 3 3 2 5 4" xfId="34525"/>
    <cellStyle name="Normal 2 3 3 3 2 5 5" xfId="46754"/>
    <cellStyle name="Normal 2 3 3 3 2 6" xfId="16128"/>
    <cellStyle name="Normal 2 3 3 3 2 6 2" xfId="28383"/>
    <cellStyle name="Normal 2 3 3 3 2 6 3" xfId="40624"/>
    <cellStyle name="Normal 2 3 3 3 2 7" xfId="22266"/>
    <cellStyle name="Normal 2 3 3 3 2 8" xfId="34510"/>
    <cellStyle name="Normal 2 3 3 3 2 9" xfId="46739"/>
    <cellStyle name="Normal 2 3 3 3 3" xfId="5133"/>
    <cellStyle name="Normal 2 3 3 3 3 2" xfId="5134"/>
    <cellStyle name="Normal 2 3 3 3 3 2 2" xfId="5135"/>
    <cellStyle name="Normal 2 3 3 3 3 2 2 2" xfId="5136"/>
    <cellStyle name="Normal 2 3 3 3 3 2 2 2 2" xfId="16147"/>
    <cellStyle name="Normal 2 3 3 3 3 2 2 2 2 2" xfId="28402"/>
    <cellStyle name="Normal 2 3 3 3 3 2 2 2 2 3" xfId="40643"/>
    <cellStyle name="Normal 2 3 3 3 3 2 2 2 3" xfId="22285"/>
    <cellStyle name="Normal 2 3 3 3 3 2 2 2 4" xfId="34529"/>
    <cellStyle name="Normal 2 3 3 3 3 2 2 2 5" xfId="46758"/>
    <cellStyle name="Normal 2 3 3 3 3 2 2 3" xfId="16146"/>
    <cellStyle name="Normal 2 3 3 3 3 2 2 3 2" xfId="28401"/>
    <cellStyle name="Normal 2 3 3 3 3 2 2 3 3" xfId="40642"/>
    <cellStyle name="Normal 2 3 3 3 3 2 2 4" xfId="22284"/>
    <cellStyle name="Normal 2 3 3 3 3 2 2 5" xfId="34528"/>
    <cellStyle name="Normal 2 3 3 3 3 2 2 6" xfId="46757"/>
    <cellStyle name="Normal 2 3 3 3 3 2 3" xfId="5137"/>
    <cellStyle name="Normal 2 3 3 3 3 2 3 2" xfId="16148"/>
    <cellStyle name="Normal 2 3 3 3 3 2 3 2 2" xfId="28403"/>
    <cellStyle name="Normal 2 3 3 3 3 2 3 2 3" xfId="40644"/>
    <cellStyle name="Normal 2 3 3 3 3 2 3 3" xfId="22286"/>
    <cellStyle name="Normal 2 3 3 3 3 2 3 4" xfId="34530"/>
    <cellStyle name="Normal 2 3 3 3 3 2 3 5" xfId="46759"/>
    <cellStyle name="Normal 2 3 3 3 3 2 4" xfId="16145"/>
    <cellStyle name="Normal 2 3 3 3 3 2 4 2" xfId="28400"/>
    <cellStyle name="Normal 2 3 3 3 3 2 4 3" xfId="40641"/>
    <cellStyle name="Normal 2 3 3 3 3 2 5" xfId="22283"/>
    <cellStyle name="Normal 2 3 3 3 3 2 6" xfId="34527"/>
    <cellStyle name="Normal 2 3 3 3 3 2 7" xfId="46756"/>
    <cellStyle name="Normal 2 3 3 3 3 3" xfId="5138"/>
    <cellStyle name="Normal 2 3 3 3 3 3 2" xfId="5139"/>
    <cellStyle name="Normal 2 3 3 3 3 3 2 2" xfId="16150"/>
    <cellStyle name="Normal 2 3 3 3 3 3 2 2 2" xfId="28405"/>
    <cellStyle name="Normal 2 3 3 3 3 3 2 2 3" xfId="40646"/>
    <cellStyle name="Normal 2 3 3 3 3 3 2 3" xfId="22288"/>
    <cellStyle name="Normal 2 3 3 3 3 3 2 4" xfId="34532"/>
    <cellStyle name="Normal 2 3 3 3 3 3 2 5" xfId="46761"/>
    <cellStyle name="Normal 2 3 3 3 3 3 3" xfId="16149"/>
    <cellStyle name="Normal 2 3 3 3 3 3 3 2" xfId="28404"/>
    <cellStyle name="Normal 2 3 3 3 3 3 3 3" xfId="40645"/>
    <cellStyle name="Normal 2 3 3 3 3 3 4" xfId="22287"/>
    <cellStyle name="Normal 2 3 3 3 3 3 5" xfId="34531"/>
    <cellStyle name="Normal 2 3 3 3 3 3 6" xfId="46760"/>
    <cellStyle name="Normal 2 3 3 3 3 4" xfId="5140"/>
    <cellStyle name="Normal 2 3 3 3 3 4 2" xfId="16151"/>
    <cellStyle name="Normal 2 3 3 3 3 4 2 2" xfId="28406"/>
    <cellStyle name="Normal 2 3 3 3 3 4 2 3" xfId="40647"/>
    <cellStyle name="Normal 2 3 3 3 3 4 3" xfId="22289"/>
    <cellStyle name="Normal 2 3 3 3 3 4 4" xfId="34533"/>
    <cellStyle name="Normal 2 3 3 3 3 4 5" xfId="46762"/>
    <cellStyle name="Normal 2 3 3 3 3 5" xfId="16144"/>
    <cellStyle name="Normal 2 3 3 3 3 5 2" xfId="28399"/>
    <cellStyle name="Normal 2 3 3 3 3 5 3" xfId="40640"/>
    <cellStyle name="Normal 2 3 3 3 3 6" xfId="22282"/>
    <cellStyle name="Normal 2 3 3 3 3 7" xfId="34526"/>
    <cellStyle name="Normal 2 3 3 3 3 8" xfId="46755"/>
    <cellStyle name="Normal 2 3 3 3 4" xfId="5141"/>
    <cellStyle name="Normal 2 3 3 3 4 2" xfId="5142"/>
    <cellStyle name="Normal 2 3 3 3 4 2 2" xfId="5143"/>
    <cellStyle name="Normal 2 3 3 3 4 2 2 2" xfId="16154"/>
    <cellStyle name="Normal 2 3 3 3 4 2 2 2 2" xfId="28409"/>
    <cellStyle name="Normal 2 3 3 3 4 2 2 2 3" xfId="40650"/>
    <cellStyle name="Normal 2 3 3 3 4 2 2 3" xfId="22292"/>
    <cellStyle name="Normal 2 3 3 3 4 2 2 4" xfId="34536"/>
    <cellStyle name="Normal 2 3 3 3 4 2 2 5" xfId="46765"/>
    <cellStyle name="Normal 2 3 3 3 4 2 3" xfId="16153"/>
    <cellStyle name="Normal 2 3 3 3 4 2 3 2" xfId="28408"/>
    <cellStyle name="Normal 2 3 3 3 4 2 3 3" xfId="40649"/>
    <cellStyle name="Normal 2 3 3 3 4 2 4" xfId="22291"/>
    <cellStyle name="Normal 2 3 3 3 4 2 5" xfId="34535"/>
    <cellStyle name="Normal 2 3 3 3 4 2 6" xfId="46764"/>
    <cellStyle name="Normal 2 3 3 3 4 3" xfId="5144"/>
    <cellStyle name="Normal 2 3 3 3 4 3 2" xfId="16155"/>
    <cellStyle name="Normal 2 3 3 3 4 3 2 2" xfId="28410"/>
    <cellStyle name="Normal 2 3 3 3 4 3 2 3" xfId="40651"/>
    <cellStyle name="Normal 2 3 3 3 4 3 3" xfId="22293"/>
    <cellStyle name="Normal 2 3 3 3 4 3 4" xfId="34537"/>
    <cellStyle name="Normal 2 3 3 3 4 3 5" xfId="46766"/>
    <cellStyle name="Normal 2 3 3 3 4 4" xfId="16152"/>
    <cellStyle name="Normal 2 3 3 3 4 4 2" xfId="28407"/>
    <cellStyle name="Normal 2 3 3 3 4 4 3" xfId="40648"/>
    <cellStyle name="Normal 2 3 3 3 4 5" xfId="22290"/>
    <cellStyle name="Normal 2 3 3 3 4 6" xfId="34534"/>
    <cellStyle name="Normal 2 3 3 3 4 7" xfId="46763"/>
    <cellStyle name="Normal 2 3 3 3 5" xfId="5145"/>
    <cellStyle name="Normal 2 3 3 3 5 2" xfId="5146"/>
    <cellStyle name="Normal 2 3 3 3 5 2 2" xfId="16157"/>
    <cellStyle name="Normal 2 3 3 3 5 2 2 2" xfId="28412"/>
    <cellStyle name="Normal 2 3 3 3 5 2 2 3" xfId="40653"/>
    <cellStyle name="Normal 2 3 3 3 5 2 3" xfId="22295"/>
    <cellStyle name="Normal 2 3 3 3 5 2 4" xfId="34539"/>
    <cellStyle name="Normal 2 3 3 3 5 2 5" xfId="46768"/>
    <cellStyle name="Normal 2 3 3 3 5 3" xfId="16156"/>
    <cellStyle name="Normal 2 3 3 3 5 3 2" xfId="28411"/>
    <cellStyle name="Normal 2 3 3 3 5 3 3" xfId="40652"/>
    <cellStyle name="Normal 2 3 3 3 5 4" xfId="22294"/>
    <cellStyle name="Normal 2 3 3 3 5 5" xfId="34538"/>
    <cellStyle name="Normal 2 3 3 3 5 6" xfId="46767"/>
    <cellStyle name="Normal 2 3 3 3 6" xfId="5147"/>
    <cellStyle name="Normal 2 3 3 3 6 2" xfId="16158"/>
    <cellStyle name="Normal 2 3 3 3 6 2 2" xfId="28413"/>
    <cellStyle name="Normal 2 3 3 3 6 2 3" xfId="40654"/>
    <cellStyle name="Normal 2 3 3 3 6 3" xfId="22296"/>
    <cellStyle name="Normal 2 3 3 3 6 4" xfId="34540"/>
    <cellStyle name="Normal 2 3 3 3 6 5" xfId="46769"/>
    <cellStyle name="Normal 2 3 3 3 7" xfId="16127"/>
    <cellStyle name="Normal 2 3 3 3 7 2" xfId="28382"/>
    <cellStyle name="Normal 2 3 3 3 7 3" xfId="40623"/>
    <cellStyle name="Normal 2 3 3 3 8" xfId="22265"/>
    <cellStyle name="Normal 2 3 3 3 9" xfId="34509"/>
    <cellStyle name="Normal 2 3 3 4" xfId="5148"/>
    <cellStyle name="Normal 2 3 3 4 2" xfId="5149"/>
    <cellStyle name="Normal 2 3 3 4 2 2" xfId="5150"/>
    <cellStyle name="Normal 2 3 3 4 2 2 2" xfId="5151"/>
    <cellStyle name="Normal 2 3 3 4 2 2 2 2" xfId="5152"/>
    <cellStyle name="Normal 2 3 3 4 2 2 2 2 2" xfId="16163"/>
    <cellStyle name="Normal 2 3 3 4 2 2 2 2 2 2" xfId="28418"/>
    <cellStyle name="Normal 2 3 3 4 2 2 2 2 2 3" xfId="40659"/>
    <cellStyle name="Normal 2 3 3 4 2 2 2 2 3" xfId="22301"/>
    <cellStyle name="Normal 2 3 3 4 2 2 2 2 4" xfId="34545"/>
    <cellStyle name="Normal 2 3 3 4 2 2 2 2 5" xfId="46774"/>
    <cellStyle name="Normal 2 3 3 4 2 2 2 3" xfId="16162"/>
    <cellStyle name="Normal 2 3 3 4 2 2 2 3 2" xfId="28417"/>
    <cellStyle name="Normal 2 3 3 4 2 2 2 3 3" xfId="40658"/>
    <cellStyle name="Normal 2 3 3 4 2 2 2 4" xfId="22300"/>
    <cellStyle name="Normal 2 3 3 4 2 2 2 5" xfId="34544"/>
    <cellStyle name="Normal 2 3 3 4 2 2 2 6" xfId="46773"/>
    <cellStyle name="Normal 2 3 3 4 2 2 3" xfId="5153"/>
    <cellStyle name="Normal 2 3 3 4 2 2 3 2" xfId="16164"/>
    <cellStyle name="Normal 2 3 3 4 2 2 3 2 2" xfId="28419"/>
    <cellStyle name="Normal 2 3 3 4 2 2 3 2 3" xfId="40660"/>
    <cellStyle name="Normal 2 3 3 4 2 2 3 3" xfId="22302"/>
    <cellStyle name="Normal 2 3 3 4 2 2 3 4" xfId="34546"/>
    <cellStyle name="Normal 2 3 3 4 2 2 3 5" xfId="46775"/>
    <cellStyle name="Normal 2 3 3 4 2 2 4" xfId="16161"/>
    <cellStyle name="Normal 2 3 3 4 2 2 4 2" xfId="28416"/>
    <cellStyle name="Normal 2 3 3 4 2 2 4 3" xfId="40657"/>
    <cellStyle name="Normal 2 3 3 4 2 2 5" xfId="22299"/>
    <cellStyle name="Normal 2 3 3 4 2 2 6" xfId="34543"/>
    <cellStyle name="Normal 2 3 3 4 2 2 7" xfId="46772"/>
    <cellStyle name="Normal 2 3 3 4 2 3" xfId="5154"/>
    <cellStyle name="Normal 2 3 3 4 2 3 2" xfId="5155"/>
    <cellStyle name="Normal 2 3 3 4 2 3 2 2" xfId="16166"/>
    <cellStyle name="Normal 2 3 3 4 2 3 2 2 2" xfId="28421"/>
    <cellStyle name="Normal 2 3 3 4 2 3 2 2 3" xfId="40662"/>
    <cellStyle name="Normal 2 3 3 4 2 3 2 3" xfId="22304"/>
    <cellStyle name="Normal 2 3 3 4 2 3 2 4" xfId="34548"/>
    <cellStyle name="Normal 2 3 3 4 2 3 2 5" xfId="46777"/>
    <cellStyle name="Normal 2 3 3 4 2 3 3" xfId="16165"/>
    <cellStyle name="Normal 2 3 3 4 2 3 3 2" xfId="28420"/>
    <cellStyle name="Normal 2 3 3 4 2 3 3 3" xfId="40661"/>
    <cellStyle name="Normal 2 3 3 4 2 3 4" xfId="22303"/>
    <cellStyle name="Normal 2 3 3 4 2 3 5" xfId="34547"/>
    <cellStyle name="Normal 2 3 3 4 2 3 6" xfId="46776"/>
    <cellStyle name="Normal 2 3 3 4 2 4" xfId="5156"/>
    <cellStyle name="Normal 2 3 3 4 2 4 2" xfId="16167"/>
    <cellStyle name="Normal 2 3 3 4 2 4 2 2" xfId="28422"/>
    <cellStyle name="Normal 2 3 3 4 2 4 2 3" xfId="40663"/>
    <cellStyle name="Normal 2 3 3 4 2 4 3" xfId="22305"/>
    <cellStyle name="Normal 2 3 3 4 2 4 4" xfId="34549"/>
    <cellStyle name="Normal 2 3 3 4 2 4 5" xfId="46778"/>
    <cellStyle name="Normal 2 3 3 4 2 5" xfId="16160"/>
    <cellStyle name="Normal 2 3 3 4 2 5 2" xfId="28415"/>
    <cellStyle name="Normal 2 3 3 4 2 5 3" xfId="40656"/>
    <cellStyle name="Normal 2 3 3 4 2 6" xfId="22298"/>
    <cellStyle name="Normal 2 3 3 4 2 7" xfId="34542"/>
    <cellStyle name="Normal 2 3 3 4 2 8" xfId="46771"/>
    <cellStyle name="Normal 2 3 3 4 3" xfId="5157"/>
    <cellStyle name="Normal 2 3 3 4 3 2" xfId="5158"/>
    <cellStyle name="Normal 2 3 3 4 3 2 2" xfId="5159"/>
    <cellStyle name="Normal 2 3 3 4 3 2 2 2" xfId="16170"/>
    <cellStyle name="Normal 2 3 3 4 3 2 2 2 2" xfId="28425"/>
    <cellStyle name="Normal 2 3 3 4 3 2 2 2 3" xfId="40666"/>
    <cellStyle name="Normal 2 3 3 4 3 2 2 3" xfId="22308"/>
    <cellStyle name="Normal 2 3 3 4 3 2 2 4" xfId="34552"/>
    <cellStyle name="Normal 2 3 3 4 3 2 2 5" xfId="46781"/>
    <cellStyle name="Normal 2 3 3 4 3 2 3" xfId="16169"/>
    <cellStyle name="Normal 2 3 3 4 3 2 3 2" xfId="28424"/>
    <cellStyle name="Normal 2 3 3 4 3 2 3 3" xfId="40665"/>
    <cellStyle name="Normal 2 3 3 4 3 2 4" xfId="22307"/>
    <cellStyle name="Normal 2 3 3 4 3 2 5" xfId="34551"/>
    <cellStyle name="Normal 2 3 3 4 3 2 6" xfId="46780"/>
    <cellStyle name="Normal 2 3 3 4 3 3" xfId="5160"/>
    <cellStyle name="Normal 2 3 3 4 3 3 2" xfId="16171"/>
    <cellStyle name="Normal 2 3 3 4 3 3 2 2" xfId="28426"/>
    <cellStyle name="Normal 2 3 3 4 3 3 2 3" xfId="40667"/>
    <cellStyle name="Normal 2 3 3 4 3 3 3" xfId="22309"/>
    <cellStyle name="Normal 2 3 3 4 3 3 4" xfId="34553"/>
    <cellStyle name="Normal 2 3 3 4 3 3 5" xfId="46782"/>
    <cellStyle name="Normal 2 3 3 4 3 4" xfId="16168"/>
    <cellStyle name="Normal 2 3 3 4 3 4 2" xfId="28423"/>
    <cellStyle name="Normal 2 3 3 4 3 4 3" xfId="40664"/>
    <cellStyle name="Normal 2 3 3 4 3 5" xfId="22306"/>
    <cellStyle name="Normal 2 3 3 4 3 6" xfId="34550"/>
    <cellStyle name="Normal 2 3 3 4 3 7" xfId="46779"/>
    <cellStyle name="Normal 2 3 3 4 4" xfId="5161"/>
    <cellStyle name="Normal 2 3 3 4 4 2" xfId="5162"/>
    <cellStyle name="Normal 2 3 3 4 4 2 2" xfId="16173"/>
    <cellStyle name="Normal 2 3 3 4 4 2 2 2" xfId="28428"/>
    <cellStyle name="Normal 2 3 3 4 4 2 2 3" xfId="40669"/>
    <cellStyle name="Normal 2 3 3 4 4 2 3" xfId="22311"/>
    <cellStyle name="Normal 2 3 3 4 4 2 4" xfId="34555"/>
    <cellStyle name="Normal 2 3 3 4 4 2 5" xfId="46784"/>
    <cellStyle name="Normal 2 3 3 4 4 3" xfId="16172"/>
    <cellStyle name="Normal 2 3 3 4 4 3 2" xfId="28427"/>
    <cellStyle name="Normal 2 3 3 4 4 3 3" xfId="40668"/>
    <cellStyle name="Normal 2 3 3 4 4 4" xfId="22310"/>
    <cellStyle name="Normal 2 3 3 4 4 5" xfId="34554"/>
    <cellStyle name="Normal 2 3 3 4 4 6" xfId="46783"/>
    <cellStyle name="Normal 2 3 3 4 5" xfId="5163"/>
    <cellStyle name="Normal 2 3 3 4 5 2" xfId="16174"/>
    <cellStyle name="Normal 2 3 3 4 5 2 2" xfId="28429"/>
    <cellStyle name="Normal 2 3 3 4 5 2 3" xfId="40670"/>
    <cellStyle name="Normal 2 3 3 4 5 3" xfId="22312"/>
    <cellStyle name="Normal 2 3 3 4 5 4" xfId="34556"/>
    <cellStyle name="Normal 2 3 3 4 5 5" xfId="46785"/>
    <cellStyle name="Normal 2 3 3 4 6" xfId="16159"/>
    <cellStyle name="Normal 2 3 3 4 6 2" xfId="28414"/>
    <cellStyle name="Normal 2 3 3 4 6 3" xfId="40655"/>
    <cellStyle name="Normal 2 3 3 4 7" xfId="22297"/>
    <cellStyle name="Normal 2 3 3 4 8" xfId="34541"/>
    <cellStyle name="Normal 2 3 3 4 9" xfId="46770"/>
    <cellStyle name="Normal 2 3 3 5" xfId="5164"/>
    <cellStyle name="Normal 2 3 3 5 2" xfId="5165"/>
    <cellStyle name="Normal 2 3 3 5 2 2" xfId="5166"/>
    <cellStyle name="Normal 2 3 3 5 2 2 2" xfId="5167"/>
    <cellStyle name="Normal 2 3 3 5 2 2 2 2" xfId="16178"/>
    <cellStyle name="Normal 2 3 3 5 2 2 2 2 2" xfId="28433"/>
    <cellStyle name="Normal 2 3 3 5 2 2 2 2 3" xfId="40674"/>
    <cellStyle name="Normal 2 3 3 5 2 2 2 3" xfId="22316"/>
    <cellStyle name="Normal 2 3 3 5 2 2 2 4" xfId="34560"/>
    <cellStyle name="Normal 2 3 3 5 2 2 2 5" xfId="46789"/>
    <cellStyle name="Normal 2 3 3 5 2 2 3" xfId="16177"/>
    <cellStyle name="Normal 2 3 3 5 2 2 3 2" xfId="28432"/>
    <cellStyle name="Normal 2 3 3 5 2 2 3 3" xfId="40673"/>
    <cellStyle name="Normal 2 3 3 5 2 2 4" xfId="22315"/>
    <cellStyle name="Normal 2 3 3 5 2 2 5" xfId="34559"/>
    <cellStyle name="Normal 2 3 3 5 2 2 6" xfId="46788"/>
    <cellStyle name="Normal 2 3 3 5 2 3" xfId="5168"/>
    <cellStyle name="Normal 2 3 3 5 2 3 2" xfId="16179"/>
    <cellStyle name="Normal 2 3 3 5 2 3 2 2" xfId="28434"/>
    <cellStyle name="Normal 2 3 3 5 2 3 2 3" xfId="40675"/>
    <cellStyle name="Normal 2 3 3 5 2 3 3" xfId="22317"/>
    <cellStyle name="Normal 2 3 3 5 2 3 4" xfId="34561"/>
    <cellStyle name="Normal 2 3 3 5 2 3 5" xfId="46790"/>
    <cellStyle name="Normal 2 3 3 5 2 4" xfId="16176"/>
    <cellStyle name="Normal 2 3 3 5 2 4 2" xfId="28431"/>
    <cellStyle name="Normal 2 3 3 5 2 4 3" xfId="40672"/>
    <cellStyle name="Normal 2 3 3 5 2 5" xfId="22314"/>
    <cellStyle name="Normal 2 3 3 5 2 6" xfId="34558"/>
    <cellStyle name="Normal 2 3 3 5 2 7" xfId="46787"/>
    <cellStyle name="Normal 2 3 3 5 3" xfId="5169"/>
    <cellStyle name="Normal 2 3 3 5 3 2" xfId="5170"/>
    <cellStyle name="Normal 2 3 3 5 3 2 2" xfId="16181"/>
    <cellStyle name="Normal 2 3 3 5 3 2 2 2" xfId="28436"/>
    <cellStyle name="Normal 2 3 3 5 3 2 2 3" xfId="40677"/>
    <cellStyle name="Normal 2 3 3 5 3 2 3" xfId="22319"/>
    <cellStyle name="Normal 2 3 3 5 3 2 4" xfId="34563"/>
    <cellStyle name="Normal 2 3 3 5 3 2 5" xfId="46792"/>
    <cellStyle name="Normal 2 3 3 5 3 3" xfId="16180"/>
    <cellStyle name="Normal 2 3 3 5 3 3 2" xfId="28435"/>
    <cellStyle name="Normal 2 3 3 5 3 3 3" xfId="40676"/>
    <cellStyle name="Normal 2 3 3 5 3 4" xfId="22318"/>
    <cellStyle name="Normal 2 3 3 5 3 5" xfId="34562"/>
    <cellStyle name="Normal 2 3 3 5 3 6" xfId="46791"/>
    <cellStyle name="Normal 2 3 3 5 4" xfId="5171"/>
    <cellStyle name="Normal 2 3 3 5 4 2" xfId="16182"/>
    <cellStyle name="Normal 2 3 3 5 4 2 2" xfId="28437"/>
    <cellStyle name="Normal 2 3 3 5 4 2 3" xfId="40678"/>
    <cellStyle name="Normal 2 3 3 5 4 3" xfId="22320"/>
    <cellStyle name="Normal 2 3 3 5 4 4" xfId="34564"/>
    <cellStyle name="Normal 2 3 3 5 4 5" xfId="46793"/>
    <cellStyle name="Normal 2 3 3 5 5" xfId="16175"/>
    <cellStyle name="Normal 2 3 3 5 5 2" xfId="28430"/>
    <cellStyle name="Normal 2 3 3 5 5 3" xfId="40671"/>
    <cellStyle name="Normal 2 3 3 5 6" xfId="22313"/>
    <cellStyle name="Normal 2 3 3 5 7" xfId="34557"/>
    <cellStyle name="Normal 2 3 3 5 8" xfId="46786"/>
    <cellStyle name="Normal 2 3 3 6" xfId="5172"/>
    <cellStyle name="Normal 2 3 3 6 2" xfId="5173"/>
    <cellStyle name="Normal 2 3 3 6 2 2" xfId="5174"/>
    <cellStyle name="Normal 2 3 3 6 2 2 2" xfId="16185"/>
    <cellStyle name="Normal 2 3 3 6 2 2 2 2" xfId="28440"/>
    <cellStyle name="Normal 2 3 3 6 2 2 2 3" xfId="40681"/>
    <cellStyle name="Normal 2 3 3 6 2 2 3" xfId="22323"/>
    <cellStyle name="Normal 2 3 3 6 2 2 4" xfId="34567"/>
    <cellStyle name="Normal 2 3 3 6 2 2 5" xfId="46796"/>
    <cellStyle name="Normal 2 3 3 6 2 3" xfId="16184"/>
    <cellStyle name="Normal 2 3 3 6 2 3 2" xfId="28439"/>
    <cellStyle name="Normal 2 3 3 6 2 3 3" xfId="40680"/>
    <cellStyle name="Normal 2 3 3 6 2 4" xfId="22322"/>
    <cellStyle name="Normal 2 3 3 6 2 5" xfId="34566"/>
    <cellStyle name="Normal 2 3 3 6 2 6" xfId="46795"/>
    <cellStyle name="Normal 2 3 3 6 3" xfId="5175"/>
    <cellStyle name="Normal 2 3 3 6 3 2" xfId="16186"/>
    <cellStyle name="Normal 2 3 3 6 3 2 2" xfId="28441"/>
    <cellStyle name="Normal 2 3 3 6 3 2 3" xfId="40682"/>
    <cellStyle name="Normal 2 3 3 6 3 3" xfId="22324"/>
    <cellStyle name="Normal 2 3 3 6 3 4" xfId="34568"/>
    <cellStyle name="Normal 2 3 3 6 3 5" xfId="46797"/>
    <cellStyle name="Normal 2 3 3 6 4" xfId="16183"/>
    <cellStyle name="Normal 2 3 3 6 4 2" xfId="28438"/>
    <cellStyle name="Normal 2 3 3 6 4 3" xfId="40679"/>
    <cellStyle name="Normal 2 3 3 6 5" xfId="22321"/>
    <cellStyle name="Normal 2 3 3 6 6" xfId="34565"/>
    <cellStyle name="Normal 2 3 3 6 7" xfId="46794"/>
    <cellStyle name="Normal 2 3 3 7" xfId="5176"/>
    <cellStyle name="Normal 2 3 3 7 2" xfId="5177"/>
    <cellStyle name="Normal 2 3 3 7 2 2" xfId="5178"/>
    <cellStyle name="Normal 2 3 3 7 2 2 2" xfId="16189"/>
    <cellStyle name="Normal 2 3 3 7 2 2 2 2" xfId="28444"/>
    <cellStyle name="Normal 2 3 3 7 2 2 2 3" xfId="40685"/>
    <cellStyle name="Normal 2 3 3 7 2 2 3" xfId="22327"/>
    <cellStyle name="Normal 2 3 3 7 2 2 4" xfId="34571"/>
    <cellStyle name="Normal 2 3 3 7 2 2 5" xfId="46800"/>
    <cellStyle name="Normal 2 3 3 7 2 3" xfId="16188"/>
    <cellStyle name="Normal 2 3 3 7 2 3 2" xfId="28443"/>
    <cellStyle name="Normal 2 3 3 7 2 3 3" xfId="40684"/>
    <cellStyle name="Normal 2 3 3 7 2 4" xfId="22326"/>
    <cellStyle name="Normal 2 3 3 7 2 5" xfId="34570"/>
    <cellStyle name="Normal 2 3 3 7 2 6" xfId="46799"/>
    <cellStyle name="Normal 2 3 3 7 3" xfId="5179"/>
    <cellStyle name="Normal 2 3 3 7 3 2" xfId="16190"/>
    <cellStyle name="Normal 2 3 3 7 3 2 2" xfId="28445"/>
    <cellStyle name="Normal 2 3 3 7 3 2 3" xfId="40686"/>
    <cellStyle name="Normal 2 3 3 7 3 3" xfId="22328"/>
    <cellStyle name="Normal 2 3 3 7 3 4" xfId="34572"/>
    <cellStyle name="Normal 2 3 3 7 3 5" xfId="46801"/>
    <cellStyle name="Normal 2 3 3 7 4" xfId="16187"/>
    <cellStyle name="Normal 2 3 3 7 4 2" xfId="28442"/>
    <cellStyle name="Normal 2 3 3 7 4 3" xfId="40683"/>
    <cellStyle name="Normal 2 3 3 7 5" xfId="22325"/>
    <cellStyle name="Normal 2 3 3 7 6" xfId="34569"/>
    <cellStyle name="Normal 2 3 3 7 7" xfId="46798"/>
    <cellStyle name="Normal 2 3 3 8" xfId="5180"/>
    <cellStyle name="Normal 2 3 3 8 2" xfId="5181"/>
    <cellStyle name="Normal 2 3 3 8 2 2" xfId="16192"/>
    <cellStyle name="Normal 2 3 3 8 2 2 2" xfId="28447"/>
    <cellStyle name="Normal 2 3 3 8 2 2 3" xfId="40688"/>
    <cellStyle name="Normal 2 3 3 8 2 3" xfId="22330"/>
    <cellStyle name="Normal 2 3 3 8 2 4" xfId="34574"/>
    <cellStyle name="Normal 2 3 3 8 2 5" xfId="46803"/>
    <cellStyle name="Normal 2 3 3 8 3" xfId="16191"/>
    <cellStyle name="Normal 2 3 3 8 3 2" xfId="28446"/>
    <cellStyle name="Normal 2 3 3 8 3 3" xfId="40687"/>
    <cellStyle name="Normal 2 3 3 8 4" xfId="22329"/>
    <cellStyle name="Normal 2 3 3 8 5" xfId="34573"/>
    <cellStyle name="Normal 2 3 3 8 6" xfId="46802"/>
    <cellStyle name="Normal 2 3 3 9" xfId="5182"/>
    <cellStyle name="Normal 2 3 3 9 2" xfId="16193"/>
    <cellStyle name="Normal 2 3 3 9 2 2" xfId="28448"/>
    <cellStyle name="Normal 2 3 3 9 2 3" xfId="40689"/>
    <cellStyle name="Normal 2 3 3 9 3" xfId="22331"/>
    <cellStyle name="Normal 2 3 3 9 4" xfId="34575"/>
    <cellStyle name="Normal 2 3 3 9 5" xfId="46804"/>
    <cellStyle name="Normal 2 3 4" xfId="5183"/>
    <cellStyle name="Normal 2 3 4 10" xfId="34576"/>
    <cellStyle name="Normal 2 3 4 11" xfId="46805"/>
    <cellStyle name="Normal 2 3 4 2" xfId="5184"/>
    <cellStyle name="Normal 2 3 4 2 10" xfId="46806"/>
    <cellStyle name="Normal 2 3 4 2 2" xfId="5185"/>
    <cellStyle name="Normal 2 3 4 2 2 2" xfId="5186"/>
    <cellStyle name="Normal 2 3 4 2 2 2 2" xfId="5187"/>
    <cellStyle name="Normal 2 3 4 2 2 2 2 2" xfId="5188"/>
    <cellStyle name="Normal 2 3 4 2 2 2 2 2 2" xfId="5189"/>
    <cellStyle name="Normal 2 3 4 2 2 2 2 2 2 2" xfId="16200"/>
    <cellStyle name="Normal 2 3 4 2 2 2 2 2 2 2 2" xfId="28455"/>
    <cellStyle name="Normal 2 3 4 2 2 2 2 2 2 2 3" xfId="40696"/>
    <cellStyle name="Normal 2 3 4 2 2 2 2 2 2 3" xfId="22338"/>
    <cellStyle name="Normal 2 3 4 2 2 2 2 2 2 4" xfId="34582"/>
    <cellStyle name="Normal 2 3 4 2 2 2 2 2 2 5" xfId="46811"/>
    <cellStyle name="Normal 2 3 4 2 2 2 2 2 3" xfId="16199"/>
    <cellStyle name="Normal 2 3 4 2 2 2 2 2 3 2" xfId="28454"/>
    <cellStyle name="Normal 2 3 4 2 2 2 2 2 3 3" xfId="40695"/>
    <cellStyle name="Normal 2 3 4 2 2 2 2 2 4" xfId="22337"/>
    <cellStyle name="Normal 2 3 4 2 2 2 2 2 5" xfId="34581"/>
    <cellStyle name="Normal 2 3 4 2 2 2 2 2 6" xfId="46810"/>
    <cellStyle name="Normal 2 3 4 2 2 2 2 3" xfId="5190"/>
    <cellStyle name="Normal 2 3 4 2 2 2 2 3 2" xfId="16201"/>
    <cellStyle name="Normal 2 3 4 2 2 2 2 3 2 2" xfId="28456"/>
    <cellStyle name="Normal 2 3 4 2 2 2 2 3 2 3" xfId="40697"/>
    <cellStyle name="Normal 2 3 4 2 2 2 2 3 3" xfId="22339"/>
    <cellStyle name="Normal 2 3 4 2 2 2 2 3 4" xfId="34583"/>
    <cellStyle name="Normal 2 3 4 2 2 2 2 3 5" xfId="46812"/>
    <cellStyle name="Normal 2 3 4 2 2 2 2 4" xfId="16198"/>
    <cellStyle name="Normal 2 3 4 2 2 2 2 4 2" xfId="28453"/>
    <cellStyle name="Normal 2 3 4 2 2 2 2 4 3" xfId="40694"/>
    <cellStyle name="Normal 2 3 4 2 2 2 2 5" xfId="22336"/>
    <cellStyle name="Normal 2 3 4 2 2 2 2 6" xfId="34580"/>
    <cellStyle name="Normal 2 3 4 2 2 2 2 7" xfId="46809"/>
    <cellStyle name="Normal 2 3 4 2 2 2 3" xfId="5191"/>
    <cellStyle name="Normal 2 3 4 2 2 2 3 2" xfId="5192"/>
    <cellStyle name="Normal 2 3 4 2 2 2 3 2 2" xfId="16203"/>
    <cellStyle name="Normal 2 3 4 2 2 2 3 2 2 2" xfId="28458"/>
    <cellStyle name="Normal 2 3 4 2 2 2 3 2 2 3" xfId="40699"/>
    <cellStyle name="Normal 2 3 4 2 2 2 3 2 3" xfId="22341"/>
    <cellStyle name="Normal 2 3 4 2 2 2 3 2 4" xfId="34585"/>
    <cellStyle name="Normal 2 3 4 2 2 2 3 2 5" xfId="46814"/>
    <cellStyle name="Normal 2 3 4 2 2 2 3 3" xfId="16202"/>
    <cellStyle name="Normal 2 3 4 2 2 2 3 3 2" xfId="28457"/>
    <cellStyle name="Normal 2 3 4 2 2 2 3 3 3" xfId="40698"/>
    <cellStyle name="Normal 2 3 4 2 2 2 3 4" xfId="22340"/>
    <cellStyle name="Normal 2 3 4 2 2 2 3 5" xfId="34584"/>
    <cellStyle name="Normal 2 3 4 2 2 2 3 6" xfId="46813"/>
    <cellStyle name="Normal 2 3 4 2 2 2 4" xfId="5193"/>
    <cellStyle name="Normal 2 3 4 2 2 2 4 2" xfId="16204"/>
    <cellStyle name="Normal 2 3 4 2 2 2 4 2 2" xfId="28459"/>
    <cellStyle name="Normal 2 3 4 2 2 2 4 2 3" xfId="40700"/>
    <cellStyle name="Normal 2 3 4 2 2 2 4 3" xfId="22342"/>
    <cellStyle name="Normal 2 3 4 2 2 2 4 4" xfId="34586"/>
    <cellStyle name="Normal 2 3 4 2 2 2 4 5" xfId="46815"/>
    <cellStyle name="Normal 2 3 4 2 2 2 5" xfId="16197"/>
    <cellStyle name="Normal 2 3 4 2 2 2 5 2" xfId="28452"/>
    <cellStyle name="Normal 2 3 4 2 2 2 5 3" xfId="40693"/>
    <cellStyle name="Normal 2 3 4 2 2 2 6" xfId="22335"/>
    <cellStyle name="Normal 2 3 4 2 2 2 7" xfId="34579"/>
    <cellStyle name="Normal 2 3 4 2 2 2 8" xfId="46808"/>
    <cellStyle name="Normal 2 3 4 2 2 3" xfId="5194"/>
    <cellStyle name="Normal 2 3 4 2 2 3 2" xfId="5195"/>
    <cellStyle name="Normal 2 3 4 2 2 3 2 2" xfId="5196"/>
    <cellStyle name="Normal 2 3 4 2 2 3 2 2 2" xfId="16207"/>
    <cellStyle name="Normal 2 3 4 2 2 3 2 2 2 2" xfId="28462"/>
    <cellStyle name="Normal 2 3 4 2 2 3 2 2 2 3" xfId="40703"/>
    <cellStyle name="Normal 2 3 4 2 2 3 2 2 3" xfId="22345"/>
    <cellStyle name="Normal 2 3 4 2 2 3 2 2 4" xfId="34589"/>
    <cellStyle name="Normal 2 3 4 2 2 3 2 2 5" xfId="46818"/>
    <cellStyle name="Normal 2 3 4 2 2 3 2 3" xfId="16206"/>
    <cellStyle name="Normal 2 3 4 2 2 3 2 3 2" xfId="28461"/>
    <cellStyle name="Normal 2 3 4 2 2 3 2 3 3" xfId="40702"/>
    <cellStyle name="Normal 2 3 4 2 2 3 2 4" xfId="22344"/>
    <cellStyle name="Normal 2 3 4 2 2 3 2 5" xfId="34588"/>
    <cellStyle name="Normal 2 3 4 2 2 3 2 6" xfId="46817"/>
    <cellStyle name="Normal 2 3 4 2 2 3 3" xfId="5197"/>
    <cellStyle name="Normal 2 3 4 2 2 3 3 2" xfId="16208"/>
    <cellStyle name="Normal 2 3 4 2 2 3 3 2 2" xfId="28463"/>
    <cellStyle name="Normal 2 3 4 2 2 3 3 2 3" xfId="40704"/>
    <cellStyle name="Normal 2 3 4 2 2 3 3 3" xfId="22346"/>
    <cellStyle name="Normal 2 3 4 2 2 3 3 4" xfId="34590"/>
    <cellStyle name="Normal 2 3 4 2 2 3 3 5" xfId="46819"/>
    <cellStyle name="Normal 2 3 4 2 2 3 4" xfId="16205"/>
    <cellStyle name="Normal 2 3 4 2 2 3 4 2" xfId="28460"/>
    <cellStyle name="Normal 2 3 4 2 2 3 4 3" xfId="40701"/>
    <cellStyle name="Normal 2 3 4 2 2 3 5" xfId="22343"/>
    <cellStyle name="Normal 2 3 4 2 2 3 6" xfId="34587"/>
    <cellStyle name="Normal 2 3 4 2 2 3 7" xfId="46816"/>
    <cellStyle name="Normal 2 3 4 2 2 4" xfId="5198"/>
    <cellStyle name="Normal 2 3 4 2 2 4 2" xfId="5199"/>
    <cellStyle name="Normal 2 3 4 2 2 4 2 2" xfId="16210"/>
    <cellStyle name="Normal 2 3 4 2 2 4 2 2 2" xfId="28465"/>
    <cellStyle name="Normal 2 3 4 2 2 4 2 2 3" xfId="40706"/>
    <cellStyle name="Normal 2 3 4 2 2 4 2 3" xfId="22348"/>
    <cellStyle name="Normal 2 3 4 2 2 4 2 4" xfId="34592"/>
    <cellStyle name="Normal 2 3 4 2 2 4 2 5" xfId="46821"/>
    <cellStyle name="Normal 2 3 4 2 2 4 3" xfId="16209"/>
    <cellStyle name="Normal 2 3 4 2 2 4 3 2" xfId="28464"/>
    <cellStyle name="Normal 2 3 4 2 2 4 3 3" xfId="40705"/>
    <cellStyle name="Normal 2 3 4 2 2 4 4" xfId="22347"/>
    <cellStyle name="Normal 2 3 4 2 2 4 5" xfId="34591"/>
    <cellStyle name="Normal 2 3 4 2 2 4 6" xfId="46820"/>
    <cellStyle name="Normal 2 3 4 2 2 5" xfId="5200"/>
    <cellStyle name="Normal 2 3 4 2 2 5 2" xfId="16211"/>
    <cellStyle name="Normal 2 3 4 2 2 5 2 2" xfId="28466"/>
    <cellStyle name="Normal 2 3 4 2 2 5 2 3" xfId="40707"/>
    <cellStyle name="Normal 2 3 4 2 2 5 3" xfId="22349"/>
    <cellStyle name="Normal 2 3 4 2 2 5 4" xfId="34593"/>
    <cellStyle name="Normal 2 3 4 2 2 5 5" xfId="46822"/>
    <cellStyle name="Normal 2 3 4 2 2 6" xfId="16196"/>
    <cellStyle name="Normal 2 3 4 2 2 6 2" xfId="28451"/>
    <cellStyle name="Normal 2 3 4 2 2 6 3" xfId="40692"/>
    <cellStyle name="Normal 2 3 4 2 2 7" xfId="22334"/>
    <cellStyle name="Normal 2 3 4 2 2 8" xfId="34578"/>
    <cellStyle name="Normal 2 3 4 2 2 9" xfId="46807"/>
    <cellStyle name="Normal 2 3 4 2 3" xfId="5201"/>
    <cellStyle name="Normal 2 3 4 2 3 2" xfId="5202"/>
    <cellStyle name="Normal 2 3 4 2 3 2 2" xfId="5203"/>
    <cellStyle name="Normal 2 3 4 2 3 2 2 2" xfId="5204"/>
    <cellStyle name="Normal 2 3 4 2 3 2 2 2 2" xfId="16215"/>
    <cellStyle name="Normal 2 3 4 2 3 2 2 2 2 2" xfId="28470"/>
    <cellStyle name="Normal 2 3 4 2 3 2 2 2 2 3" xfId="40711"/>
    <cellStyle name="Normal 2 3 4 2 3 2 2 2 3" xfId="22353"/>
    <cellStyle name="Normal 2 3 4 2 3 2 2 2 4" xfId="34597"/>
    <cellStyle name="Normal 2 3 4 2 3 2 2 2 5" xfId="46826"/>
    <cellStyle name="Normal 2 3 4 2 3 2 2 3" xfId="16214"/>
    <cellStyle name="Normal 2 3 4 2 3 2 2 3 2" xfId="28469"/>
    <cellStyle name="Normal 2 3 4 2 3 2 2 3 3" xfId="40710"/>
    <cellStyle name="Normal 2 3 4 2 3 2 2 4" xfId="22352"/>
    <cellStyle name="Normal 2 3 4 2 3 2 2 5" xfId="34596"/>
    <cellStyle name="Normal 2 3 4 2 3 2 2 6" xfId="46825"/>
    <cellStyle name="Normal 2 3 4 2 3 2 3" xfId="5205"/>
    <cellStyle name="Normal 2 3 4 2 3 2 3 2" xfId="16216"/>
    <cellStyle name="Normal 2 3 4 2 3 2 3 2 2" xfId="28471"/>
    <cellStyle name="Normal 2 3 4 2 3 2 3 2 3" xfId="40712"/>
    <cellStyle name="Normal 2 3 4 2 3 2 3 3" xfId="22354"/>
    <cellStyle name="Normal 2 3 4 2 3 2 3 4" xfId="34598"/>
    <cellStyle name="Normal 2 3 4 2 3 2 3 5" xfId="46827"/>
    <cellStyle name="Normal 2 3 4 2 3 2 4" xfId="16213"/>
    <cellStyle name="Normal 2 3 4 2 3 2 4 2" xfId="28468"/>
    <cellStyle name="Normal 2 3 4 2 3 2 4 3" xfId="40709"/>
    <cellStyle name="Normal 2 3 4 2 3 2 5" xfId="22351"/>
    <cellStyle name="Normal 2 3 4 2 3 2 6" xfId="34595"/>
    <cellStyle name="Normal 2 3 4 2 3 2 7" xfId="46824"/>
    <cellStyle name="Normal 2 3 4 2 3 3" xfId="5206"/>
    <cellStyle name="Normal 2 3 4 2 3 3 2" xfId="5207"/>
    <cellStyle name="Normal 2 3 4 2 3 3 2 2" xfId="16218"/>
    <cellStyle name="Normal 2 3 4 2 3 3 2 2 2" xfId="28473"/>
    <cellStyle name="Normal 2 3 4 2 3 3 2 2 3" xfId="40714"/>
    <cellStyle name="Normal 2 3 4 2 3 3 2 3" xfId="22356"/>
    <cellStyle name="Normal 2 3 4 2 3 3 2 4" xfId="34600"/>
    <cellStyle name="Normal 2 3 4 2 3 3 2 5" xfId="46829"/>
    <cellStyle name="Normal 2 3 4 2 3 3 3" xfId="16217"/>
    <cellStyle name="Normal 2 3 4 2 3 3 3 2" xfId="28472"/>
    <cellStyle name="Normal 2 3 4 2 3 3 3 3" xfId="40713"/>
    <cellStyle name="Normal 2 3 4 2 3 3 4" xfId="22355"/>
    <cellStyle name="Normal 2 3 4 2 3 3 5" xfId="34599"/>
    <cellStyle name="Normal 2 3 4 2 3 3 6" xfId="46828"/>
    <cellStyle name="Normal 2 3 4 2 3 4" xfId="5208"/>
    <cellStyle name="Normal 2 3 4 2 3 4 2" xfId="16219"/>
    <cellStyle name="Normal 2 3 4 2 3 4 2 2" xfId="28474"/>
    <cellStyle name="Normal 2 3 4 2 3 4 2 3" xfId="40715"/>
    <cellStyle name="Normal 2 3 4 2 3 4 3" xfId="22357"/>
    <cellStyle name="Normal 2 3 4 2 3 4 4" xfId="34601"/>
    <cellStyle name="Normal 2 3 4 2 3 4 5" xfId="46830"/>
    <cellStyle name="Normal 2 3 4 2 3 5" xfId="16212"/>
    <cellStyle name="Normal 2 3 4 2 3 5 2" xfId="28467"/>
    <cellStyle name="Normal 2 3 4 2 3 5 3" xfId="40708"/>
    <cellStyle name="Normal 2 3 4 2 3 6" xfId="22350"/>
    <cellStyle name="Normal 2 3 4 2 3 7" xfId="34594"/>
    <cellStyle name="Normal 2 3 4 2 3 8" xfId="46823"/>
    <cellStyle name="Normal 2 3 4 2 4" xfId="5209"/>
    <cellStyle name="Normal 2 3 4 2 4 2" xfId="5210"/>
    <cellStyle name="Normal 2 3 4 2 4 2 2" xfId="5211"/>
    <cellStyle name="Normal 2 3 4 2 4 2 2 2" xfId="16222"/>
    <cellStyle name="Normal 2 3 4 2 4 2 2 2 2" xfId="28477"/>
    <cellStyle name="Normal 2 3 4 2 4 2 2 2 3" xfId="40718"/>
    <cellStyle name="Normal 2 3 4 2 4 2 2 3" xfId="22360"/>
    <cellStyle name="Normal 2 3 4 2 4 2 2 4" xfId="34604"/>
    <cellStyle name="Normal 2 3 4 2 4 2 2 5" xfId="46833"/>
    <cellStyle name="Normal 2 3 4 2 4 2 3" xfId="16221"/>
    <cellStyle name="Normal 2 3 4 2 4 2 3 2" xfId="28476"/>
    <cellStyle name="Normal 2 3 4 2 4 2 3 3" xfId="40717"/>
    <cellStyle name="Normal 2 3 4 2 4 2 4" xfId="22359"/>
    <cellStyle name="Normal 2 3 4 2 4 2 5" xfId="34603"/>
    <cellStyle name="Normal 2 3 4 2 4 2 6" xfId="46832"/>
    <cellStyle name="Normal 2 3 4 2 4 3" xfId="5212"/>
    <cellStyle name="Normal 2 3 4 2 4 3 2" xfId="16223"/>
    <cellStyle name="Normal 2 3 4 2 4 3 2 2" xfId="28478"/>
    <cellStyle name="Normal 2 3 4 2 4 3 2 3" xfId="40719"/>
    <cellStyle name="Normal 2 3 4 2 4 3 3" xfId="22361"/>
    <cellStyle name="Normal 2 3 4 2 4 3 4" xfId="34605"/>
    <cellStyle name="Normal 2 3 4 2 4 3 5" xfId="46834"/>
    <cellStyle name="Normal 2 3 4 2 4 4" xfId="16220"/>
    <cellStyle name="Normal 2 3 4 2 4 4 2" xfId="28475"/>
    <cellStyle name="Normal 2 3 4 2 4 4 3" xfId="40716"/>
    <cellStyle name="Normal 2 3 4 2 4 5" xfId="22358"/>
    <cellStyle name="Normal 2 3 4 2 4 6" xfId="34602"/>
    <cellStyle name="Normal 2 3 4 2 4 7" xfId="46831"/>
    <cellStyle name="Normal 2 3 4 2 5" xfId="5213"/>
    <cellStyle name="Normal 2 3 4 2 5 2" xfId="5214"/>
    <cellStyle name="Normal 2 3 4 2 5 2 2" xfId="16225"/>
    <cellStyle name="Normal 2 3 4 2 5 2 2 2" xfId="28480"/>
    <cellStyle name="Normal 2 3 4 2 5 2 2 3" xfId="40721"/>
    <cellStyle name="Normal 2 3 4 2 5 2 3" xfId="22363"/>
    <cellStyle name="Normal 2 3 4 2 5 2 4" xfId="34607"/>
    <cellStyle name="Normal 2 3 4 2 5 2 5" xfId="46836"/>
    <cellStyle name="Normal 2 3 4 2 5 3" xfId="16224"/>
    <cellStyle name="Normal 2 3 4 2 5 3 2" xfId="28479"/>
    <cellStyle name="Normal 2 3 4 2 5 3 3" xfId="40720"/>
    <cellStyle name="Normal 2 3 4 2 5 4" xfId="22362"/>
    <cellStyle name="Normal 2 3 4 2 5 5" xfId="34606"/>
    <cellStyle name="Normal 2 3 4 2 5 6" xfId="46835"/>
    <cellStyle name="Normal 2 3 4 2 6" xfId="5215"/>
    <cellStyle name="Normal 2 3 4 2 6 2" xfId="16226"/>
    <cellStyle name="Normal 2 3 4 2 6 2 2" xfId="28481"/>
    <cellStyle name="Normal 2 3 4 2 6 2 3" xfId="40722"/>
    <cellStyle name="Normal 2 3 4 2 6 3" xfId="22364"/>
    <cellStyle name="Normal 2 3 4 2 6 4" xfId="34608"/>
    <cellStyle name="Normal 2 3 4 2 6 5" xfId="46837"/>
    <cellStyle name="Normal 2 3 4 2 7" xfId="16195"/>
    <cellStyle name="Normal 2 3 4 2 7 2" xfId="28450"/>
    <cellStyle name="Normal 2 3 4 2 7 3" xfId="40691"/>
    <cellStyle name="Normal 2 3 4 2 8" xfId="22333"/>
    <cellStyle name="Normal 2 3 4 2 9" xfId="34577"/>
    <cellStyle name="Normal 2 3 4 3" xfId="5216"/>
    <cellStyle name="Normal 2 3 4 3 2" xfId="5217"/>
    <cellStyle name="Normal 2 3 4 3 2 2" xfId="5218"/>
    <cellStyle name="Normal 2 3 4 3 2 2 2" xfId="5219"/>
    <cellStyle name="Normal 2 3 4 3 2 2 2 2" xfId="5220"/>
    <cellStyle name="Normal 2 3 4 3 2 2 2 2 2" xfId="16231"/>
    <cellStyle name="Normal 2 3 4 3 2 2 2 2 2 2" xfId="28486"/>
    <cellStyle name="Normal 2 3 4 3 2 2 2 2 2 3" xfId="40727"/>
    <cellStyle name="Normal 2 3 4 3 2 2 2 2 3" xfId="22369"/>
    <cellStyle name="Normal 2 3 4 3 2 2 2 2 4" xfId="34613"/>
    <cellStyle name="Normal 2 3 4 3 2 2 2 2 5" xfId="46842"/>
    <cellStyle name="Normal 2 3 4 3 2 2 2 3" xfId="16230"/>
    <cellStyle name="Normal 2 3 4 3 2 2 2 3 2" xfId="28485"/>
    <cellStyle name="Normal 2 3 4 3 2 2 2 3 3" xfId="40726"/>
    <cellStyle name="Normal 2 3 4 3 2 2 2 4" xfId="22368"/>
    <cellStyle name="Normal 2 3 4 3 2 2 2 5" xfId="34612"/>
    <cellStyle name="Normal 2 3 4 3 2 2 2 6" xfId="46841"/>
    <cellStyle name="Normal 2 3 4 3 2 2 3" xfId="5221"/>
    <cellStyle name="Normal 2 3 4 3 2 2 3 2" xfId="16232"/>
    <cellStyle name="Normal 2 3 4 3 2 2 3 2 2" xfId="28487"/>
    <cellStyle name="Normal 2 3 4 3 2 2 3 2 3" xfId="40728"/>
    <cellStyle name="Normal 2 3 4 3 2 2 3 3" xfId="22370"/>
    <cellStyle name="Normal 2 3 4 3 2 2 3 4" xfId="34614"/>
    <cellStyle name="Normal 2 3 4 3 2 2 3 5" xfId="46843"/>
    <cellStyle name="Normal 2 3 4 3 2 2 4" xfId="16229"/>
    <cellStyle name="Normal 2 3 4 3 2 2 4 2" xfId="28484"/>
    <cellStyle name="Normal 2 3 4 3 2 2 4 3" xfId="40725"/>
    <cellStyle name="Normal 2 3 4 3 2 2 5" xfId="22367"/>
    <cellStyle name="Normal 2 3 4 3 2 2 6" xfId="34611"/>
    <cellStyle name="Normal 2 3 4 3 2 2 7" xfId="46840"/>
    <cellStyle name="Normal 2 3 4 3 2 3" xfId="5222"/>
    <cellStyle name="Normal 2 3 4 3 2 3 2" xfId="5223"/>
    <cellStyle name="Normal 2 3 4 3 2 3 2 2" xfId="16234"/>
    <cellStyle name="Normal 2 3 4 3 2 3 2 2 2" xfId="28489"/>
    <cellStyle name="Normal 2 3 4 3 2 3 2 2 3" xfId="40730"/>
    <cellStyle name="Normal 2 3 4 3 2 3 2 3" xfId="22372"/>
    <cellStyle name="Normal 2 3 4 3 2 3 2 4" xfId="34616"/>
    <cellStyle name="Normal 2 3 4 3 2 3 2 5" xfId="46845"/>
    <cellStyle name="Normal 2 3 4 3 2 3 3" xfId="16233"/>
    <cellStyle name="Normal 2 3 4 3 2 3 3 2" xfId="28488"/>
    <cellStyle name="Normal 2 3 4 3 2 3 3 3" xfId="40729"/>
    <cellStyle name="Normal 2 3 4 3 2 3 4" xfId="22371"/>
    <cellStyle name="Normal 2 3 4 3 2 3 5" xfId="34615"/>
    <cellStyle name="Normal 2 3 4 3 2 3 6" xfId="46844"/>
    <cellStyle name="Normal 2 3 4 3 2 4" xfId="5224"/>
    <cellStyle name="Normal 2 3 4 3 2 4 2" xfId="16235"/>
    <cellStyle name="Normal 2 3 4 3 2 4 2 2" xfId="28490"/>
    <cellStyle name="Normal 2 3 4 3 2 4 2 3" xfId="40731"/>
    <cellStyle name="Normal 2 3 4 3 2 4 3" xfId="22373"/>
    <cellStyle name="Normal 2 3 4 3 2 4 4" xfId="34617"/>
    <cellStyle name="Normal 2 3 4 3 2 4 5" xfId="46846"/>
    <cellStyle name="Normal 2 3 4 3 2 5" xfId="16228"/>
    <cellStyle name="Normal 2 3 4 3 2 5 2" xfId="28483"/>
    <cellStyle name="Normal 2 3 4 3 2 5 3" xfId="40724"/>
    <cellStyle name="Normal 2 3 4 3 2 6" xfId="22366"/>
    <cellStyle name="Normal 2 3 4 3 2 7" xfId="34610"/>
    <cellStyle name="Normal 2 3 4 3 2 8" xfId="46839"/>
    <cellStyle name="Normal 2 3 4 3 3" xfId="5225"/>
    <cellStyle name="Normal 2 3 4 3 3 2" xfId="5226"/>
    <cellStyle name="Normal 2 3 4 3 3 2 2" xfId="5227"/>
    <cellStyle name="Normal 2 3 4 3 3 2 2 2" xfId="16238"/>
    <cellStyle name="Normal 2 3 4 3 3 2 2 2 2" xfId="28493"/>
    <cellStyle name="Normal 2 3 4 3 3 2 2 2 3" xfId="40734"/>
    <cellStyle name="Normal 2 3 4 3 3 2 2 3" xfId="22376"/>
    <cellStyle name="Normal 2 3 4 3 3 2 2 4" xfId="34620"/>
    <cellStyle name="Normal 2 3 4 3 3 2 2 5" xfId="46849"/>
    <cellStyle name="Normal 2 3 4 3 3 2 3" xfId="16237"/>
    <cellStyle name="Normal 2 3 4 3 3 2 3 2" xfId="28492"/>
    <cellStyle name="Normal 2 3 4 3 3 2 3 3" xfId="40733"/>
    <cellStyle name="Normal 2 3 4 3 3 2 4" xfId="22375"/>
    <cellStyle name="Normal 2 3 4 3 3 2 5" xfId="34619"/>
    <cellStyle name="Normal 2 3 4 3 3 2 6" xfId="46848"/>
    <cellStyle name="Normal 2 3 4 3 3 3" xfId="5228"/>
    <cellStyle name="Normal 2 3 4 3 3 3 2" xfId="16239"/>
    <cellStyle name="Normal 2 3 4 3 3 3 2 2" xfId="28494"/>
    <cellStyle name="Normal 2 3 4 3 3 3 2 3" xfId="40735"/>
    <cellStyle name="Normal 2 3 4 3 3 3 3" xfId="22377"/>
    <cellStyle name="Normal 2 3 4 3 3 3 4" xfId="34621"/>
    <cellStyle name="Normal 2 3 4 3 3 3 5" xfId="46850"/>
    <cellStyle name="Normal 2 3 4 3 3 4" xfId="16236"/>
    <cellStyle name="Normal 2 3 4 3 3 4 2" xfId="28491"/>
    <cellStyle name="Normal 2 3 4 3 3 4 3" xfId="40732"/>
    <cellStyle name="Normal 2 3 4 3 3 5" xfId="22374"/>
    <cellStyle name="Normal 2 3 4 3 3 6" xfId="34618"/>
    <cellStyle name="Normal 2 3 4 3 3 7" xfId="46847"/>
    <cellStyle name="Normal 2 3 4 3 4" xfId="5229"/>
    <cellStyle name="Normal 2 3 4 3 4 2" xfId="5230"/>
    <cellStyle name="Normal 2 3 4 3 4 2 2" xfId="16241"/>
    <cellStyle name="Normal 2 3 4 3 4 2 2 2" xfId="28496"/>
    <cellStyle name="Normal 2 3 4 3 4 2 2 3" xfId="40737"/>
    <cellStyle name="Normal 2 3 4 3 4 2 3" xfId="22379"/>
    <cellStyle name="Normal 2 3 4 3 4 2 4" xfId="34623"/>
    <cellStyle name="Normal 2 3 4 3 4 2 5" xfId="46852"/>
    <cellStyle name="Normal 2 3 4 3 4 3" xfId="16240"/>
    <cellStyle name="Normal 2 3 4 3 4 3 2" xfId="28495"/>
    <cellStyle name="Normal 2 3 4 3 4 3 3" xfId="40736"/>
    <cellStyle name="Normal 2 3 4 3 4 4" xfId="22378"/>
    <cellStyle name="Normal 2 3 4 3 4 5" xfId="34622"/>
    <cellStyle name="Normal 2 3 4 3 4 6" xfId="46851"/>
    <cellStyle name="Normal 2 3 4 3 5" xfId="5231"/>
    <cellStyle name="Normal 2 3 4 3 5 2" xfId="16242"/>
    <cellStyle name="Normal 2 3 4 3 5 2 2" xfId="28497"/>
    <cellStyle name="Normal 2 3 4 3 5 2 3" xfId="40738"/>
    <cellStyle name="Normal 2 3 4 3 5 3" xfId="22380"/>
    <cellStyle name="Normal 2 3 4 3 5 4" xfId="34624"/>
    <cellStyle name="Normal 2 3 4 3 5 5" xfId="46853"/>
    <cellStyle name="Normal 2 3 4 3 6" xfId="16227"/>
    <cellStyle name="Normal 2 3 4 3 6 2" xfId="28482"/>
    <cellStyle name="Normal 2 3 4 3 6 3" xfId="40723"/>
    <cellStyle name="Normal 2 3 4 3 7" xfId="22365"/>
    <cellStyle name="Normal 2 3 4 3 8" xfId="34609"/>
    <cellStyle name="Normal 2 3 4 3 9" xfId="46838"/>
    <cellStyle name="Normal 2 3 4 4" xfId="5232"/>
    <cellStyle name="Normal 2 3 4 4 2" xfId="5233"/>
    <cellStyle name="Normal 2 3 4 4 2 2" xfId="5234"/>
    <cellStyle name="Normal 2 3 4 4 2 2 2" xfId="5235"/>
    <cellStyle name="Normal 2 3 4 4 2 2 2 2" xfId="16246"/>
    <cellStyle name="Normal 2 3 4 4 2 2 2 2 2" xfId="28501"/>
    <cellStyle name="Normal 2 3 4 4 2 2 2 2 3" xfId="40742"/>
    <cellStyle name="Normal 2 3 4 4 2 2 2 3" xfId="22384"/>
    <cellStyle name="Normal 2 3 4 4 2 2 2 4" xfId="34628"/>
    <cellStyle name="Normal 2 3 4 4 2 2 2 5" xfId="46857"/>
    <cellStyle name="Normal 2 3 4 4 2 2 3" xfId="16245"/>
    <cellStyle name="Normal 2 3 4 4 2 2 3 2" xfId="28500"/>
    <cellStyle name="Normal 2 3 4 4 2 2 3 3" xfId="40741"/>
    <cellStyle name="Normal 2 3 4 4 2 2 4" xfId="22383"/>
    <cellStyle name="Normal 2 3 4 4 2 2 5" xfId="34627"/>
    <cellStyle name="Normal 2 3 4 4 2 2 6" xfId="46856"/>
    <cellStyle name="Normal 2 3 4 4 2 3" xfId="5236"/>
    <cellStyle name="Normal 2 3 4 4 2 3 2" xfId="16247"/>
    <cellStyle name="Normal 2 3 4 4 2 3 2 2" xfId="28502"/>
    <cellStyle name="Normal 2 3 4 4 2 3 2 3" xfId="40743"/>
    <cellStyle name="Normal 2 3 4 4 2 3 3" xfId="22385"/>
    <cellStyle name="Normal 2 3 4 4 2 3 4" xfId="34629"/>
    <cellStyle name="Normal 2 3 4 4 2 3 5" xfId="46858"/>
    <cellStyle name="Normal 2 3 4 4 2 4" xfId="16244"/>
    <cellStyle name="Normal 2 3 4 4 2 4 2" xfId="28499"/>
    <cellStyle name="Normal 2 3 4 4 2 4 3" xfId="40740"/>
    <cellStyle name="Normal 2 3 4 4 2 5" xfId="22382"/>
    <cellStyle name="Normal 2 3 4 4 2 6" xfId="34626"/>
    <cellStyle name="Normal 2 3 4 4 2 7" xfId="46855"/>
    <cellStyle name="Normal 2 3 4 4 3" xfId="5237"/>
    <cellStyle name="Normal 2 3 4 4 3 2" xfId="5238"/>
    <cellStyle name="Normal 2 3 4 4 3 2 2" xfId="16249"/>
    <cellStyle name="Normal 2 3 4 4 3 2 2 2" xfId="28504"/>
    <cellStyle name="Normal 2 3 4 4 3 2 2 3" xfId="40745"/>
    <cellStyle name="Normal 2 3 4 4 3 2 3" xfId="22387"/>
    <cellStyle name="Normal 2 3 4 4 3 2 4" xfId="34631"/>
    <cellStyle name="Normal 2 3 4 4 3 2 5" xfId="46860"/>
    <cellStyle name="Normal 2 3 4 4 3 3" xfId="16248"/>
    <cellStyle name="Normal 2 3 4 4 3 3 2" xfId="28503"/>
    <cellStyle name="Normal 2 3 4 4 3 3 3" xfId="40744"/>
    <cellStyle name="Normal 2 3 4 4 3 4" xfId="22386"/>
    <cellStyle name="Normal 2 3 4 4 3 5" xfId="34630"/>
    <cellStyle name="Normal 2 3 4 4 3 6" xfId="46859"/>
    <cellStyle name="Normal 2 3 4 4 4" xfId="5239"/>
    <cellStyle name="Normal 2 3 4 4 4 2" xfId="16250"/>
    <cellStyle name="Normal 2 3 4 4 4 2 2" xfId="28505"/>
    <cellStyle name="Normal 2 3 4 4 4 2 3" xfId="40746"/>
    <cellStyle name="Normal 2 3 4 4 4 3" xfId="22388"/>
    <cellStyle name="Normal 2 3 4 4 4 4" xfId="34632"/>
    <cellStyle name="Normal 2 3 4 4 4 5" xfId="46861"/>
    <cellStyle name="Normal 2 3 4 4 5" xfId="16243"/>
    <cellStyle name="Normal 2 3 4 4 5 2" xfId="28498"/>
    <cellStyle name="Normal 2 3 4 4 5 3" xfId="40739"/>
    <cellStyle name="Normal 2 3 4 4 6" xfId="22381"/>
    <cellStyle name="Normal 2 3 4 4 7" xfId="34625"/>
    <cellStyle name="Normal 2 3 4 4 8" xfId="46854"/>
    <cellStyle name="Normal 2 3 4 5" xfId="5240"/>
    <cellStyle name="Normal 2 3 4 5 2" xfId="5241"/>
    <cellStyle name="Normal 2 3 4 5 2 2" xfId="5242"/>
    <cellStyle name="Normal 2 3 4 5 2 2 2" xfId="16253"/>
    <cellStyle name="Normal 2 3 4 5 2 2 2 2" xfId="28508"/>
    <cellStyle name="Normal 2 3 4 5 2 2 2 3" xfId="40749"/>
    <cellStyle name="Normal 2 3 4 5 2 2 3" xfId="22391"/>
    <cellStyle name="Normal 2 3 4 5 2 2 4" xfId="34635"/>
    <cellStyle name="Normal 2 3 4 5 2 2 5" xfId="46864"/>
    <cellStyle name="Normal 2 3 4 5 2 3" xfId="16252"/>
    <cellStyle name="Normal 2 3 4 5 2 3 2" xfId="28507"/>
    <cellStyle name="Normal 2 3 4 5 2 3 3" xfId="40748"/>
    <cellStyle name="Normal 2 3 4 5 2 4" xfId="22390"/>
    <cellStyle name="Normal 2 3 4 5 2 5" xfId="34634"/>
    <cellStyle name="Normal 2 3 4 5 2 6" xfId="46863"/>
    <cellStyle name="Normal 2 3 4 5 3" xfId="5243"/>
    <cellStyle name="Normal 2 3 4 5 3 2" xfId="16254"/>
    <cellStyle name="Normal 2 3 4 5 3 2 2" xfId="28509"/>
    <cellStyle name="Normal 2 3 4 5 3 2 3" xfId="40750"/>
    <cellStyle name="Normal 2 3 4 5 3 3" xfId="22392"/>
    <cellStyle name="Normal 2 3 4 5 3 4" xfId="34636"/>
    <cellStyle name="Normal 2 3 4 5 3 5" xfId="46865"/>
    <cellStyle name="Normal 2 3 4 5 4" xfId="16251"/>
    <cellStyle name="Normal 2 3 4 5 4 2" xfId="28506"/>
    <cellStyle name="Normal 2 3 4 5 4 3" xfId="40747"/>
    <cellStyle name="Normal 2 3 4 5 5" xfId="22389"/>
    <cellStyle name="Normal 2 3 4 5 6" xfId="34633"/>
    <cellStyle name="Normal 2 3 4 5 7" xfId="46862"/>
    <cellStyle name="Normal 2 3 4 6" xfId="5244"/>
    <cellStyle name="Normal 2 3 4 6 2" xfId="5245"/>
    <cellStyle name="Normal 2 3 4 6 2 2" xfId="16256"/>
    <cellStyle name="Normal 2 3 4 6 2 2 2" xfId="28511"/>
    <cellStyle name="Normal 2 3 4 6 2 2 3" xfId="40752"/>
    <cellStyle name="Normal 2 3 4 6 2 3" xfId="22394"/>
    <cellStyle name="Normal 2 3 4 6 2 4" xfId="34638"/>
    <cellStyle name="Normal 2 3 4 6 2 5" xfId="46867"/>
    <cellStyle name="Normal 2 3 4 6 3" xfId="16255"/>
    <cellStyle name="Normal 2 3 4 6 3 2" xfId="28510"/>
    <cellStyle name="Normal 2 3 4 6 3 3" xfId="40751"/>
    <cellStyle name="Normal 2 3 4 6 4" xfId="22393"/>
    <cellStyle name="Normal 2 3 4 6 5" xfId="34637"/>
    <cellStyle name="Normal 2 3 4 6 6" xfId="46866"/>
    <cellStyle name="Normal 2 3 4 7" xfId="5246"/>
    <cellStyle name="Normal 2 3 4 7 2" xfId="16257"/>
    <cellStyle name="Normal 2 3 4 7 2 2" xfId="28512"/>
    <cellStyle name="Normal 2 3 4 7 2 3" xfId="40753"/>
    <cellStyle name="Normal 2 3 4 7 3" xfId="22395"/>
    <cellStyle name="Normal 2 3 4 7 4" xfId="34639"/>
    <cellStyle name="Normal 2 3 4 7 5" xfId="46868"/>
    <cellStyle name="Normal 2 3 4 8" xfId="16194"/>
    <cellStyle name="Normal 2 3 4 8 2" xfId="28449"/>
    <cellStyle name="Normal 2 3 4 8 3" xfId="40690"/>
    <cellStyle name="Normal 2 3 4 9" xfId="22332"/>
    <cellStyle name="Normal 2 3 5" xfId="5247"/>
    <cellStyle name="Normal 2 3 5 10" xfId="46869"/>
    <cellStyle name="Normal 2 3 5 2" xfId="5248"/>
    <cellStyle name="Normal 2 3 5 2 2" xfId="5249"/>
    <cellStyle name="Normal 2 3 5 2 2 2" xfId="5250"/>
    <cellStyle name="Normal 2 3 5 2 2 2 2" xfId="5251"/>
    <cellStyle name="Normal 2 3 5 2 2 2 2 2" xfId="5252"/>
    <cellStyle name="Normal 2 3 5 2 2 2 2 2 2" xfId="16263"/>
    <cellStyle name="Normal 2 3 5 2 2 2 2 2 2 2" xfId="28518"/>
    <cellStyle name="Normal 2 3 5 2 2 2 2 2 2 3" xfId="40759"/>
    <cellStyle name="Normal 2 3 5 2 2 2 2 2 3" xfId="22401"/>
    <cellStyle name="Normal 2 3 5 2 2 2 2 2 4" xfId="34645"/>
    <cellStyle name="Normal 2 3 5 2 2 2 2 2 5" xfId="46874"/>
    <cellStyle name="Normal 2 3 5 2 2 2 2 3" xfId="16262"/>
    <cellStyle name="Normal 2 3 5 2 2 2 2 3 2" xfId="28517"/>
    <cellStyle name="Normal 2 3 5 2 2 2 2 3 3" xfId="40758"/>
    <cellStyle name="Normal 2 3 5 2 2 2 2 4" xfId="22400"/>
    <cellStyle name="Normal 2 3 5 2 2 2 2 5" xfId="34644"/>
    <cellStyle name="Normal 2 3 5 2 2 2 2 6" xfId="46873"/>
    <cellStyle name="Normal 2 3 5 2 2 2 3" xfId="5253"/>
    <cellStyle name="Normal 2 3 5 2 2 2 3 2" xfId="16264"/>
    <cellStyle name="Normal 2 3 5 2 2 2 3 2 2" xfId="28519"/>
    <cellStyle name="Normal 2 3 5 2 2 2 3 2 3" xfId="40760"/>
    <cellStyle name="Normal 2 3 5 2 2 2 3 3" xfId="22402"/>
    <cellStyle name="Normal 2 3 5 2 2 2 3 4" xfId="34646"/>
    <cellStyle name="Normal 2 3 5 2 2 2 3 5" xfId="46875"/>
    <cellStyle name="Normal 2 3 5 2 2 2 4" xfId="16261"/>
    <cellStyle name="Normal 2 3 5 2 2 2 4 2" xfId="28516"/>
    <cellStyle name="Normal 2 3 5 2 2 2 4 3" xfId="40757"/>
    <cellStyle name="Normal 2 3 5 2 2 2 5" xfId="22399"/>
    <cellStyle name="Normal 2 3 5 2 2 2 6" xfId="34643"/>
    <cellStyle name="Normal 2 3 5 2 2 2 7" xfId="46872"/>
    <cellStyle name="Normal 2 3 5 2 2 3" xfId="5254"/>
    <cellStyle name="Normal 2 3 5 2 2 3 2" xfId="5255"/>
    <cellStyle name="Normal 2 3 5 2 2 3 2 2" xfId="16266"/>
    <cellStyle name="Normal 2 3 5 2 2 3 2 2 2" xfId="28521"/>
    <cellStyle name="Normal 2 3 5 2 2 3 2 2 3" xfId="40762"/>
    <cellStyle name="Normal 2 3 5 2 2 3 2 3" xfId="22404"/>
    <cellStyle name="Normal 2 3 5 2 2 3 2 4" xfId="34648"/>
    <cellStyle name="Normal 2 3 5 2 2 3 2 5" xfId="46877"/>
    <cellStyle name="Normal 2 3 5 2 2 3 3" xfId="16265"/>
    <cellStyle name="Normal 2 3 5 2 2 3 3 2" xfId="28520"/>
    <cellStyle name="Normal 2 3 5 2 2 3 3 3" xfId="40761"/>
    <cellStyle name="Normal 2 3 5 2 2 3 4" xfId="22403"/>
    <cellStyle name="Normal 2 3 5 2 2 3 5" xfId="34647"/>
    <cellStyle name="Normal 2 3 5 2 2 3 6" xfId="46876"/>
    <cellStyle name="Normal 2 3 5 2 2 4" xfId="5256"/>
    <cellStyle name="Normal 2 3 5 2 2 4 2" xfId="16267"/>
    <cellStyle name="Normal 2 3 5 2 2 4 2 2" xfId="28522"/>
    <cellStyle name="Normal 2 3 5 2 2 4 2 3" xfId="40763"/>
    <cellStyle name="Normal 2 3 5 2 2 4 3" xfId="22405"/>
    <cellStyle name="Normal 2 3 5 2 2 4 4" xfId="34649"/>
    <cellStyle name="Normal 2 3 5 2 2 4 5" xfId="46878"/>
    <cellStyle name="Normal 2 3 5 2 2 5" xfId="16260"/>
    <cellStyle name="Normal 2 3 5 2 2 5 2" xfId="28515"/>
    <cellStyle name="Normal 2 3 5 2 2 5 3" xfId="40756"/>
    <cellStyle name="Normal 2 3 5 2 2 6" xfId="22398"/>
    <cellStyle name="Normal 2 3 5 2 2 7" xfId="34642"/>
    <cellStyle name="Normal 2 3 5 2 2 8" xfId="46871"/>
    <cellStyle name="Normal 2 3 5 2 3" xfId="5257"/>
    <cellStyle name="Normal 2 3 5 2 3 2" xfId="5258"/>
    <cellStyle name="Normal 2 3 5 2 3 2 2" xfId="5259"/>
    <cellStyle name="Normal 2 3 5 2 3 2 2 2" xfId="16270"/>
    <cellStyle name="Normal 2 3 5 2 3 2 2 2 2" xfId="28525"/>
    <cellStyle name="Normal 2 3 5 2 3 2 2 2 3" xfId="40766"/>
    <cellStyle name="Normal 2 3 5 2 3 2 2 3" xfId="22408"/>
    <cellStyle name="Normal 2 3 5 2 3 2 2 4" xfId="34652"/>
    <cellStyle name="Normal 2 3 5 2 3 2 2 5" xfId="46881"/>
    <cellStyle name="Normal 2 3 5 2 3 2 3" xfId="16269"/>
    <cellStyle name="Normal 2 3 5 2 3 2 3 2" xfId="28524"/>
    <cellStyle name="Normal 2 3 5 2 3 2 3 3" xfId="40765"/>
    <cellStyle name="Normal 2 3 5 2 3 2 4" xfId="22407"/>
    <cellStyle name="Normal 2 3 5 2 3 2 5" xfId="34651"/>
    <cellStyle name="Normal 2 3 5 2 3 2 6" xfId="46880"/>
    <cellStyle name="Normal 2 3 5 2 3 3" xfId="5260"/>
    <cellStyle name="Normal 2 3 5 2 3 3 2" xfId="16271"/>
    <cellStyle name="Normal 2 3 5 2 3 3 2 2" xfId="28526"/>
    <cellStyle name="Normal 2 3 5 2 3 3 2 3" xfId="40767"/>
    <cellStyle name="Normal 2 3 5 2 3 3 3" xfId="22409"/>
    <cellStyle name="Normal 2 3 5 2 3 3 4" xfId="34653"/>
    <cellStyle name="Normal 2 3 5 2 3 3 5" xfId="46882"/>
    <cellStyle name="Normal 2 3 5 2 3 4" xfId="16268"/>
    <cellStyle name="Normal 2 3 5 2 3 4 2" xfId="28523"/>
    <cellStyle name="Normal 2 3 5 2 3 4 3" xfId="40764"/>
    <cellStyle name="Normal 2 3 5 2 3 5" xfId="22406"/>
    <cellStyle name="Normal 2 3 5 2 3 6" xfId="34650"/>
    <cellStyle name="Normal 2 3 5 2 3 7" xfId="46879"/>
    <cellStyle name="Normal 2 3 5 2 4" xfId="5261"/>
    <cellStyle name="Normal 2 3 5 2 4 2" xfId="5262"/>
    <cellStyle name="Normal 2 3 5 2 4 2 2" xfId="16273"/>
    <cellStyle name="Normal 2 3 5 2 4 2 2 2" xfId="28528"/>
    <cellStyle name="Normal 2 3 5 2 4 2 2 3" xfId="40769"/>
    <cellStyle name="Normal 2 3 5 2 4 2 3" xfId="22411"/>
    <cellStyle name="Normal 2 3 5 2 4 2 4" xfId="34655"/>
    <cellStyle name="Normal 2 3 5 2 4 2 5" xfId="46884"/>
    <cellStyle name="Normal 2 3 5 2 4 3" xfId="16272"/>
    <cellStyle name="Normal 2 3 5 2 4 3 2" xfId="28527"/>
    <cellStyle name="Normal 2 3 5 2 4 3 3" xfId="40768"/>
    <cellStyle name="Normal 2 3 5 2 4 4" xfId="22410"/>
    <cellStyle name="Normal 2 3 5 2 4 5" xfId="34654"/>
    <cellStyle name="Normal 2 3 5 2 4 6" xfId="46883"/>
    <cellStyle name="Normal 2 3 5 2 5" xfId="5263"/>
    <cellStyle name="Normal 2 3 5 2 5 2" xfId="16274"/>
    <cellStyle name="Normal 2 3 5 2 5 2 2" xfId="28529"/>
    <cellStyle name="Normal 2 3 5 2 5 2 3" xfId="40770"/>
    <cellStyle name="Normal 2 3 5 2 5 3" xfId="22412"/>
    <cellStyle name="Normal 2 3 5 2 5 4" xfId="34656"/>
    <cellStyle name="Normal 2 3 5 2 5 5" xfId="46885"/>
    <cellStyle name="Normal 2 3 5 2 6" xfId="16259"/>
    <cellStyle name="Normal 2 3 5 2 6 2" xfId="28514"/>
    <cellStyle name="Normal 2 3 5 2 6 3" xfId="40755"/>
    <cellStyle name="Normal 2 3 5 2 7" xfId="22397"/>
    <cellStyle name="Normal 2 3 5 2 8" xfId="34641"/>
    <cellStyle name="Normal 2 3 5 2 9" xfId="46870"/>
    <cellStyle name="Normal 2 3 5 3" xfId="5264"/>
    <cellStyle name="Normal 2 3 5 3 2" xfId="5265"/>
    <cellStyle name="Normal 2 3 5 3 2 2" xfId="5266"/>
    <cellStyle name="Normal 2 3 5 3 2 2 2" xfId="5267"/>
    <cellStyle name="Normal 2 3 5 3 2 2 2 2" xfId="16278"/>
    <cellStyle name="Normal 2 3 5 3 2 2 2 2 2" xfId="28533"/>
    <cellStyle name="Normal 2 3 5 3 2 2 2 2 3" xfId="40774"/>
    <cellStyle name="Normal 2 3 5 3 2 2 2 3" xfId="22416"/>
    <cellStyle name="Normal 2 3 5 3 2 2 2 4" xfId="34660"/>
    <cellStyle name="Normal 2 3 5 3 2 2 2 5" xfId="46889"/>
    <cellStyle name="Normal 2 3 5 3 2 2 3" xfId="16277"/>
    <cellStyle name="Normal 2 3 5 3 2 2 3 2" xfId="28532"/>
    <cellStyle name="Normal 2 3 5 3 2 2 3 3" xfId="40773"/>
    <cellStyle name="Normal 2 3 5 3 2 2 4" xfId="22415"/>
    <cellStyle name="Normal 2 3 5 3 2 2 5" xfId="34659"/>
    <cellStyle name="Normal 2 3 5 3 2 2 6" xfId="46888"/>
    <cellStyle name="Normal 2 3 5 3 2 3" xfId="5268"/>
    <cellStyle name="Normal 2 3 5 3 2 3 2" xfId="16279"/>
    <cellStyle name="Normal 2 3 5 3 2 3 2 2" xfId="28534"/>
    <cellStyle name="Normal 2 3 5 3 2 3 2 3" xfId="40775"/>
    <cellStyle name="Normal 2 3 5 3 2 3 3" xfId="22417"/>
    <cellStyle name="Normal 2 3 5 3 2 3 4" xfId="34661"/>
    <cellStyle name="Normal 2 3 5 3 2 3 5" xfId="46890"/>
    <cellStyle name="Normal 2 3 5 3 2 4" xfId="16276"/>
    <cellStyle name="Normal 2 3 5 3 2 4 2" xfId="28531"/>
    <cellStyle name="Normal 2 3 5 3 2 4 3" xfId="40772"/>
    <cellStyle name="Normal 2 3 5 3 2 5" xfId="22414"/>
    <cellStyle name="Normal 2 3 5 3 2 6" xfId="34658"/>
    <cellStyle name="Normal 2 3 5 3 2 7" xfId="46887"/>
    <cellStyle name="Normal 2 3 5 3 3" xfId="5269"/>
    <cellStyle name="Normal 2 3 5 3 3 2" xfId="5270"/>
    <cellStyle name="Normal 2 3 5 3 3 2 2" xfId="16281"/>
    <cellStyle name="Normal 2 3 5 3 3 2 2 2" xfId="28536"/>
    <cellStyle name="Normal 2 3 5 3 3 2 2 3" xfId="40777"/>
    <cellStyle name="Normal 2 3 5 3 3 2 3" xfId="22419"/>
    <cellStyle name="Normal 2 3 5 3 3 2 4" xfId="34663"/>
    <cellStyle name="Normal 2 3 5 3 3 2 5" xfId="46892"/>
    <cellStyle name="Normal 2 3 5 3 3 3" xfId="16280"/>
    <cellStyle name="Normal 2 3 5 3 3 3 2" xfId="28535"/>
    <cellStyle name="Normal 2 3 5 3 3 3 3" xfId="40776"/>
    <cellStyle name="Normal 2 3 5 3 3 4" xfId="22418"/>
    <cellStyle name="Normal 2 3 5 3 3 5" xfId="34662"/>
    <cellStyle name="Normal 2 3 5 3 3 6" xfId="46891"/>
    <cellStyle name="Normal 2 3 5 3 4" xfId="5271"/>
    <cellStyle name="Normal 2 3 5 3 4 2" xfId="16282"/>
    <cellStyle name="Normal 2 3 5 3 4 2 2" xfId="28537"/>
    <cellStyle name="Normal 2 3 5 3 4 2 3" xfId="40778"/>
    <cellStyle name="Normal 2 3 5 3 4 3" xfId="22420"/>
    <cellStyle name="Normal 2 3 5 3 4 4" xfId="34664"/>
    <cellStyle name="Normal 2 3 5 3 4 5" xfId="46893"/>
    <cellStyle name="Normal 2 3 5 3 5" xfId="16275"/>
    <cellStyle name="Normal 2 3 5 3 5 2" xfId="28530"/>
    <cellStyle name="Normal 2 3 5 3 5 3" xfId="40771"/>
    <cellStyle name="Normal 2 3 5 3 6" xfId="22413"/>
    <cellStyle name="Normal 2 3 5 3 7" xfId="34657"/>
    <cellStyle name="Normal 2 3 5 3 8" xfId="46886"/>
    <cellStyle name="Normal 2 3 5 4" xfId="5272"/>
    <cellStyle name="Normal 2 3 5 4 2" xfId="5273"/>
    <cellStyle name="Normal 2 3 5 4 2 2" xfId="5274"/>
    <cellStyle name="Normal 2 3 5 4 2 2 2" xfId="16285"/>
    <cellStyle name="Normal 2 3 5 4 2 2 2 2" xfId="28540"/>
    <cellStyle name="Normal 2 3 5 4 2 2 2 3" xfId="40781"/>
    <cellStyle name="Normal 2 3 5 4 2 2 3" xfId="22423"/>
    <cellStyle name="Normal 2 3 5 4 2 2 4" xfId="34667"/>
    <cellStyle name="Normal 2 3 5 4 2 2 5" xfId="46896"/>
    <cellStyle name="Normal 2 3 5 4 2 3" xfId="16284"/>
    <cellStyle name="Normal 2 3 5 4 2 3 2" xfId="28539"/>
    <cellStyle name="Normal 2 3 5 4 2 3 3" xfId="40780"/>
    <cellStyle name="Normal 2 3 5 4 2 4" xfId="22422"/>
    <cellStyle name="Normal 2 3 5 4 2 5" xfId="34666"/>
    <cellStyle name="Normal 2 3 5 4 2 6" xfId="46895"/>
    <cellStyle name="Normal 2 3 5 4 3" xfId="5275"/>
    <cellStyle name="Normal 2 3 5 4 3 2" xfId="16286"/>
    <cellStyle name="Normal 2 3 5 4 3 2 2" xfId="28541"/>
    <cellStyle name="Normal 2 3 5 4 3 2 3" xfId="40782"/>
    <cellStyle name="Normal 2 3 5 4 3 3" xfId="22424"/>
    <cellStyle name="Normal 2 3 5 4 3 4" xfId="34668"/>
    <cellStyle name="Normal 2 3 5 4 3 5" xfId="46897"/>
    <cellStyle name="Normal 2 3 5 4 4" xfId="16283"/>
    <cellStyle name="Normal 2 3 5 4 4 2" xfId="28538"/>
    <cellStyle name="Normal 2 3 5 4 4 3" xfId="40779"/>
    <cellStyle name="Normal 2 3 5 4 5" xfId="22421"/>
    <cellStyle name="Normal 2 3 5 4 6" xfId="34665"/>
    <cellStyle name="Normal 2 3 5 4 7" xfId="46894"/>
    <cellStyle name="Normal 2 3 5 5" xfId="5276"/>
    <cellStyle name="Normal 2 3 5 5 2" xfId="5277"/>
    <cellStyle name="Normal 2 3 5 5 2 2" xfId="16288"/>
    <cellStyle name="Normal 2 3 5 5 2 2 2" xfId="28543"/>
    <cellStyle name="Normal 2 3 5 5 2 2 3" xfId="40784"/>
    <cellStyle name="Normal 2 3 5 5 2 3" xfId="22426"/>
    <cellStyle name="Normal 2 3 5 5 2 4" xfId="34670"/>
    <cellStyle name="Normal 2 3 5 5 2 5" xfId="46899"/>
    <cellStyle name="Normal 2 3 5 5 3" xfId="16287"/>
    <cellStyle name="Normal 2 3 5 5 3 2" xfId="28542"/>
    <cellStyle name="Normal 2 3 5 5 3 3" xfId="40783"/>
    <cellStyle name="Normal 2 3 5 5 4" xfId="22425"/>
    <cellStyle name="Normal 2 3 5 5 5" xfId="34669"/>
    <cellStyle name="Normal 2 3 5 5 6" xfId="46898"/>
    <cellStyle name="Normal 2 3 5 6" xfId="5278"/>
    <cellStyle name="Normal 2 3 5 6 2" xfId="16289"/>
    <cellStyle name="Normal 2 3 5 6 2 2" xfId="28544"/>
    <cellStyle name="Normal 2 3 5 6 2 3" xfId="40785"/>
    <cellStyle name="Normal 2 3 5 6 3" xfId="22427"/>
    <cellStyle name="Normal 2 3 5 6 4" xfId="34671"/>
    <cellStyle name="Normal 2 3 5 6 5" xfId="46900"/>
    <cellStyle name="Normal 2 3 5 7" xfId="16258"/>
    <cellStyle name="Normal 2 3 5 7 2" xfId="28513"/>
    <cellStyle name="Normal 2 3 5 7 3" xfId="40754"/>
    <cellStyle name="Normal 2 3 5 8" xfId="22396"/>
    <cellStyle name="Normal 2 3 5 9" xfId="34640"/>
    <cellStyle name="Normal 2 3 6" xfId="5279"/>
    <cellStyle name="Normal 2 3 6 2" xfId="5280"/>
    <cellStyle name="Normal 2 3 6 2 2" xfId="5281"/>
    <cellStyle name="Normal 2 3 6 2 2 2" xfId="5282"/>
    <cellStyle name="Normal 2 3 6 2 2 2 2" xfId="5283"/>
    <cellStyle name="Normal 2 3 6 2 2 2 2 2" xfId="16294"/>
    <cellStyle name="Normal 2 3 6 2 2 2 2 2 2" xfId="28549"/>
    <cellStyle name="Normal 2 3 6 2 2 2 2 2 3" xfId="40790"/>
    <cellStyle name="Normal 2 3 6 2 2 2 2 3" xfId="22432"/>
    <cellStyle name="Normal 2 3 6 2 2 2 2 4" xfId="34676"/>
    <cellStyle name="Normal 2 3 6 2 2 2 2 5" xfId="46905"/>
    <cellStyle name="Normal 2 3 6 2 2 2 3" xfId="16293"/>
    <cellStyle name="Normal 2 3 6 2 2 2 3 2" xfId="28548"/>
    <cellStyle name="Normal 2 3 6 2 2 2 3 3" xfId="40789"/>
    <cellStyle name="Normal 2 3 6 2 2 2 4" xfId="22431"/>
    <cellStyle name="Normal 2 3 6 2 2 2 5" xfId="34675"/>
    <cellStyle name="Normal 2 3 6 2 2 2 6" xfId="46904"/>
    <cellStyle name="Normal 2 3 6 2 2 3" xfId="5284"/>
    <cellStyle name="Normal 2 3 6 2 2 3 2" xfId="16295"/>
    <cellStyle name="Normal 2 3 6 2 2 3 2 2" xfId="28550"/>
    <cellStyle name="Normal 2 3 6 2 2 3 2 3" xfId="40791"/>
    <cellStyle name="Normal 2 3 6 2 2 3 3" xfId="22433"/>
    <cellStyle name="Normal 2 3 6 2 2 3 4" xfId="34677"/>
    <cellStyle name="Normal 2 3 6 2 2 3 5" xfId="46906"/>
    <cellStyle name="Normal 2 3 6 2 2 4" xfId="16292"/>
    <cellStyle name="Normal 2 3 6 2 2 4 2" xfId="28547"/>
    <cellStyle name="Normal 2 3 6 2 2 4 3" xfId="40788"/>
    <cellStyle name="Normal 2 3 6 2 2 5" xfId="22430"/>
    <cellStyle name="Normal 2 3 6 2 2 6" xfId="34674"/>
    <cellStyle name="Normal 2 3 6 2 2 7" xfId="46903"/>
    <cellStyle name="Normal 2 3 6 2 3" xfId="5285"/>
    <cellStyle name="Normal 2 3 6 2 3 2" xfId="5286"/>
    <cellStyle name="Normal 2 3 6 2 3 2 2" xfId="16297"/>
    <cellStyle name="Normal 2 3 6 2 3 2 2 2" xfId="28552"/>
    <cellStyle name="Normal 2 3 6 2 3 2 2 3" xfId="40793"/>
    <cellStyle name="Normal 2 3 6 2 3 2 3" xfId="22435"/>
    <cellStyle name="Normal 2 3 6 2 3 2 4" xfId="34679"/>
    <cellStyle name="Normal 2 3 6 2 3 2 5" xfId="46908"/>
    <cellStyle name="Normal 2 3 6 2 3 3" xfId="16296"/>
    <cellStyle name="Normal 2 3 6 2 3 3 2" xfId="28551"/>
    <cellStyle name="Normal 2 3 6 2 3 3 3" xfId="40792"/>
    <cellStyle name="Normal 2 3 6 2 3 4" xfId="22434"/>
    <cellStyle name="Normal 2 3 6 2 3 5" xfId="34678"/>
    <cellStyle name="Normal 2 3 6 2 3 6" xfId="46907"/>
    <cellStyle name="Normal 2 3 6 2 4" xfId="5287"/>
    <cellStyle name="Normal 2 3 6 2 4 2" xfId="16298"/>
    <cellStyle name="Normal 2 3 6 2 4 2 2" xfId="28553"/>
    <cellStyle name="Normal 2 3 6 2 4 2 3" xfId="40794"/>
    <cellStyle name="Normal 2 3 6 2 4 3" xfId="22436"/>
    <cellStyle name="Normal 2 3 6 2 4 4" xfId="34680"/>
    <cellStyle name="Normal 2 3 6 2 4 5" xfId="46909"/>
    <cellStyle name="Normal 2 3 6 2 5" xfId="16291"/>
    <cellStyle name="Normal 2 3 6 2 5 2" xfId="28546"/>
    <cellStyle name="Normal 2 3 6 2 5 3" xfId="40787"/>
    <cellStyle name="Normal 2 3 6 2 6" xfId="22429"/>
    <cellStyle name="Normal 2 3 6 2 7" xfId="34673"/>
    <cellStyle name="Normal 2 3 6 2 8" xfId="46902"/>
    <cellStyle name="Normal 2 3 6 3" xfId="5288"/>
    <cellStyle name="Normal 2 3 6 3 2" xfId="5289"/>
    <cellStyle name="Normal 2 3 6 3 2 2" xfId="5290"/>
    <cellStyle name="Normal 2 3 6 3 2 2 2" xfId="16301"/>
    <cellStyle name="Normal 2 3 6 3 2 2 2 2" xfId="28556"/>
    <cellStyle name="Normal 2 3 6 3 2 2 2 3" xfId="40797"/>
    <cellStyle name="Normal 2 3 6 3 2 2 3" xfId="22439"/>
    <cellStyle name="Normal 2 3 6 3 2 2 4" xfId="34683"/>
    <cellStyle name="Normal 2 3 6 3 2 2 5" xfId="46912"/>
    <cellStyle name="Normal 2 3 6 3 2 3" xfId="16300"/>
    <cellStyle name="Normal 2 3 6 3 2 3 2" xfId="28555"/>
    <cellStyle name="Normal 2 3 6 3 2 3 3" xfId="40796"/>
    <cellStyle name="Normal 2 3 6 3 2 4" xfId="22438"/>
    <cellStyle name="Normal 2 3 6 3 2 5" xfId="34682"/>
    <cellStyle name="Normal 2 3 6 3 2 6" xfId="46911"/>
    <cellStyle name="Normal 2 3 6 3 3" xfId="5291"/>
    <cellStyle name="Normal 2 3 6 3 3 2" xfId="16302"/>
    <cellStyle name="Normal 2 3 6 3 3 2 2" xfId="28557"/>
    <cellStyle name="Normal 2 3 6 3 3 2 3" xfId="40798"/>
    <cellStyle name="Normal 2 3 6 3 3 3" xfId="22440"/>
    <cellStyle name="Normal 2 3 6 3 3 4" xfId="34684"/>
    <cellStyle name="Normal 2 3 6 3 3 5" xfId="46913"/>
    <cellStyle name="Normal 2 3 6 3 4" xfId="16299"/>
    <cellStyle name="Normal 2 3 6 3 4 2" xfId="28554"/>
    <cellStyle name="Normal 2 3 6 3 4 3" xfId="40795"/>
    <cellStyle name="Normal 2 3 6 3 5" xfId="22437"/>
    <cellStyle name="Normal 2 3 6 3 6" xfId="34681"/>
    <cellStyle name="Normal 2 3 6 3 7" xfId="46910"/>
    <cellStyle name="Normal 2 3 6 4" xfId="5292"/>
    <cellStyle name="Normal 2 3 6 4 2" xfId="5293"/>
    <cellStyle name="Normal 2 3 6 4 2 2" xfId="16304"/>
    <cellStyle name="Normal 2 3 6 4 2 2 2" xfId="28559"/>
    <cellStyle name="Normal 2 3 6 4 2 2 3" xfId="40800"/>
    <cellStyle name="Normal 2 3 6 4 2 3" xfId="22442"/>
    <cellStyle name="Normal 2 3 6 4 2 4" xfId="34686"/>
    <cellStyle name="Normal 2 3 6 4 2 5" xfId="46915"/>
    <cellStyle name="Normal 2 3 6 4 3" xfId="16303"/>
    <cellStyle name="Normal 2 3 6 4 3 2" xfId="28558"/>
    <cellStyle name="Normal 2 3 6 4 3 3" xfId="40799"/>
    <cellStyle name="Normal 2 3 6 4 4" xfId="22441"/>
    <cellStyle name="Normal 2 3 6 4 5" xfId="34685"/>
    <cellStyle name="Normal 2 3 6 4 6" xfId="46914"/>
    <cellStyle name="Normal 2 3 6 5" xfId="5294"/>
    <cellStyle name="Normal 2 3 6 5 2" xfId="16305"/>
    <cellStyle name="Normal 2 3 6 5 2 2" xfId="28560"/>
    <cellStyle name="Normal 2 3 6 5 2 3" xfId="40801"/>
    <cellStyle name="Normal 2 3 6 5 3" xfId="22443"/>
    <cellStyle name="Normal 2 3 6 5 4" xfId="34687"/>
    <cellStyle name="Normal 2 3 6 5 5" xfId="46916"/>
    <cellStyle name="Normal 2 3 6 6" xfId="16290"/>
    <cellStyle name="Normal 2 3 6 6 2" xfId="28545"/>
    <cellStyle name="Normal 2 3 6 6 3" xfId="40786"/>
    <cellStyle name="Normal 2 3 6 7" xfId="22428"/>
    <cellStyle name="Normal 2 3 6 8" xfId="34672"/>
    <cellStyle name="Normal 2 3 6 9" xfId="46901"/>
    <cellStyle name="Normal 2 3 7" xfId="5295"/>
    <cellStyle name="Normal 2 3 7 2" xfId="5296"/>
    <cellStyle name="Normal 2 3 7 2 2" xfId="5297"/>
    <cellStyle name="Normal 2 3 7 2 2 2" xfId="5298"/>
    <cellStyle name="Normal 2 3 7 2 2 2 2" xfId="16309"/>
    <cellStyle name="Normal 2 3 7 2 2 2 2 2" xfId="28564"/>
    <cellStyle name="Normal 2 3 7 2 2 2 2 3" xfId="40805"/>
    <cellStyle name="Normal 2 3 7 2 2 2 3" xfId="22447"/>
    <cellStyle name="Normal 2 3 7 2 2 2 4" xfId="34691"/>
    <cellStyle name="Normal 2 3 7 2 2 2 5" xfId="46920"/>
    <cellStyle name="Normal 2 3 7 2 2 3" xfId="16308"/>
    <cellStyle name="Normal 2 3 7 2 2 3 2" xfId="28563"/>
    <cellStyle name="Normal 2 3 7 2 2 3 3" xfId="40804"/>
    <cellStyle name="Normal 2 3 7 2 2 4" xfId="22446"/>
    <cellStyle name="Normal 2 3 7 2 2 5" xfId="34690"/>
    <cellStyle name="Normal 2 3 7 2 2 6" xfId="46919"/>
    <cellStyle name="Normal 2 3 7 2 3" xfId="5299"/>
    <cellStyle name="Normal 2 3 7 2 3 2" xfId="16310"/>
    <cellStyle name="Normal 2 3 7 2 3 2 2" xfId="28565"/>
    <cellStyle name="Normal 2 3 7 2 3 2 3" xfId="40806"/>
    <cellStyle name="Normal 2 3 7 2 3 3" xfId="22448"/>
    <cellStyle name="Normal 2 3 7 2 3 4" xfId="34692"/>
    <cellStyle name="Normal 2 3 7 2 3 5" xfId="46921"/>
    <cellStyle name="Normal 2 3 7 2 4" xfId="16307"/>
    <cellStyle name="Normal 2 3 7 2 4 2" xfId="28562"/>
    <cellStyle name="Normal 2 3 7 2 4 3" xfId="40803"/>
    <cellStyle name="Normal 2 3 7 2 5" xfId="22445"/>
    <cellStyle name="Normal 2 3 7 2 6" xfId="34689"/>
    <cellStyle name="Normal 2 3 7 2 7" xfId="46918"/>
    <cellStyle name="Normal 2 3 7 3" xfId="5300"/>
    <cellStyle name="Normal 2 3 7 3 2" xfId="5301"/>
    <cellStyle name="Normal 2 3 7 3 2 2" xfId="16312"/>
    <cellStyle name="Normal 2 3 7 3 2 2 2" xfId="28567"/>
    <cellStyle name="Normal 2 3 7 3 2 2 3" xfId="40808"/>
    <cellStyle name="Normal 2 3 7 3 2 3" xfId="22450"/>
    <cellStyle name="Normal 2 3 7 3 2 4" xfId="34694"/>
    <cellStyle name="Normal 2 3 7 3 2 5" xfId="46923"/>
    <cellStyle name="Normal 2 3 7 3 3" xfId="16311"/>
    <cellStyle name="Normal 2 3 7 3 3 2" xfId="28566"/>
    <cellStyle name="Normal 2 3 7 3 3 3" xfId="40807"/>
    <cellStyle name="Normal 2 3 7 3 4" xfId="22449"/>
    <cellStyle name="Normal 2 3 7 3 5" xfId="34693"/>
    <cellStyle name="Normal 2 3 7 3 6" xfId="46922"/>
    <cellStyle name="Normal 2 3 7 4" xfId="5302"/>
    <cellStyle name="Normal 2 3 7 4 2" xfId="16313"/>
    <cellStyle name="Normal 2 3 7 4 2 2" xfId="28568"/>
    <cellStyle name="Normal 2 3 7 4 2 3" xfId="40809"/>
    <cellStyle name="Normal 2 3 7 4 3" xfId="22451"/>
    <cellStyle name="Normal 2 3 7 4 4" xfId="34695"/>
    <cellStyle name="Normal 2 3 7 4 5" xfId="46924"/>
    <cellStyle name="Normal 2 3 7 5" xfId="16306"/>
    <cellStyle name="Normal 2 3 7 5 2" xfId="28561"/>
    <cellStyle name="Normal 2 3 7 5 3" xfId="40802"/>
    <cellStyle name="Normal 2 3 7 6" xfId="22444"/>
    <cellStyle name="Normal 2 3 7 7" xfId="34688"/>
    <cellStyle name="Normal 2 3 7 8" xfId="46917"/>
    <cellStyle name="Normal 2 3 8" xfId="5303"/>
    <cellStyle name="Normal 2 3 8 2" xfId="5304"/>
    <cellStyle name="Normal 2 3 8 2 2" xfId="5305"/>
    <cellStyle name="Normal 2 3 8 2 2 2" xfId="16316"/>
    <cellStyle name="Normal 2 3 8 2 2 2 2" xfId="28571"/>
    <cellStyle name="Normal 2 3 8 2 2 2 3" xfId="40812"/>
    <cellStyle name="Normal 2 3 8 2 2 3" xfId="22454"/>
    <cellStyle name="Normal 2 3 8 2 2 4" xfId="34698"/>
    <cellStyle name="Normal 2 3 8 2 2 5" xfId="46927"/>
    <cellStyle name="Normal 2 3 8 2 3" xfId="16315"/>
    <cellStyle name="Normal 2 3 8 2 3 2" xfId="28570"/>
    <cellStyle name="Normal 2 3 8 2 3 3" xfId="40811"/>
    <cellStyle name="Normal 2 3 8 2 4" xfId="22453"/>
    <cellStyle name="Normal 2 3 8 2 5" xfId="34697"/>
    <cellStyle name="Normal 2 3 8 2 6" xfId="46926"/>
    <cellStyle name="Normal 2 3 8 3" xfId="5306"/>
    <cellStyle name="Normal 2 3 8 3 2" xfId="16317"/>
    <cellStyle name="Normal 2 3 8 3 2 2" xfId="28572"/>
    <cellStyle name="Normal 2 3 8 3 2 3" xfId="40813"/>
    <cellStyle name="Normal 2 3 8 3 3" xfId="22455"/>
    <cellStyle name="Normal 2 3 8 3 4" xfId="34699"/>
    <cellStyle name="Normal 2 3 8 3 5" xfId="46928"/>
    <cellStyle name="Normal 2 3 8 4" xfId="16314"/>
    <cellStyle name="Normal 2 3 8 4 2" xfId="28569"/>
    <cellStyle name="Normal 2 3 8 4 3" xfId="40810"/>
    <cellStyle name="Normal 2 3 8 5" xfId="22452"/>
    <cellStyle name="Normal 2 3 8 6" xfId="34696"/>
    <cellStyle name="Normal 2 3 8 7" xfId="46925"/>
    <cellStyle name="Normal 2 3 9" xfId="5307"/>
    <cellStyle name="Normal 2 3 9 2" xfId="5308"/>
    <cellStyle name="Normal 2 3 9 2 2" xfId="5309"/>
    <cellStyle name="Normal 2 3 9 2 2 2" xfId="16320"/>
    <cellStyle name="Normal 2 3 9 2 2 2 2" xfId="28575"/>
    <cellStyle name="Normal 2 3 9 2 2 2 3" xfId="40816"/>
    <cellStyle name="Normal 2 3 9 2 2 3" xfId="22458"/>
    <cellStyle name="Normal 2 3 9 2 2 4" xfId="34702"/>
    <cellStyle name="Normal 2 3 9 2 2 5" xfId="46931"/>
    <cellStyle name="Normal 2 3 9 2 3" xfId="16319"/>
    <cellStyle name="Normal 2 3 9 2 3 2" xfId="28574"/>
    <cellStyle name="Normal 2 3 9 2 3 3" xfId="40815"/>
    <cellStyle name="Normal 2 3 9 2 4" xfId="22457"/>
    <cellStyle name="Normal 2 3 9 2 5" xfId="34701"/>
    <cellStyle name="Normal 2 3 9 2 6" xfId="46930"/>
    <cellStyle name="Normal 2 3 9 3" xfId="5310"/>
    <cellStyle name="Normal 2 3 9 3 2" xfId="16321"/>
    <cellStyle name="Normal 2 3 9 3 2 2" xfId="28576"/>
    <cellStyle name="Normal 2 3 9 3 2 3" xfId="40817"/>
    <cellStyle name="Normal 2 3 9 3 3" xfId="22459"/>
    <cellStyle name="Normal 2 3 9 3 4" xfId="34703"/>
    <cellStyle name="Normal 2 3 9 3 5" xfId="46932"/>
    <cellStyle name="Normal 2 3 9 4" xfId="16318"/>
    <cellStyle name="Normal 2 3 9 4 2" xfId="28573"/>
    <cellStyle name="Normal 2 3 9 4 3" xfId="40814"/>
    <cellStyle name="Normal 2 3 9 5" xfId="22456"/>
    <cellStyle name="Normal 2 3 9 6" xfId="34700"/>
    <cellStyle name="Normal 2 3 9 7" xfId="46929"/>
    <cellStyle name="Normal 2 4" xfId="28"/>
    <cellStyle name="Normal 2 4 10" xfId="5311"/>
    <cellStyle name="Normal 2 4 10 2" xfId="5312"/>
    <cellStyle name="Normal 2 4 10 2 2" xfId="16323"/>
    <cellStyle name="Normal 2 4 10 2 2 2" xfId="28578"/>
    <cellStyle name="Normal 2 4 10 2 2 3" xfId="40819"/>
    <cellStyle name="Normal 2 4 10 2 3" xfId="22461"/>
    <cellStyle name="Normal 2 4 10 2 4" xfId="34705"/>
    <cellStyle name="Normal 2 4 10 2 5" xfId="46934"/>
    <cellStyle name="Normal 2 4 10 3" xfId="16322"/>
    <cellStyle name="Normal 2 4 10 3 2" xfId="28577"/>
    <cellStyle name="Normal 2 4 10 3 3" xfId="40818"/>
    <cellStyle name="Normal 2 4 10 4" xfId="22460"/>
    <cellStyle name="Normal 2 4 10 5" xfId="34704"/>
    <cellStyle name="Normal 2 4 10 6" xfId="46933"/>
    <cellStyle name="Normal 2 4 11" xfId="5313"/>
    <cellStyle name="Normal 2 4 11 2" xfId="16324"/>
    <cellStyle name="Normal 2 4 11 2 2" xfId="28579"/>
    <cellStyle name="Normal 2 4 11 2 3" xfId="40820"/>
    <cellStyle name="Normal 2 4 11 3" xfId="22462"/>
    <cellStyle name="Normal 2 4 11 4" xfId="34706"/>
    <cellStyle name="Normal 2 4 11 5" xfId="46935"/>
    <cellStyle name="Normal 2 4 12" xfId="14234"/>
    <cellStyle name="Normal 2 4 12 2" xfId="26489"/>
    <cellStyle name="Normal 2 4 12 3" xfId="38730"/>
    <cellStyle name="Normal 2 4 13" xfId="20368"/>
    <cellStyle name="Normal 2 4 14" xfId="32616"/>
    <cellStyle name="Normal 2 4 15" xfId="44845"/>
    <cellStyle name="Normal 2 4 2" xfId="5314"/>
    <cellStyle name="Normal 2 4 2 10" xfId="5315"/>
    <cellStyle name="Normal 2 4 2 10 2" xfId="16326"/>
    <cellStyle name="Normal 2 4 2 10 2 2" xfId="28581"/>
    <cellStyle name="Normal 2 4 2 10 2 3" xfId="40822"/>
    <cellStyle name="Normal 2 4 2 10 3" xfId="22464"/>
    <cellStyle name="Normal 2 4 2 10 4" xfId="34708"/>
    <cellStyle name="Normal 2 4 2 10 5" xfId="46937"/>
    <cellStyle name="Normal 2 4 2 11" xfId="16325"/>
    <cellStyle name="Normal 2 4 2 11 2" xfId="28580"/>
    <cellStyle name="Normal 2 4 2 11 3" xfId="40821"/>
    <cellStyle name="Normal 2 4 2 12" xfId="22463"/>
    <cellStyle name="Normal 2 4 2 13" xfId="34707"/>
    <cellStyle name="Normal 2 4 2 14" xfId="46936"/>
    <cellStyle name="Normal 2 4 2 2" xfId="5316"/>
    <cellStyle name="Normal 2 4 2 2 10" xfId="22465"/>
    <cellStyle name="Normal 2 4 2 2 11" xfId="34709"/>
    <cellStyle name="Normal 2 4 2 2 12" xfId="46938"/>
    <cellStyle name="Normal 2 4 2 2 2" xfId="5317"/>
    <cellStyle name="Normal 2 4 2 2 2 10" xfId="34710"/>
    <cellStyle name="Normal 2 4 2 2 2 11" xfId="46939"/>
    <cellStyle name="Normal 2 4 2 2 2 2" xfId="5318"/>
    <cellStyle name="Normal 2 4 2 2 2 2 10" xfId="46940"/>
    <cellStyle name="Normal 2 4 2 2 2 2 2" xfId="5319"/>
    <cellStyle name="Normal 2 4 2 2 2 2 2 2" xfId="5320"/>
    <cellStyle name="Normal 2 4 2 2 2 2 2 2 2" xfId="5321"/>
    <cellStyle name="Normal 2 4 2 2 2 2 2 2 2 2" xfId="5322"/>
    <cellStyle name="Normal 2 4 2 2 2 2 2 2 2 2 2" xfId="5323"/>
    <cellStyle name="Normal 2 4 2 2 2 2 2 2 2 2 2 2" xfId="16334"/>
    <cellStyle name="Normal 2 4 2 2 2 2 2 2 2 2 2 2 2" xfId="28589"/>
    <cellStyle name="Normal 2 4 2 2 2 2 2 2 2 2 2 2 3" xfId="40830"/>
    <cellStyle name="Normal 2 4 2 2 2 2 2 2 2 2 2 3" xfId="22472"/>
    <cellStyle name="Normal 2 4 2 2 2 2 2 2 2 2 2 4" xfId="34716"/>
    <cellStyle name="Normal 2 4 2 2 2 2 2 2 2 2 2 5" xfId="46945"/>
    <cellStyle name="Normal 2 4 2 2 2 2 2 2 2 2 3" xfId="16333"/>
    <cellStyle name="Normal 2 4 2 2 2 2 2 2 2 2 3 2" xfId="28588"/>
    <cellStyle name="Normal 2 4 2 2 2 2 2 2 2 2 3 3" xfId="40829"/>
    <cellStyle name="Normal 2 4 2 2 2 2 2 2 2 2 4" xfId="22471"/>
    <cellStyle name="Normal 2 4 2 2 2 2 2 2 2 2 5" xfId="34715"/>
    <cellStyle name="Normal 2 4 2 2 2 2 2 2 2 2 6" xfId="46944"/>
    <cellStyle name="Normal 2 4 2 2 2 2 2 2 2 3" xfId="5324"/>
    <cellStyle name="Normal 2 4 2 2 2 2 2 2 2 3 2" xfId="16335"/>
    <cellStyle name="Normal 2 4 2 2 2 2 2 2 2 3 2 2" xfId="28590"/>
    <cellStyle name="Normal 2 4 2 2 2 2 2 2 2 3 2 3" xfId="40831"/>
    <cellStyle name="Normal 2 4 2 2 2 2 2 2 2 3 3" xfId="22473"/>
    <cellStyle name="Normal 2 4 2 2 2 2 2 2 2 3 4" xfId="34717"/>
    <cellStyle name="Normal 2 4 2 2 2 2 2 2 2 3 5" xfId="46946"/>
    <cellStyle name="Normal 2 4 2 2 2 2 2 2 2 4" xfId="16332"/>
    <cellStyle name="Normal 2 4 2 2 2 2 2 2 2 4 2" xfId="28587"/>
    <cellStyle name="Normal 2 4 2 2 2 2 2 2 2 4 3" xfId="40828"/>
    <cellStyle name="Normal 2 4 2 2 2 2 2 2 2 5" xfId="22470"/>
    <cellStyle name="Normal 2 4 2 2 2 2 2 2 2 6" xfId="34714"/>
    <cellStyle name="Normal 2 4 2 2 2 2 2 2 2 7" xfId="46943"/>
    <cellStyle name="Normal 2 4 2 2 2 2 2 2 3" xfId="5325"/>
    <cellStyle name="Normal 2 4 2 2 2 2 2 2 3 2" xfId="5326"/>
    <cellStyle name="Normal 2 4 2 2 2 2 2 2 3 2 2" xfId="16337"/>
    <cellStyle name="Normal 2 4 2 2 2 2 2 2 3 2 2 2" xfId="28592"/>
    <cellStyle name="Normal 2 4 2 2 2 2 2 2 3 2 2 3" xfId="40833"/>
    <cellStyle name="Normal 2 4 2 2 2 2 2 2 3 2 3" xfId="22475"/>
    <cellStyle name="Normal 2 4 2 2 2 2 2 2 3 2 4" xfId="34719"/>
    <cellStyle name="Normal 2 4 2 2 2 2 2 2 3 2 5" xfId="46948"/>
    <cellStyle name="Normal 2 4 2 2 2 2 2 2 3 3" xfId="16336"/>
    <cellStyle name="Normal 2 4 2 2 2 2 2 2 3 3 2" xfId="28591"/>
    <cellStyle name="Normal 2 4 2 2 2 2 2 2 3 3 3" xfId="40832"/>
    <cellStyle name="Normal 2 4 2 2 2 2 2 2 3 4" xfId="22474"/>
    <cellStyle name="Normal 2 4 2 2 2 2 2 2 3 5" xfId="34718"/>
    <cellStyle name="Normal 2 4 2 2 2 2 2 2 3 6" xfId="46947"/>
    <cellStyle name="Normal 2 4 2 2 2 2 2 2 4" xfId="5327"/>
    <cellStyle name="Normal 2 4 2 2 2 2 2 2 4 2" xfId="16338"/>
    <cellStyle name="Normal 2 4 2 2 2 2 2 2 4 2 2" xfId="28593"/>
    <cellStyle name="Normal 2 4 2 2 2 2 2 2 4 2 3" xfId="40834"/>
    <cellStyle name="Normal 2 4 2 2 2 2 2 2 4 3" xfId="22476"/>
    <cellStyle name="Normal 2 4 2 2 2 2 2 2 4 4" xfId="34720"/>
    <cellStyle name="Normal 2 4 2 2 2 2 2 2 4 5" xfId="46949"/>
    <cellStyle name="Normal 2 4 2 2 2 2 2 2 5" xfId="16331"/>
    <cellStyle name="Normal 2 4 2 2 2 2 2 2 5 2" xfId="28586"/>
    <cellStyle name="Normal 2 4 2 2 2 2 2 2 5 3" xfId="40827"/>
    <cellStyle name="Normal 2 4 2 2 2 2 2 2 6" xfId="22469"/>
    <cellStyle name="Normal 2 4 2 2 2 2 2 2 7" xfId="34713"/>
    <cellStyle name="Normal 2 4 2 2 2 2 2 2 8" xfId="46942"/>
    <cellStyle name="Normal 2 4 2 2 2 2 2 3" xfId="5328"/>
    <cellStyle name="Normal 2 4 2 2 2 2 2 3 2" xfId="5329"/>
    <cellStyle name="Normal 2 4 2 2 2 2 2 3 2 2" xfId="5330"/>
    <cellStyle name="Normal 2 4 2 2 2 2 2 3 2 2 2" xfId="16341"/>
    <cellStyle name="Normal 2 4 2 2 2 2 2 3 2 2 2 2" xfId="28596"/>
    <cellStyle name="Normal 2 4 2 2 2 2 2 3 2 2 2 3" xfId="40837"/>
    <cellStyle name="Normal 2 4 2 2 2 2 2 3 2 2 3" xfId="22479"/>
    <cellStyle name="Normal 2 4 2 2 2 2 2 3 2 2 4" xfId="34723"/>
    <cellStyle name="Normal 2 4 2 2 2 2 2 3 2 2 5" xfId="46952"/>
    <cellStyle name="Normal 2 4 2 2 2 2 2 3 2 3" xfId="16340"/>
    <cellStyle name="Normal 2 4 2 2 2 2 2 3 2 3 2" xfId="28595"/>
    <cellStyle name="Normal 2 4 2 2 2 2 2 3 2 3 3" xfId="40836"/>
    <cellStyle name="Normal 2 4 2 2 2 2 2 3 2 4" xfId="22478"/>
    <cellStyle name="Normal 2 4 2 2 2 2 2 3 2 5" xfId="34722"/>
    <cellStyle name="Normal 2 4 2 2 2 2 2 3 2 6" xfId="46951"/>
    <cellStyle name="Normal 2 4 2 2 2 2 2 3 3" xfId="5331"/>
    <cellStyle name="Normal 2 4 2 2 2 2 2 3 3 2" xfId="16342"/>
    <cellStyle name="Normal 2 4 2 2 2 2 2 3 3 2 2" xfId="28597"/>
    <cellStyle name="Normal 2 4 2 2 2 2 2 3 3 2 3" xfId="40838"/>
    <cellStyle name="Normal 2 4 2 2 2 2 2 3 3 3" xfId="22480"/>
    <cellStyle name="Normal 2 4 2 2 2 2 2 3 3 4" xfId="34724"/>
    <cellStyle name="Normal 2 4 2 2 2 2 2 3 3 5" xfId="46953"/>
    <cellStyle name="Normal 2 4 2 2 2 2 2 3 4" xfId="16339"/>
    <cellStyle name="Normal 2 4 2 2 2 2 2 3 4 2" xfId="28594"/>
    <cellStyle name="Normal 2 4 2 2 2 2 2 3 4 3" xfId="40835"/>
    <cellStyle name="Normal 2 4 2 2 2 2 2 3 5" xfId="22477"/>
    <cellStyle name="Normal 2 4 2 2 2 2 2 3 6" xfId="34721"/>
    <cellStyle name="Normal 2 4 2 2 2 2 2 3 7" xfId="46950"/>
    <cellStyle name="Normal 2 4 2 2 2 2 2 4" xfId="5332"/>
    <cellStyle name="Normal 2 4 2 2 2 2 2 4 2" xfId="5333"/>
    <cellStyle name="Normal 2 4 2 2 2 2 2 4 2 2" xfId="16344"/>
    <cellStyle name="Normal 2 4 2 2 2 2 2 4 2 2 2" xfId="28599"/>
    <cellStyle name="Normal 2 4 2 2 2 2 2 4 2 2 3" xfId="40840"/>
    <cellStyle name="Normal 2 4 2 2 2 2 2 4 2 3" xfId="22482"/>
    <cellStyle name="Normal 2 4 2 2 2 2 2 4 2 4" xfId="34726"/>
    <cellStyle name="Normal 2 4 2 2 2 2 2 4 2 5" xfId="46955"/>
    <cellStyle name="Normal 2 4 2 2 2 2 2 4 3" xfId="16343"/>
    <cellStyle name="Normal 2 4 2 2 2 2 2 4 3 2" xfId="28598"/>
    <cellStyle name="Normal 2 4 2 2 2 2 2 4 3 3" xfId="40839"/>
    <cellStyle name="Normal 2 4 2 2 2 2 2 4 4" xfId="22481"/>
    <cellStyle name="Normal 2 4 2 2 2 2 2 4 5" xfId="34725"/>
    <cellStyle name="Normal 2 4 2 2 2 2 2 4 6" xfId="46954"/>
    <cellStyle name="Normal 2 4 2 2 2 2 2 5" xfId="5334"/>
    <cellStyle name="Normal 2 4 2 2 2 2 2 5 2" xfId="16345"/>
    <cellStyle name="Normal 2 4 2 2 2 2 2 5 2 2" xfId="28600"/>
    <cellStyle name="Normal 2 4 2 2 2 2 2 5 2 3" xfId="40841"/>
    <cellStyle name="Normal 2 4 2 2 2 2 2 5 3" xfId="22483"/>
    <cellStyle name="Normal 2 4 2 2 2 2 2 5 4" xfId="34727"/>
    <cellStyle name="Normal 2 4 2 2 2 2 2 5 5" xfId="46956"/>
    <cellStyle name="Normal 2 4 2 2 2 2 2 6" xfId="16330"/>
    <cellStyle name="Normal 2 4 2 2 2 2 2 6 2" xfId="28585"/>
    <cellStyle name="Normal 2 4 2 2 2 2 2 6 3" xfId="40826"/>
    <cellStyle name="Normal 2 4 2 2 2 2 2 7" xfId="22468"/>
    <cellStyle name="Normal 2 4 2 2 2 2 2 8" xfId="34712"/>
    <cellStyle name="Normal 2 4 2 2 2 2 2 9" xfId="46941"/>
    <cellStyle name="Normal 2 4 2 2 2 2 3" xfId="5335"/>
    <cellStyle name="Normal 2 4 2 2 2 2 3 2" xfId="5336"/>
    <cellStyle name="Normal 2 4 2 2 2 2 3 2 2" xfId="5337"/>
    <cellStyle name="Normal 2 4 2 2 2 2 3 2 2 2" xfId="5338"/>
    <cellStyle name="Normal 2 4 2 2 2 2 3 2 2 2 2" xfId="16349"/>
    <cellStyle name="Normal 2 4 2 2 2 2 3 2 2 2 2 2" xfId="28604"/>
    <cellStyle name="Normal 2 4 2 2 2 2 3 2 2 2 2 3" xfId="40845"/>
    <cellStyle name="Normal 2 4 2 2 2 2 3 2 2 2 3" xfId="22487"/>
    <cellStyle name="Normal 2 4 2 2 2 2 3 2 2 2 4" xfId="34731"/>
    <cellStyle name="Normal 2 4 2 2 2 2 3 2 2 2 5" xfId="46960"/>
    <cellStyle name="Normal 2 4 2 2 2 2 3 2 2 3" xfId="16348"/>
    <cellStyle name="Normal 2 4 2 2 2 2 3 2 2 3 2" xfId="28603"/>
    <cellStyle name="Normal 2 4 2 2 2 2 3 2 2 3 3" xfId="40844"/>
    <cellStyle name="Normal 2 4 2 2 2 2 3 2 2 4" xfId="22486"/>
    <cellStyle name="Normal 2 4 2 2 2 2 3 2 2 5" xfId="34730"/>
    <cellStyle name="Normal 2 4 2 2 2 2 3 2 2 6" xfId="46959"/>
    <cellStyle name="Normal 2 4 2 2 2 2 3 2 3" xfId="5339"/>
    <cellStyle name="Normal 2 4 2 2 2 2 3 2 3 2" xfId="16350"/>
    <cellStyle name="Normal 2 4 2 2 2 2 3 2 3 2 2" xfId="28605"/>
    <cellStyle name="Normal 2 4 2 2 2 2 3 2 3 2 3" xfId="40846"/>
    <cellStyle name="Normal 2 4 2 2 2 2 3 2 3 3" xfId="22488"/>
    <cellStyle name="Normal 2 4 2 2 2 2 3 2 3 4" xfId="34732"/>
    <cellStyle name="Normal 2 4 2 2 2 2 3 2 3 5" xfId="46961"/>
    <cellStyle name="Normal 2 4 2 2 2 2 3 2 4" xfId="16347"/>
    <cellStyle name="Normal 2 4 2 2 2 2 3 2 4 2" xfId="28602"/>
    <cellStyle name="Normal 2 4 2 2 2 2 3 2 4 3" xfId="40843"/>
    <cellStyle name="Normal 2 4 2 2 2 2 3 2 5" xfId="22485"/>
    <cellStyle name="Normal 2 4 2 2 2 2 3 2 6" xfId="34729"/>
    <cellStyle name="Normal 2 4 2 2 2 2 3 2 7" xfId="46958"/>
    <cellStyle name="Normal 2 4 2 2 2 2 3 3" xfId="5340"/>
    <cellStyle name="Normal 2 4 2 2 2 2 3 3 2" xfId="5341"/>
    <cellStyle name="Normal 2 4 2 2 2 2 3 3 2 2" xfId="16352"/>
    <cellStyle name="Normal 2 4 2 2 2 2 3 3 2 2 2" xfId="28607"/>
    <cellStyle name="Normal 2 4 2 2 2 2 3 3 2 2 3" xfId="40848"/>
    <cellStyle name="Normal 2 4 2 2 2 2 3 3 2 3" xfId="22490"/>
    <cellStyle name="Normal 2 4 2 2 2 2 3 3 2 4" xfId="34734"/>
    <cellStyle name="Normal 2 4 2 2 2 2 3 3 2 5" xfId="46963"/>
    <cellStyle name="Normal 2 4 2 2 2 2 3 3 3" xfId="16351"/>
    <cellStyle name="Normal 2 4 2 2 2 2 3 3 3 2" xfId="28606"/>
    <cellStyle name="Normal 2 4 2 2 2 2 3 3 3 3" xfId="40847"/>
    <cellStyle name="Normal 2 4 2 2 2 2 3 3 4" xfId="22489"/>
    <cellStyle name="Normal 2 4 2 2 2 2 3 3 5" xfId="34733"/>
    <cellStyle name="Normal 2 4 2 2 2 2 3 3 6" xfId="46962"/>
    <cellStyle name="Normal 2 4 2 2 2 2 3 4" xfId="5342"/>
    <cellStyle name="Normal 2 4 2 2 2 2 3 4 2" xfId="16353"/>
    <cellStyle name="Normal 2 4 2 2 2 2 3 4 2 2" xfId="28608"/>
    <cellStyle name="Normal 2 4 2 2 2 2 3 4 2 3" xfId="40849"/>
    <cellStyle name="Normal 2 4 2 2 2 2 3 4 3" xfId="22491"/>
    <cellStyle name="Normal 2 4 2 2 2 2 3 4 4" xfId="34735"/>
    <cellStyle name="Normal 2 4 2 2 2 2 3 4 5" xfId="46964"/>
    <cellStyle name="Normal 2 4 2 2 2 2 3 5" xfId="16346"/>
    <cellStyle name="Normal 2 4 2 2 2 2 3 5 2" xfId="28601"/>
    <cellStyle name="Normal 2 4 2 2 2 2 3 5 3" xfId="40842"/>
    <cellStyle name="Normal 2 4 2 2 2 2 3 6" xfId="22484"/>
    <cellStyle name="Normal 2 4 2 2 2 2 3 7" xfId="34728"/>
    <cellStyle name="Normal 2 4 2 2 2 2 3 8" xfId="46957"/>
    <cellStyle name="Normal 2 4 2 2 2 2 4" xfId="5343"/>
    <cellStyle name="Normal 2 4 2 2 2 2 4 2" xfId="5344"/>
    <cellStyle name="Normal 2 4 2 2 2 2 4 2 2" xfId="5345"/>
    <cellStyle name="Normal 2 4 2 2 2 2 4 2 2 2" xfId="16356"/>
    <cellStyle name="Normal 2 4 2 2 2 2 4 2 2 2 2" xfId="28611"/>
    <cellStyle name="Normal 2 4 2 2 2 2 4 2 2 2 3" xfId="40852"/>
    <cellStyle name="Normal 2 4 2 2 2 2 4 2 2 3" xfId="22494"/>
    <cellStyle name="Normal 2 4 2 2 2 2 4 2 2 4" xfId="34738"/>
    <cellStyle name="Normal 2 4 2 2 2 2 4 2 2 5" xfId="46967"/>
    <cellStyle name="Normal 2 4 2 2 2 2 4 2 3" xfId="16355"/>
    <cellStyle name="Normal 2 4 2 2 2 2 4 2 3 2" xfId="28610"/>
    <cellStyle name="Normal 2 4 2 2 2 2 4 2 3 3" xfId="40851"/>
    <cellStyle name="Normal 2 4 2 2 2 2 4 2 4" xfId="22493"/>
    <cellStyle name="Normal 2 4 2 2 2 2 4 2 5" xfId="34737"/>
    <cellStyle name="Normal 2 4 2 2 2 2 4 2 6" xfId="46966"/>
    <cellStyle name="Normal 2 4 2 2 2 2 4 3" xfId="5346"/>
    <cellStyle name="Normal 2 4 2 2 2 2 4 3 2" xfId="16357"/>
    <cellStyle name="Normal 2 4 2 2 2 2 4 3 2 2" xfId="28612"/>
    <cellStyle name="Normal 2 4 2 2 2 2 4 3 2 3" xfId="40853"/>
    <cellStyle name="Normal 2 4 2 2 2 2 4 3 3" xfId="22495"/>
    <cellStyle name="Normal 2 4 2 2 2 2 4 3 4" xfId="34739"/>
    <cellStyle name="Normal 2 4 2 2 2 2 4 3 5" xfId="46968"/>
    <cellStyle name="Normal 2 4 2 2 2 2 4 4" xfId="16354"/>
    <cellStyle name="Normal 2 4 2 2 2 2 4 4 2" xfId="28609"/>
    <cellStyle name="Normal 2 4 2 2 2 2 4 4 3" xfId="40850"/>
    <cellStyle name="Normal 2 4 2 2 2 2 4 5" xfId="22492"/>
    <cellStyle name="Normal 2 4 2 2 2 2 4 6" xfId="34736"/>
    <cellStyle name="Normal 2 4 2 2 2 2 4 7" xfId="46965"/>
    <cellStyle name="Normal 2 4 2 2 2 2 5" xfId="5347"/>
    <cellStyle name="Normal 2 4 2 2 2 2 5 2" xfId="5348"/>
    <cellStyle name="Normal 2 4 2 2 2 2 5 2 2" xfId="16359"/>
    <cellStyle name="Normal 2 4 2 2 2 2 5 2 2 2" xfId="28614"/>
    <cellStyle name="Normal 2 4 2 2 2 2 5 2 2 3" xfId="40855"/>
    <cellStyle name="Normal 2 4 2 2 2 2 5 2 3" xfId="22497"/>
    <cellStyle name="Normal 2 4 2 2 2 2 5 2 4" xfId="34741"/>
    <cellStyle name="Normal 2 4 2 2 2 2 5 2 5" xfId="46970"/>
    <cellStyle name="Normal 2 4 2 2 2 2 5 3" xfId="16358"/>
    <cellStyle name="Normal 2 4 2 2 2 2 5 3 2" xfId="28613"/>
    <cellStyle name="Normal 2 4 2 2 2 2 5 3 3" xfId="40854"/>
    <cellStyle name="Normal 2 4 2 2 2 2 5 4" xfId="22496"/>
    <cellStyle name="Normal 2 4 2 2 2 2 5 5" xfId="34740"/>
    <cellStyle name="Normal 2 4 2 2 2 2 5 6" xfId="46969"/>
    <cellStyle name="Normal 2 4 2 2 2 2 6" xfId="5349"/>
    <cellStyle name="Normal 2 4 2 2 2 2 6 2" xfId="16360"/>
    <cellStyle name="Normal 2 4 2 2 2 2 6 2 2" xfId="28615"/>
    <cellStyle name="Normal 2 4 2 2 2 2 6 2 3" xfId="40856"/>
    <cellStyle name="Normal 2 4 2 2 2 2 6 3" xfId="22498"/>
    <cellStyle name="Normal 2 4 2 2 2 2 6 4" xfId="34742"/>
    <cellStyle name="Normal 2 4 2 2 2 2 6 5" xfId="46971"/>
    <cellStyle name="Normal 2 4 2 2 2 2 7" xfId="16329"/>
    <cellStyle name="Normal 2 4 2 2 2 2 7 2" xfId="28584"/>
    <cellStyle name="Normal 2 4 2 2 2 2 7 3" xfId="40825"/>
    <cellStyle name="Normal 2 4 2 2 2 2 8" xfId="22467"/>
    <cellStyle name="Normal 2 4 2 2 2 2 9" xfId="34711"/>
    <cellStyle name="Normal 2 4 2 2 2 3" xfId="5350"/>
    <cellStyle name="Normal 2 4 2 2 2 3 2" xfId="5351"/>
    <cellStyle name="Normal 2 4 2 2 2 3 2 2" xfId="5352"/>
    <cellStyle name="Normal 2 4 2 2 2 3 2 2 2" xfId="5353"/>
    <cellStyle name="Normal 2 4 2 2 2 3 2 2 2 2" xfId="5354"/>
    <cellStyle name="Normal 2 4 2 2 2 3 2 2 2 2 2" xfId="16365"/>
    <cellStyle name="Normal 2 4 2 2 2 3 2 2 2 2 2 2" xfId="28620"/>
    <cellStyle name="Normal 2 4 2 2 2 3 2 2 2 2 2 3" xfId="40861"/>
    <cellStyle name="Normal 2 4 2 2 2 3 2 2 2 2 3" xfId="22503"/>
    <cellStyle name="Normal 2 4 2 2 2 3 2 2 2 2 4" xfId="34747"/>
    <cellStyle name="Normal 2 4 2 2 2 3 2 2 2 2 5" xfId="46976"/>
    <cellStyle name="Normal 2 4 2 2 2 3 2 2 2 3" xfId="16364"/>
    <cellStyle name="Normal 2 4 2 2 2 3 2 2 2 3 2" xfId="28619"/>
    <cellStyle name="Normal 2 4 2 2 2 3 2 2 2 3 3" xfId="40860"/>
    <cellStyle name="Normal 2 4 2 2 2 3 2 2 2 4" xfId="22502"/>
    <cellStyle name="Normal 2 4 2 2 2 3 2 2 2 5" xfId="34746"/>
    <cellStyle name="Normal 2 4 2 2 2 3 2 2 2 6" xfId="46975"/>
    <cellStyle name="Normal 2 4 2 2 2 3 2 2 3" xfId="5355"/>
    <cellStyle name="Normal 2 4 2 2 2 3 2 2 3 2" xfId="16366"/>
    <cellStyle name="Normal 2 4 2 2 2 3 2 2 3 2 2" xfId="28621"/>
    <cellStyle name="Normal 2 4 2 2 2 3 2 2 3 2 3" xfId="40862"/>
    <cellStyle name="Normal 2 4 2 2 2 3 2 2 3 3" xfId="22504"/>
    <cellStyle name="Normal 2 4 2 2 2 3 2 2 3 4" xfId="34748"/>
    <cellStyle name="Normal 2 4 2 2 2 3 2 2 3 5" xfId="46977"/>
    <cellStyle name="Normal 2 4 2 2 2 3 2 2 4" xfId="16363"/>
    <cellStyle name="Normal 2 4 2 2 2 3 2 2 4 2" xfId="28618"/>
    <cellStyle name="Normal 2 4 2 2 2 3 2 2 4 3" xfId="40859"/>
    <cellStyle name="Normal 2 4 2 2 2 3 2 2 5" xfId="22501"/>
    <cellStyle name="Normal 2 4 2 2 2 3 2 2 6" xfId="34745"/>
    <cellStyle name="Normal 2 4 2 2 2 3 2 2 7" xfId="46974"/>
    <cellStyle name="Normal 2 4 2 2 2 3 2 3" xfId="5356"/>
    <cellStyle name="Normal 2 4 2 2 2 3 2 3 2" xfId="5357"/>
    <cellStyle name="Normal 2 4 2 2 2 3 2 3 2 2" xfId="16368"/>
    <cellStyle name="Normal 2 4 2 2 2 3 2 3 2 2 2" xfId="28623"/>
    <cellStyle name="Normal 2 4 2 2 2 3 2 3 2 2 3" xfId="40864"/>
    <cellStyle name="Normal 2 4 2 2 2 3 2 3 2 3" xfId="22506"/>
    <cellStyle name="Normal 2 4 2 2 2 3 2 3 2 4" xfId="34750"/>
    <cellStyle name="Normal 2 4 2 2 2 3 2 3 2 5" xfId="46979"/>
    <cellStyle name="Normal 2 4 2 2 2 3 2 3 3" xfId="16367"/>
    <cellStyle name="Normal 2 4 2 2 2 3 2 3 3 2" xfId="28622"/>
    <cellStyle name="Normal 2 4 2 2 2 3 2 3 3 3" xfId="40863"/>
    <cellStyle name="Normal 2 4 2 2 2 3 2 3 4" xfId="22505"/>
    <cellStyle name="Normal 2 4 2 2 2 3 2 3 5" xfId="34749"/>
    <cellStyle name="Normal 2 4 2 2 2 3 2 3 6" xfId="46978"/>
    <cellStyle name="Normal 2 4 2 2 2 3 2 4" xfId="5358"/>
    <cellStyle name="Normal 2 4 2 2 2 3 2 4 2" xfId="16369"/>
    <cellStyle name="Normal 2 4 2 2 2 3 2 4 2 2" xfId="28624"/>
    <cellStyle name="Normal 2 4 2 2 2 3 2 4 2 3" xfId="40865"/>
    <cellStyle name="Normal 2 4 2 2 2 3 2 4 3" xfId="22507"/>
    <cellStyle name="Normal 2 4 2 2 2 3 2 4 4" xfId="34751"/>
    <cellStyle name="Normal 2 4 2 2 2 3 2 4 5" xfId="46980"/>
    <cellStyle name="Normal 2 4 2 2 2 3 2 5" xfId="16362"/>
    <cellStyle name="Normal 2 4 2 2 2 3 2 5 2" xfId="28617"/>
    <cellStyle name="Normal 2 4 2 2 2 3 2 5 3" xfId="40858"/>
    <cellStyle name="Normal 2 4 2 2 2 3 2 6" xfId="22500"/>
    <cellStyle name="Normal 2 4 2 2 2 3 2 7" xfId="34744"/>
    <cellStyle name="Normal 2 4 2 2 2 3 2 8" xfId="46973"/>
    <cellStyle name="Normal 2 4 2 2 2 3 3" xfId="5359"/>
    <cellStyle name="Normal 2 4 2 2 2 3 3 2" xfId="5360"/>
    <cellStyle name="Normal 2 4 2 2 2 3 3 2 2" xfId="5361"/>
    <cellStyle name="Normal 2 4 2 2 2 3 3 2 2 2" xfId="16372"/>
    <cellStyle name="Normal 2 4 2 2 2 3 3 2 2 2 2" xfId="28627"/>
    <cellStyle name="Normal 2 4 2 2 2 3 3 2 2 2 3" xfId="40868"/>
    <cellStyle name="Normal 2 4 2 2 2 3 3 2 2 3" xfId="22510"/>
    <cellStyle name="Normal 2 4 2 2 2 3 3 2 2 4" xfId="34754"/>
    <cellStyle name="Normal 2 4 2 2 2 3 3 2 2 5" xfId="46983"/>
    <cellStyle name="Normal 2 4 2 2 2 3 3 2 3" xfId="16371"/>
    <cellStyle name="Normal 2 4 2 2 2 3 3 2 3 2" xfId="28626"/>
    <cellStyle name="Normal 2 4 2 2 2 3 3 2 3 3" xfId="40867"/>
    <cellStyle name="Normal 2 4 2 2 2 3 3 2 4" xfId="22509"/>
    <cellStyle name="Normal 2 4 2 2 2 3 3 2 5" xfId="34753"/>
    <cellStyle name="Normal 2 4 2 2 2 3 3 2 6" xfId="46982"/>
    <cellStyle name="Normal 2 4 2 2 2 3 3 3" xfId="5362"/>
    <cellStyle name="Normal 2 4 2 2 2 3 3 3 2" xfId="16373"/>
    <cellStyle name="Normal 2 4 2 2 2 3 3 3 2 2" xfId="28628"/>
    <cellStyle name="Normal 2 4 2 2 2 3 3 3 2 3" xfId="40869"/>
    <cellStyle name="Normal 2 4 2 2 2 3 3 3 3" xfId="22511"/>
    <cellStyle name="Normal 2 4 2 2 2 3 3 3 4" xfId="34755"/>
    <cellStyle name="Normal 2 4 2 2 2 3 3 3 5" xfId="46984"/>
    <cellStyle name="Normal 2 4 2 2 2 3 3 4" xfId="16370"/>
    <cellStyle name="Normal 2 4 2 2 2 3 3 4 2" xfId="28625"/>
    <cellStyle name="Normal 2 4 2 2 2 3 3 4 3" xfId="40866"/>
    <cellStyle name="Normal 2 4 2 2 2 3 3 5" xfId="22508"/>
    <cellStyle name="Normal 2 4 2 2 2 3 3 6" xfId="34752"/>
    <cellStyle name="Normal 2 4 2 2 2 3 3 7" xfId="46981"/>
    <cellStyle name="Normal 2 4 2 2 2 3 4" xfId="5363"/>
    <cellStyle name="Normal 2 4 2 2 2 3 4 2" xfId="5364"/>
    <cellStyle name="Normal 2 4 2 2 2 3 4 2 2" xfId="16375"/>
    <cellStyle name="Normal 2 4 2 2 2 3 4 2 2 2" xfId="28630"/>
    <cellStyle name="Normal 2 4 2 2 2 3 4 2 2 3" xfId="40871"/>
    <cellStyle name="Normal 2 4 2 2 2 3 4 2 3" xfId="22513"/>
    <cellStyle name="Normal 2 4 2 2 2 3 4 2 4" xfId="34757"/>
    <cellStyle name="Normal 2 4 2 2 2 3 4 2 5" xfId="46986"/>
    <cellStyle name="Normal 2 4 2 2 2 3 4 3" xfId="16374"/>
    <cellStyle name="Normal 2 4 2 2 2 3 4 3 2" xfId="28629"/>
    <cellStyle name="Normal 2 4 2 2 2 3 4 3 3" xfId="40870"/>
    <cellStyle name="Normal 2 4 2 2 2 3 4 4" xfId="22512"/>
    <cellStyle name="Normal 2 4 2 2 2 3 4 5" xfId="34756"/>
    <cellStyle name="Normal 2 4 2 2 2 3 4 6" xfId="46985"/>
    <cellStyle name="Normal 2 4 2 2 2 3 5" xfId="5365"/>
    <cellStyle name="Normal 2 4 2 2 2 3 5 2" xfId="16376"/>
    <cellStyle name="Normal 2 4 2 2 2 3 5 2 2" xfId="28631"/>
    <cellStyle name="Normal 2 4 2 2 2 3 5 2 3" xfId="40872"/>
    <cellStyle name="Normal 2 4 2 2 2 3 5 3" xfId="22514"/>
    <cellStyle name="Normal 2 4 2 2 2 3 5 4" xfId="34758"/>
    <cellStyle name="Normal 2 4 2 2 2 3 5 5" xfId="46987"/>
    <cellStyle name="Normal 2 4 2 2 2 3 6" xfId="16361"/>
    <cellStyle name="Normal 2 4 2 2 2 3 6 2" xfId="28616"/>
    <cellStyle name="Normal 2 4 2 2 2 3 6 3" xfId="40857"/>
    <cellStyle name="Normal 2 4 2 2 2 3 7" xfId="22499"/>
    <cellStyle name="Normal 2 4 2 2 2 3 8" xfId="34743"/>
    <cellStyle name="Normal 2 4 2 2 2 3 9" xfId="46972"/>
    <cellStyle name="Normal 2 4 2 2 2 4" xfId="5366"/>
    <cellStyle name="Normal 2 4 2 2 2 4 2" xfId="5367"/>
    <cellStyle name="Normal 2 4 2 2 2 4 2 2" xfId="5368"/>
    <cellStyle name="Normal 2 4 2 2 2 4 2 2 2" xfId="5369"/>
    <cellStyle name="Normal 2 4 2 2 2 4 2 2 2 2" xfId="16380"/>
    <cellStyle name="Normal 2 4 2 2 2 4 2 2 2 2 2" xfId="28635"/>
    <cellStyle name="Normal 2 4 2 2 2 4 2 2 2 2 3" xfId="40876"/>
    <cellStyle name="Normal 2 4 2 2 2 4 2 2 2 3" xfId="22518"/>
    <cellStyle name="Normal 2 4 2 2 2 4 2 2 2 4" xfId="34762"/>
    <cellStyle name="Normal 2 4 2 2 2 4 2 2 2 5" xfId="46991"/>
    <cellStyle name="Normal 2 4 2 2 2 4 2 2 3" xfId="16379"/>
    <cellStyle name="Normal 2 4 2 2 2 4 2 2 3 2" xfId="28634"/>
    <cellStyle name="Normal 2 4 2 2 2 4 2 2 3 3" xfId="40875"/>
    <cellStyle name="Normal 2 4 2 2 2 4 2 2 4" xfId="22517"/>
    <cellStyle name="Normal 2 4 2 2 2 4 2 2 5" xfId="34761"/>
    <cellStyle name="Normal 2 4 2 2 2 4 2 2 6" xfId="46990"/>
    <cellStyle name="Normal 2 4 2 2 2 4 2 3" xfId="5370"/>
    <cellStyle name="Normal 2 4 2 2 2 4 2 3 2" xfId="16381"/>
    <cellStyle name="Normal 2 4 2 2 2 4 2 3 2 2" xfId="28636"/>
    <cellStyle name="Normal 2 4 2 2 2 4 2 3 2 3" xfId="40877"/>
    <cellStyle name="Normal 2 4 2 2 2 4 2 3 3" xfId="22519"/>
    <cellStyle name="Normal 2 4 2 2 2 4 2 3 4" xfId="34763"/>
    <cellStyle name="Normal 2 4 2 2 2 4 2 3 5" xfId="46992"/>
    <cellStyle name="Normal 2 4 2 2 2 4 2 4" xfId="16378"/>
    <cellStyle name="Normal 2 4 2 2 2 4 2 4 2" xfId="28633"/>
    <cellStyle name="Normal 2 4 2 2 2 4 2 4 3" xfId="40874"/>
    <cellStyle name="Normal 2 4 2 2 2 4 2 5" xfId="22516"/>
    <cellStyle name="Normal 2 4 2 2 2 4 2 6" xfId="34760"/>
    <cellStyle name="Normal 2 4 2 2 2 4 2 7" xfId="46989"/>
    <cellStyle name="Normal 2 4 2 2 2 4 3" xfId="5371"/>
    <cellStyle name="Normal 2 4 2 2 2 4 3 2" xfId="5372"/>
    <cellStyle name="Normal 2 4 2 2 2 4 3 2 2" xfId="16383"/>
    <cellStyle name="Normal 2 4 2 2 2 4 3 2 2 2" xfId="28638"/>
    <cellStyle name="Normal 2 4 2 2 2 4 3 2 2 3" xfId="40879"/>
    <cellStyle name="Normal 2 4 2 2 2 4 3 2 3" xfId="22521"/>
    <cellStyle name="Normal 2 4 2 2 2 4 3 2 4" xfId="34765"/>
    <cellStyle name="Normal 2 4 2 2 2 4 3 2 5" xfId="46994"/>
    <cellStyle name="Normal 2 4 2 2 2 4 3 3" xfId="16382"/>
    <cellStyle name="Normal 2 4 2 2 2 4 3 3 2" xfId="28637"/>
    <cellStyle name="Normal 2 4 2 2 2 4 3 3 3" xfId="40878"/>
    <cellStyle name="Normal 2 4 2 2 2 4 3 4" xfId="22520"/>
    <cellStyle name="Normal 2 4 2 2 2 4 3 5" xfId="34764"/>
    <cellStyle name="Normal 2 4 2 2 2 4 3 6" xfId="46993"/>
    <cellStyle name="Normal 2 4 2 2 2 4 4" xfId="5373"/>
    <cellStyle name="Normal 2 4 2 2 2 4 4 2" xfId="16384"/>
    <cellStyle name="Normal 2 4 2 2 2 4 4 2 2" xfId="28639"/>
    <cellStyle name="Normal 2 4 2 2 2 4 4 2 3" xfId="40880"/>
    <cellStyle name="Normal 2 4 2 2 2 4 4 3" xfId="22522"/>
    <cellStyle name="Normal 2 4 2 2 2 4 4 4" xfId="34766"/>
    <cellStyle name="Normal 2 4 2 2 2 4 4 5" xfId="46995"/>
    <cellStyle name="Normal 2 4 2 2 2 4 5" xfId="16377"/>
    <cellStyle name="Normal 2 4 2 2 2 4 5 2" xfId="28632"/>
    <cellStyle name="Normal 2 4 2 2 2 4 5 3" xfId="40873"/>
    <cellStyle name="Normal 2 4 2 2 2 4 6" xfId="22515"/>
    <cellStyle name="Normal 2 4 2 2 2 4 7" xfId="34759"/>
    <cellStyle name="Normal 2 4 2 2 2 4 8" xfId="46988"/>
    <cellStyle name="Normal 2 4 2 2 2 5" xfId="5374"/>
    <cellStyle name="Normal 2 4 2 2 2 5 2" xfId="5375"/>
    <cellStyle name="Normal 2 4 2 2 2 5 2 2" xfId="5376"/>
    <cellStyle name="Normal 2 4 2 2 2 5 2 2 2" xfId="16387"/>
    <cellStyle name="Normal 2 4 2 2 2 5 2 2 2 2" xfId="28642"/>
    <cellStyle name="Normal 2 4 2 2 2 5 2 2 2 3" xfId="40883"/>
    <cellStyle name="Normal 2 4 2 2 2 5 2 2 3" xfId="22525"/>
    <cellStyle name="Normal 2 4 2 2 2 5 2 2 4" xfId="34769"/>
    <cellStyle name="Normal 2 4 2 2 2 5 2 2 5" xfId="46998"/>
    <cellStyle name="Normal 2 4 2 2 2 5 2 3" xfId="16386"/>
    <cellStyle name="Normal 2 4 2 2 2 5 2 3 2" xfId="28641"/>
    <cellStyle name="Normal 2 4 2 2 2 5 2 3 3" xfId="40882"/>
    <cellStyle name="Normal 2 4 2 2 2 5 2 4" xfId="22524"/>
    <cellStyle name="Normal 2 4 2 2 2 5 2 5" xfId="34768"/>
    <cellStyle name="Normal 2 4 2 2 2 5 2 6" xfId="46997"/>
    <cellStyle name="Normal 2 4 2 2 2 5 3" xfId="5377"/>
    <cellStyle name="Normal 2 4 2 2 2 5 3 2" xfId="16388"/>
    <cellStyle name="Normal 2 4 2 2 2 5 3 2 2" xfId="28643"/>
    <cellStyle name="Normal 2 4 2 2 2 5 3 2 3" xfId="40884"/>
    <cellStyle name="Normal 2 4 2 2 2 5 3 3" xfId="22526"/>
    <cellStyle name="Normal 2 4 2 2 2 5 3 4" xfId="34770"/>
    <cellStyle name="Normal 2 4 2 2 2 5 3 5" xfId="46999"/>
    <cellStyle name="Normal 2 4 2 2 2 5 4" xfId="16385"/>
    <cellStyle name="Normal 2 4 2 2 2 5 4 2" xfId="28640"/>
    <cellStyle name="Normal 2 4 2 2 2 5 4 3" xfId="40881"/>
    <cellStyle name="Normal 2 4 2 2 2 5 5" xfId="22523"/>
    <cellStyle name="Normal 2 4 2 2 2 5 6" xfId="34767"/>
    <cellStyle name="Normal 2 4 2 2 2 5 7" xfId="46996"/>
    <cellStyle name="Normal 2 4 2 2 2 6" xfId="5378"/>
    <cellStyle name="Normal 2 4 2 2 2 6 2" xfId="5379"/>
    <cellStyle name="Normal 2 4 2 2 2 6 2 2" xfId="16390"/>
    <cellStyle name="Normal 2 4 2 2 2 6 2 2 2" xfId="28645"/>
    <cellStyle name="Normal 2 4 2 2 2 6 2 2 3" xfId="40886"/>
    <cellStyle name="Normal 2 4 2 2 2 6 2 3" xfId="22528"/>
    <cellStyle name="Normal 2 4 2 2 2 6 2 4" xfId="34772"/>
    <cellStyle name="Normal 2 4 2 2 2 6 2 5" xfId="47001"/>
    <cellStyle name="Normal 2 4 2 2 2 6 3" xfId="16389"/>
    <cellStyle name="Normal 2 4 2 2 2 6 3 2" xfId="28644"/>
    <cellStyle name="Normal 2 4 2 2 2 6 3 3" xfId="40885"/>
    <cellStyle name="Normal 2 4 2 2 2 6 4" xfId="22527"/>
    <cellStyle name="Normal 2 4 2 2 2 6 5" xfId="34771"/>
    <cellStyle name="Normal 2 4 2 2 2 6 6" xfId="47000"/>
    <cellStyle name="Normal 2 4 2 2 2 7" xfId="5380"/>
    <cellStyle name="Normal 2 4 2 2 2 7 2" xfId="16391"/>
    <cellStyle name="Normal 2 4 2 2 2 7 2 2" xfId="28646"/>
    <cellStyle name="Normal 2 4 2 2 2 7 2 3" xfId="40887"/>
    <cellStyle name="Normal 2 4 2 2 2 7 3" xfId="22529"/>
    <cellStyle name="Normal 2 4 2 2 2 7 4" xfId="34773"/>
    <cellStyle name="Normal 2 4 2 2 2 7 5" xfId="47002"/>
    <cellStyle name="Normal 2 4 2 2 2 8" xfId="16328"/>
    <cellStyle name="Normal 2 4 2 2 2 8 2" xfId="28583"/>
    <cellStyle name="Normal 2 4 2 2 2 8 3" xfId="40824"/>
    <cellStyle name="Normal 2 4 2 2 2 9" xfId="22466"/>
    <cellStyle name="Normal 2 4 2 2 3" xfId="5381"/>
    <cellStyle name="Normal 2 4 2 2 3 10" xfId="47003"/>
    <cellStyle name="Normal 2 4 2 2 3 2" xfId="5382"/>
    <cellStyle name="Normal 2 4 2 2 3 2 2" xfId="5383"/>
    <cellStyle name="Normal 2 4 2 2 3 2 2 2" xfId="5384"/>
    <cellStyle name="Normal 2 4 2 2 3 2 2 2 2" xfId="5385"/>
    <cellStyle name="Normal 2 4 2 2 3 2 2 2 2 2" xfId="5386"/>
    <cellStyle name="Normal 2 4 2 2 3 2 2 2 2 2 2" xfId="16397"/>
    <cellStyle name="Normal 2 4 2 2 3 2 2 2 2 2 2 2" xfId="28652"/>
    <cellStyle name="Normal 2 4 2 2 3 2 2 2 2 2 2 3" xfId="40893"/>
    <cellStyle name="Normal 2 4 2 2 3 2 2 2 2 2 3" xfId="22535"/>
    <cellStyle name="Normal 2 4 2 2 3 2 2 2 2 2 4" xfId="34779"/>
    <cellStyle name="Normal 2 4 2 2 3 2 2 2 2 2 5" xfId="47008"/>
    <cellStyle name="Normal 2 4 2 2 3 2 2 2 2 3" xfId="16396"/>
    <cellStyle name="Normal 2 4 2 2 3 2 2 2 2 3 2" xfId="28651"/>
    <cellStyle name="Normal 2 4 2 2 3 2 2 2 2 3 3" xfId="40892"/>
    <cellStyle name="Normal 2 4 2 2 3 2 2 2 2 4" xfId="22534"/>
    <cellStyle name="Normal 2 4 2 2 3 2 2 2 2 5" xfId="34778"/>
    <cellStyle name="Normal 2 4 2 2 3 2 2 2 2 6" xfId="47007"/>
    <cellStyle name="Normal 2 4 2 2 3 2 2 2 3" xfId="5387"/>
    <cellStyle name="Normal 2 4 2 2 3 2 2 2 3 2" xfId="16398"/>
    <cellStyle name="Normal 2 4 2 2 3 2 2 2 3 2 2" xfId="28653"/>
    <cellStyle name="Normal 2 4 2 2 3 2 2 2 3 2 3" xfId="40894"/>
    <cellStyle name="Normal 2 4 2 2 3 2 2 2 3 3" xfId="22536"/>
    <cellStyle name="Normal 2 4 2 2 3 2 2 2 3 4" xfId="34780"/>
    <cellStyle name="Normal 2 4 2 2 3 2 2 2 3 5" xfId="47009"/>
    <cellStyle name="Normal 2 4 2 2 3 2 2 2 4" xfId="16395"/>
    <cellStyle name="Normal 2 4 2 2 3 2 2 2 4 2" xfId="28650"/>
    <cellStyle name="Normal 2 4 2 2 3 2 2 2 4 3" xfId="40891"/>
    <cellStyle name="Normal 2 4 2 2 3 2 2 2 5" xfId="22533"/>
    <cellStyle name="Normal 2 4 2 2 3 2 2 2 6" xfId="34777"/>
    <cellStyle name="Normal 2 4 2 2 3 2 2 2 7" xfId="47006"/>
    <cellStyle name="Normal 2 4 2 2 3 2 2 3" xfId="5388"/>
    <cellStyle name="Normal 2 4 2 2 3 2 2 3 2" xfId="5389"/>
    <cellStyle name="Normal 2 4 2 2 3 2 2 3 2 2" xfId="16400"/>
    <cellStyle name="Normal 2 4 2 2 3 2 2 3 2 2 2" xfId="28655"/>
    <cellStyle name="Normal 2 4 2 2 3 2 2 3 2 2 3" xfId="40896"/>
    <cellStyle name="Normal 2 4 2 2 3 2 2 3 2 3" xfId="22538"/>
    <cellStyle name="Normal 2 4 2 2 3 2 2 3 2 4" xfId="34782"/>
    <cellStyle name="Normal 2 4 2 2 3 2 2 3 2 5" xfId="47011"/>
    <cellStyle name="Normal 2 4 2 2 3 2 2 3 3" xfId="16399"/>
    <cellStyle name="Normal 2 4 2 2 3 2 2 3 3 2" xfId="28654"/>
    <cellStyle name="Normal 2 4 2 2 3 2 2 3 3 3" xfId="40895"/>
    <cellStyle name="Normal 2 4 2 2 3 2 2 3 4" xfId="22537"/>
    <cellStyle name="Normal 2 4 2 2 3 2 2 3 5" xfId="34781"/>
    <cellStyle name="Normal 2 4 2 2 3 2 2 3 6" xfId="47010"/>
    <cellStyle name="Normal 2 4 2 2 3 2 2 4" xfId="5390"/>
    <cellStyle name="Normal 2 4 2 2 3 2 2 4 2" xfId="16401"/>
    <cellStyle name="Normal 2 4 2 2 3 2 2 4 2 2" xfId="28656"/>
    <cellStyle name="Normal 2 4 2 2 3 2 2 4 2 3" xfId="40897"/>
    <cellStyle name="Normal 2 4 2 2 3 2 2 4 3" xfId="22539"/>
    <cellStyle name="Normal 2 4 2 2 3 2 2 4 4" xfId="34783"/>
    <cellStyle name="Normal 2 4 2 2 3 2 2 4 5" xfId="47012"/>
    <cellStyle name="Normal 2 4 2 2 3 2 2 5" xfId="16394"/>
    <cellStyle name="Normal 2 4 2 2 3 2 2 5 2" xfId="28649"/>
    <cellStyle name="Normal 2 4 2 2 3 2 2 5 3" xfId="40890"/>
    <cellStyle name="Normal 2 4 2 2 3 2 2 6" xfId="22532"/>
    <cellStyle name="Normal 2 4 2 2 3 2 2 7" xfId="34776"/>
    <cellStyle name="Normal 2 4 2 2 3 2 2 8" xfId="47005"/>
    <cellStyle name="Normal 2 4 2 2 3 2 3" xfId="5391"/>
    <cellStyle name="Normal 2 4 2 2 3 2 3 2" xfId="5392"/>
    <cellStyle name="Normal 2 4 2 2 3 2 3 2 2" xfId="5393"/>
    <cellStyle name="Normal 2 4 2 2 3 2 3 2 2 2" xfId="16404"/>
    <cellStyle name="Normal 2 4 2 2 3 2 3 2 2 2 2" xfId="28659"/>
    <cellStyle name="Normal 2 4 2 2 3 2 3 2 2 2 3" xfId="40900"/>
    <cellStyle name="Normal 2 4 2 2 3 2 3 2 2 3" xfId="22542"/>
    <cellStyle name="Normal 2 4 2 2 3 2 3 2 2 4" xfId="34786"/>
    <cellStyle name="Normal 2 4 2 2 3 2 3 2 2 5" xfId="47015"/>
    <cellStyle name="Normal 2 4 2 2 3 2 3 2 3" xfId="16403"/>
    <cellStyle name="Normal 2 4 2 2 3 2 3 2 3 2" xfId="28658"/>
    <cellStyle name="Normal 2 4 2 2 3 2 3 2 3 3" xfId="40899"/>
    <cellStyle name="Normal 2 4 2 2 3 2 3 2 4" xfId="22541"/>
    <cellStyle name="Normal 2 4 2 2 3 2 3 2 5" xfId="34785"/>
    <cellStyle name="Normal 2 4 2 2 3 2 3 2 6" xfId="47014"/>
    <cellStyle name="Normal 2 4 2 2 3 2 3 3" xfId="5394"/>
    <cellStyle name="Normal 2 4 2 2 3 2 3 3 2" xfId="16405"/>
    <cellStyle name="Normal 2 4 2 2 3 2 3 3 2 2" xfId="28660"/>
    <cellStyle name="Normal 2 4 2 2 3 2 3 3 2 3" xfId="40901"/>
    <cellStyle name="Normal 2 4 2 2 3 2 3 3 3" xfId="22543"/>
    <cellStyle name="Normal 2 4 2 2 3 2 3 3 4" xfId="34787"/>
    <cellStyle name="Normal 2 4 2 2 3 2 3 3 5" xfId="47016"/>
    <cellStyle name="Normal 2 4 2 2 3 2 3 4" xfId="16402"/>
    <cellStyle name="Normal 2 4 2 2 3 2 3 4 2" xfId="28657"/>
    <cellStyle name="Normal 2 4 2 2 3 2 3 4 3" xfId="40898"/>
    <cellStyle name="Normal 2 4 2 2 3 2 3 5" xfId="22540"/>
    <cellStyle name="Normal 2 4 2 2 3 2 3 6" xfId="34784"/>
    <cellStyle name="Normal 2 4 2 2 3 2 3 7" xfId="47013"/>
    <cellStyle name="Normal 2 4 2 2 3 2 4" xfId="5395"/>
    <cellStyle name="Normal 2 4 2 2 3 2 4 2" xfId="5396"/>
    <cellStyle name="Normal 2 4 2 2 3 2 4 2 2" xfId="16407"/>
    <cellStyle name="Normal 2 4 2 2 3 2 4 2 2 2" xfId="28662"/>
    <cellStyle name="Normal 2 4 2 2 3 2 4 2 2 3" xfId="40903"/>
    <cellStyle name="Normal 2 4 2 2 3 2 4 2 3" xfId="22545"/>
    <cellStyle name="Normal 2 4 2 2 3 2 4 2 4" xfId="34789"/>
    <cellStyle name="Normal 2 4 2 2 3 2 4 2 5" xfId="47018"/>
    <cellStyle name="Normal 2 4 2 2 3 2 4 3" xfId="16406"/>
    <cellStyle name="Normal 2 4 2 2 3 2 4 3 2" xfId="28661"/>
    <cellStyle name="Normal 2 4 2 2 3 2 4 3 3" xfId="40902"/>
    <cellStyle name="Normal 2 4 2 2 3 2 4 4" xfId="22544"/>
    <cellStyle name="Normal 2 4 2 2 3 2 4 5" xfId="34788"/>
    <cellStyle name="Normal 2 4 2 2 3 2 4 6" xfId="47017"/>
    <cellStyle name="Normal 2 4 2 2 3 2 5" xfId="5397"/>
    <cellStyle name="Normal 2 4 2 2 3 2 5 2" xfId="16408"/>
    <cellStyle name="Normal 2 4 2 2 3 2 5 2 2" xfId="28663"/>
    <cellStyle name="Normal 2 4 2 2 3 2 5 2 3" xfId="40904"/>
    <cellStyle name="Normal 2 4 2 2 3 2 5 3" xfId="22546"/>
    <cellStyle name="Normal 2 4 2 2 3 2 5 4" xfId="34790"/>
    <cellStyle name="Normal 2 4 2 2 3 2 5 5" xfId="47019"/>
    <cellStyle name="Normal 2 4 2 2 3 2 6" xfId="16393"/>
    <cellStyle name="Normal 2 4 2 2 3 2 6 2" xfId="28648"/>
    <cellStyle name="Normal 2 4 2 2 3 2 6 3" xfId="40889"/>
    <cellStyle name="Normal 2 4 2 2 3 2 7" xfId="22531"/>
    <cellStyle name="Normal 2 4 2 2 3 2 8" xfId="34775"/>
    <cellStyle name="Normal 2 4 2 2 3 2 9" xfId="47004"/>
    <cellStyle name="Normal 2 4 2 2 3 3" xfId="5398"/>
    <cellStyle name="Normal 2 4 2 2 3 3 2" xfId="5399"/>
    <cellStyle name="Normal 2 4 2 2 3 3 2 2" xfId="5400"/>
    <cellStyle name="Normal 2 4 2 2 3 3 2 2 2" xfId="5401"/>
    <cellStyle name="Normal 2 4 2 2 3 3 2 2 2 2" xfId="16412"/>
    <cellStyle name="Normal 2 4 2 2 3 3 2 2 2 2 2" xfId="28667"/>
    <cellStyle name="Normal 2 4 2 2 3 3 2 2 2 2 3" xfId="40908"/>
    <cellStyle name="Normal 2 4 2 2 3 3 2 2 2 3" xfId="22550"/>
    <cellStyle name="Normal 2 4 2 2 3 3 2 2 2 4" xfId="34794"/>
    <cellStyle name="Normal 2 4 2 2 3 3 2 2 2 5" xfId="47023"/>
    <cellStyle name="Normal 2 4 2 2 3 3 2 2 3" xfId="16411"/>
    <cellStyle name="Normal 2 4 2 2 3 3 2 2 3 2" xfId="28666"/>
    <cellStyle name="Normal 2 4 2 2 3 3 2 2 3 3" xfId="40907"/>
    <cellStyle name="Normal 2 4 2 2 3 3 2 2 4" xfId="22549"/>
    <cellStyle name="Normal 2 4 2 2 3 3 2 2 5" xfId="34793"/>
    <cellStyle name="Normal 2 4 2 2 3 3 2 2 6" xfId="47022"/>
    <cellStyle name="Normal 2 4 2 2 3 3 2 3" xfId="5402"/>
    <cellStyle name="Normal 2 4 2 2 3 3 2 3 2" xfId="16413"/>
    <cellStyle name="Normal 2 4 2 2 3 3 2 3 2 2" xfId="28668"/>
    <cellStyle name="Normal 2 4 2 2 3 3 2 3 2 3" xfId="40909"/>
    <cellStyle name="Normal 2 4 2 2 3 3 2 3 3" xfId="22551"/>
    <cellStyle name="Normal 2 4 2 2 3 3 2 3 4" xfId="34795"/>
    <cellStyle name="Normal 2 4 2 2 3 3 2 3 5" xfId="47024"/>
    <cellStyle name="Normal 2 4 2 2 3 3 2 4" xfId="16410"/>
    <cellStyle name="Normal 2 4 2 2 3 3 2 4 2" xfId="28665"/>
    <cellStyle name="Normal 2 4 2 2 3 3 2 4 3" xfId="40906"/>
    <cellStyle name="Normal 2 4 2 2 3 3 2 5" xfId="22548"/>
    <cellStyle name="Normal 2 4 2 2 3 3 2 6" xfId="34792"/>
    <cellStyle name="Normal 2 4 2 2 3 3 2 7" xfId="47021"/>
    <cellStyle name="Normal 2 4 2 2 3 3 3" xfId="5403"/>
    <cellStyle name="Normal 2 4 2 2 3 3 3 2" xfId="5404"/>
    <cellStyle name="Normal 2 4 2 2 3 3 3 2 2" xfId="16415"/>
    <cellStyle name="Normal 2 4 2 2 3 3 3 2 2 2" xfId="28670"/>
    <cellStyle name="Normal 2 4 2 2 3 3 3 2 2 3" xfId="40911"/>
    <cellStyle name="Normal 2 4 2 2 3 3 3 2 3" xfId="22553"/>
    <cellStyle name="Normal 2 4 2 2 3 3 3 2 4" xfId="34797"/>
    <cellStyle name="Normal 2 4 2 2 3 3 3 2 5" xfId="47026"/>
    <cellStyle name="Normal 2 4 2 2 3 3 3 3" xfId="16414"/>
    <cellStyle name="Normal 2 4 2 2 3 3 3 3 2" xfId="28669"/>
    <cellStyle name="Normal 2 4 2 2 3 3 3 3 3" xfId="40910"/>
    <cellStyle name="Normal 2 4 2 2 3 3 3 4" xfId="22552"/>
    <cellStyle name="Normal 2 4 2 2 3 3 3 5" xfId="34796"/>
    <cellStyle name="Normal 2 4 2 2 3 3 3 6" xfId="47025"/>
    <cellStyle name="Normal 2 4 2 2 3 3 4" xfId="5405"/>
    <cellStyle name="Normal 2 4 2 2 3 3 4 2" xfId="16416"/>
    <cellStyle name="Normal 2 4 2 2 3 3 4 2 2" xfId="28671"/>
    <cellStyle name="Normal 2 4 2 2 3 3 4 2 3" xfId="40912"/>
    <cellStyle name="Normal 2 4 2 2 3 3 4 3" xfId="22554"/>
    <cellStyle name="Normal 2 4 2 2 3 3 4 4" xfId="34798"/>
    <cellStyle name="Normal 2 4 2 2 3 3 4 5" xfId="47027"/>
    <cellStyle name="Normal 2 4 2 2 3 3 5" xfId="16409"/>
    <cellStyle name="Normal 2 4 2 2 3 3 5 2" xfId="28664"/>
    <cellStyle name="Normal 2 4 2 2 3 3 5 3" xfId="40905"/>
    <cellStyle name="Normal 2 4 2 2 3 3 6" xfId="22547"/>
    <cellStyle name="Normal 2 4 2 2 3 3 7" xfId="34791"/>
    <cellStyle name="Normal 2 4 2 2 3 3 8" xfId="47020"/>
    <cellStyle name="Normal 2 4 2 2 3 4" xfId="5406"/>
    <cellStyle name="Normal 2 4 2 2 3 4 2" xfId="5407"/>
    <cellStyle name="Normal 2 4 2 2 3 4 2 2" xfId="5408"/>
    <cellStyle name="Normal 2 4 2 2 3 4 2 2 2" xfId="16419"/>
    <cellStyle name="Normal 2 4 2 2 3 4 2 2 2 2" xfId="28674"/>
    <cellStyle name="Normal 2 4 2 2 3 4 2 2 2 3" xfId="40915"/>
    <cellStyle name="Normal 2 4 2 2 3 4 2 2 3" xfId="22557"/>
    <cellStyle name="Normal 2 4 2 2 3 4 2 2 4" xfId="34801"/>
    <cellStyle name="Normal 2 4 2 2 3 4 2 2 5" xfId="47030"/>
    <cellStyle name="Normal 2 4 2 2 3 4 2 3" xfId="16418"/>
    <cellStyle name="Normal 2 4 2 2 3 4 2 3 2" xfId="28673"/>
    <cellStyle name="Normal 2 4 2 2 3 4 2 3 3" xfId="40914"/>
    <cellStyle name="Normal 2 4 2 2 3 4 2 4" xfId="22556"/>
    <cellStyle name="Normal 2 4 2 2 3 4 2 5" xfId="34800"/>
    <cellStyle name="Normal 2 4 2 2 3 4 2 6" xfId="47029"/>
    <cellStyle name="Normal 2 4 2 2 3 4 3" xfId="5409"/>
    <cellStyle name="Normal 2 4 2 2 3 4 3 2" xfId="16420"/>
    <cellStyle name="Normal 2 4 2 2 3 4 3 2 2" xfId="28675"/>
    <cellStyle name="Normal 2 4 2 2 3 4 3 2 3" xfId="40916"/>
    <cellStyle name="Normal 2 4 2 2 3 4 3 3" xfId="22558"/>
    <cellStyle name="Normal 2 4 2 2 3 4 3 4" xfId="34802"/>
    <cellStyle name="Normal 2 4 2 2 3 4 3 5" xfId="47031"/>
    <cellStyle name="Normal 2 4 2 2 3 4 4" xfId="16417"/>
    <cellStyle name="Normal 2 4 2 2 3 4 4 2" xfId="28672"/>
    <cellStyle name="Normal 2 4 2 2 3 4 4 3" xfId="40913"/>
    <cellStyle name="Normal 2 4 2 2 3 4 5" xfId="22555"/>
    <cellStyle name="Normal 2 4 2 2 3 4 6" xfId="34799"/>
    <cellStyle name="Normal 2 4 2 2 3 4 7" xfId="47028"/>
    <cellStyle name="Normal 2 4 2 2 3 5" xfId="5410"/>
    <cellStyle name="Normal 2 4 2 2 3 5 2" xfId="5411"/>
    <cellStyle name="Normal 2 4 2 2 3 5 2 2" xfId="16422"/>
    <cellStyle name="Normal 2 4 2 2 3 5 2 2 2" xfId="28677"/>
    <cellStyle name="Normal 2 4 2 2 3 5 2 2 3" xfId="40918"/>
    <cellStyle name="Normal 2 4 2 2 3 5 2 3" xfId="22560"/>
    <cellStyle name="Normal 2 4 2 2 3 5 2 4" xfId="34804"/>
    <cellStyle name="Normal 2 4 2 2 3 5 2 5" xfId="47033"/>
    <cellStyle name="Normal 2 4 2 2 3 5 3" xfId="16421"/>
    <cellStyle name="Normal 2 4 2 2 3 5 3 2" xfId="28676"/>
    <cellStyle name="Normal 2 4 2 2 3 5 3 3" xfId="40917"/>
    <cellStyle name="Normal 2 4 2 2 3 5 4" xfId="22559"/>
    <cellStyle name="Normal 2 4 2 2 3 5 5" xfId="34803"/>
    <cellStyle name="Normal 2 4 2 2 3 5 6" xfId="47032"/>
    <cellStyle name="Normal 2 4 2 2 3 6" xfId="5412"/>
    <cellStyle name="Normal 2 4 2 2 3 6 2" xfId="16423"/>
    <cellStyle name="Normal 2 4 2 2 3 6 2 2" xfId="28678"/>
    <cellStyle name="Normal 2 4 2 2 3 6 2 3" xfId="40919"/>
    <cellStyle name="Normal 2 4 2 2 3 6 3" xfId="22561"/>
    <cellStyle name="Normal 2 4 2 2 3 6 4" xfId="34805"/>
    <cellStyle name="Normal 2 4 2 2 3 6 5" xfId="47034"/>
    <cellStyle name="Normal 2 4 2 2 3 7" xfId="16392"/>
    <cellStyle name="Normal 2 4 2 2 3 7 2" xfId="28647"/>
    <cellStyle name="Normal 2 4 2 2 3 7 3" xfId="40888"/>
    <cellStyle name="Normal 2 4 2 2 3 8" xfId="22530"/>
    <cellStyle name="Normal 2 4 2 2 3 9" xfId="34774"/>
    <cellStyle name="Normal 2 4 2 2 4" xfId="5413"/>
    <cellStyle name="Normal 2 4 2 2 4 2" xfId="5414"/>
    <cellStyle name="Normal 2 4 2 2 4 2 2" xfId="5415"/>
    <cellStyle name="Normal 2 4 2 2 4 2 2 2" xfId="5416"/>
    <cellStyle name="Normal 2 4 2 2 4 2 2 2 2" xfId="5417"/>
    <cellStyle name="Normal 2 4 2 2 4 2 2 2 2 2" xfId="16428"/>
    <cellStyle name="Normal 2 4 2 2 4 2 2 2 2 2 2" xfId="28683"/>
    <cellStyle name="Normal 2 4 2 2 4 2 2 2 2 2 3" xfId="40924"/>
    <cellStyle name="Normal 2 4 2 2 4 2 2 2 2 3" xfId="22566"/>
    <cellStyle name="Normal 2 4 2 2 4 2 2 2 2 4" xfId="34810"/>
    <cellStyle name="Normal 2 4 2 2 4 2 2 2 2 5" xfId="47039"/>
    <cellStyle name="Normal 2 4 2 2 4 2 2 2 3" xfId="16427"/>
    <cellStyle name="Normal 2 4 2 2 4 2 2 2 3 2" xfId="28682"/>
    <cellStyle name="Normal 2 4 2 2 4 2 2 2 3 3" xfId="40923"/>
    <cellStyle name="Normal 2 4 2 2 4 2 2 2 4" xfId="22565"/>
    <cellStyle name="Normal 2 4 2 2 4 2 2 2 5" xfId="34809"/>
    <cellStyle name="Normal 2 4 2 2 4 2 2 2 6" xfId="47038"/>
    <cellStyle name="Normal 2 4 2 2 4 2 2 3" xfId="5418"/>
    <cellStyle name="Normal 2 4 2 2 4 2 2 3 2" xfId="16429"/>
    <cellStyle name="Normal 2 4 2 2 4 2 2 3 2 2" xfId="28684"/>
    <cellStyle name="Normal 2 4 2 2 4 2 2 3 2 3" xfId="40925"/>
    <cellStyle name="Normal 2 4 2 2 4 2 2 3 3" xfId="22567"/>
    <cellStyle name="Normal 2 4 2 2 4 2 2 3 4" xfId="34811"/>
    <cellStyle name="Normal 2 4 2 2 4 2 2 3 5" xfId="47040"/>
    <cellStyle name="Normal 2 4 2 2 4 2 2 4" xfId="16426"/>
    <cellStyle name="Normal 2 4 2 2 4 2 2 4 2" xfId="28681"/>
    <cellStyle name="Normal 2 4 2 2 4 2 2 4 3" xfId="40922"/>
    <cellStyle name="Normal 2 4 2 2 4 2 2 5" xfId="22564"/>
    <cellStyle name="Normal 2 4 2 2 4 2 2 6" xfId="34808"/>
    <cellStyle name="Normal 2 4 2 2 4 2 2 7" xfId="47037"/>
    <cellStyle name="Normal 2 4 2 2 4 2 3" xfId="5419"/>
    <cellStyle name="Normal 2 4 2 2 4 2 3 2" xfId="5420"/>
    <cellStyle name="Normal 2 4 2 2 4 2 3 2 2" xfId="16431"/>
    <cellStyle name="Normal 2 4 2 2 4 2 3 2 2 2" xfId="28686"/>
    <cellStyle name="Normal 2 4 2 2 4 2 3 2 2 3" xfId="40927"/>
    <cellStyle name="Normal 2 4 2 2 4 2 3 2 3" xfId="22569"/>
    <cellStyle name="Normal 2 4 2 2 4 2 3 2 4" xfId="34813"/>
    <cellStyle name="Normal 2 4 2 2 4 2 3 2 5" xfId="47042"/>
    <cellStyle name="Normal 2 4 2 2 4 2 3 3" xfId="16430"/>
    <cellStyle name="Normal 2 4 2 2 4 2 3 3 2" xfId="28685"/>
    <cellStyle name="Normal 2 4 2 2 4 2 3 3 3" xfId="40926"/>
    <cellStyle name="Normal 2 4 2 2 4 2 3 4" xfId="22568"/>
    <cellStyle name="Normal 2 4 2 2 4 2 3 5" xfId="34812"/>
    <cellStyle name="Normal 2 4 2 2 4 2 3 6" xfId="47041"/>
    <cellStyle name="Normal 2 4 2 2 4 2 4" xfId="5421"/>
    <cellStyle name="Normal 2 4 2 2 4 2 4 2" xfId="16432"/>
    <cellStyle name="Normal 2 4 2 2 4 2 4 2 2" xfId="28687"/>
    <cellStyle name="Normal 2 4 2 2 4 2 4 2 3" xfId="40928"/>
    <cellStyle name="Normal 2 4 2 2 4 2 4 3" xfId="22570"/>
    <cellStyle name="Normal 2 4 2 2 4 2 4 4" xfId="34814"/>
    <cellStyle name="Normal 2 4 2 2 4 2 4 5" xfId="47043"/>
    <cellStyle name="Normal 2 4 2 2 4 2 5" xfId="16425"/>
    <cellStyle name="Normal 2 4 2 2 4 2 5 2" xfId="28680"/>
    <cellStyle name="Normal 2 4 2 2 4 2 5 3" xfId="40921"/>
    <cellStyle name="Normal 2 4 2 2 4 2 6" xfId="22563"/>
    <cellStyle name="Normal 2 4 2 2 4 2 7" xfId="34807"/>
    <cellStyle name="Normal 2 4 2 2 4 2 8" xfId="47036"/>
    <cellStyle name="Normal 2 4 2 2 4 3" xfId="5422"/>
    <cellStyle name="Normal 2 4 2 2 4 3 2" xfId="5423"/>
    <cellStyle name="Normal 2 4 2 2 4 3 2 2" xfId="5424"/>
    <cellStyle name="Normal 2 4 2 2 4 3 2 2 2" xfId="16435"/>
    <cellStyle name="Normal 2 4 2 2 4 3 2 2 2 2" xfId="28690"/>
    <cellStyle name="Normal 2 4 2 2 4 3 2 2 2 3" xfId="40931"/>
    <cellStyle name="Normal 2 4 2 2 4 3 2 2 3" xfId="22573"/>
    <cellStyle name="Normal 2 4 2 2 4 3 2 2 4" xfId="34817"/>
    <cellStyle name="Normal 2 4 2 2 4 3 2 2 5" xfId="47046"/>
    <cellStyle name="Normal 2 4 2 2 4 3 2 3" xfId="16434"/>
    <cellStyle name="Normal 2 4 2 2 4 3 2 3 2" xfId="28689"/>
    <cellStyle name="Normal 2 4 2 2 4 3 2 3 3" xfId="40930"/>
    <cellStyle name="Normal 2 4 2 2 4 3 2 4" xfId="22572"/>
    <cellStyle name="Normal 2 4 2 2 4 3 2 5" xfId="34816"/>
    <cellStyle name="Normal 2 4 2 2 4 3 2 6" xfId="47045"/>
    <cellStyle name="Normal 2 4 2 2 4 3 3" xfId="5425"/>
    <cellStyle name="Normal 2 4 2 2 4 3 3 2" xfId="16436"/>
    <cellStyle name="Normal 2 4 2 2 4 3 3 2 2" xfId="28691"/>
    <cellStyle name="Normal 2 4 2 2 4 3 3 2 3" xfId="40932"/>
    <cellStyle name="Normal 2 4 2 2 4 3 3 3" xfId="22574"/>
    <cellStyle name="Normal 2 4 2 2 4 3 3 4" xfId="34818"/>
    <cellStyle name="Normal 2 4 2 2 4 3 3 5" xfId="47047"/>
    <cellStyle name="Normal 2 4 2 2 4 3 4" xfId="16433"/>
    <cellStyle name="Normal 2 4 2 2 4 3 4 2" xfId="28688"/>
    <cellStyle name="Normal 2 4 2 2 4 3 4 3" xfId="40929"/>
    <cellStyle name="Normal 2 4 2 2 4 3 5" xfId="22571"/>
    <cellStyle name="Normal 2 4 2 2 4 3 6" xfId="34815"/>
    <cellStyle name="Normal 2 4 2 2 4 3 7" xfId="47044"/>
    <cellStyle name="Normal 2 4 2 2 4 4" xfId="5426"/>
    <cellStyle name="Normal 2 4 2 2 4 4 2" xfId="5427"/>
    <cellStyle name="Normal 2 4 2 2 4 4 2 2" xfId="16438"/>
    <cellStyle name="Normal 2 4 2 2 4 4 2 2 2" xfId="28693"/>
    <cellStyle name="Normal 2 4 2 2 4 4 2 2 3" xfId="40934"/>
    <cellStyle name="Normal 2 4 2 2 4 4 2 3" xfId="22576"/>
    <cellStyle name="Normal 2 4 2 2 4 4 2 4" xfId="34820"/>
    <cellStyle name="Normal 2 4 2 2 4 4 2 5" xfId="47049"/>
    <cellStyle name="Normal 2 4 2 2 4 4 3" xfId="16437"/>
    <cellStyle name="Normal 2 4 2 2 4 4 3 2" xfId="28692"/>
    <cellStyle name="Normal 2 4 2 2 4 4 3 3" xfId="40933"/>
    <cellStyle name="Normal 2 4 2 2 4 4 4" xfId="22575"/>
    <cellStyle name="Normal 2 4 2 2 4 4 5" xfId="34819"/>
    <cellStyle name="Normal 2 4 2 2 4 4 6" xfId="47048"/>
    <cellStyle name="Normal 2 4 2 2 4 5" xfId="5428"/>
    <cellStyle name="Normal 2 4 2 2 4 5 2" xfId="16439"/>
    <cellStyle name="Normal 2 4 2 2 4 5 2 2" xfId="28694"/>
    <cellStyle name="Normal 2 4 2 2 4 5 2 3" xfId="40935"/>
    <cellStyle name="Normal 2 4 2 2 4 5 3" xfId="22577"/>
    <cellStyle name="Normal 2 4 2 2 4 5 4" xfId="34821"/>
    <cellStyle name="Normal 2 4 2 2 4 5 5" xfId="47050"/>
    <cellStyle name="Normal 2 4 2 2 4 6" xfId="16424"/>
    <cellStyle name="Normal 2 4 2 2 4 6 2" xfId="28679"/>
    <cellStyle name="Normal 2 4 2 2 4 6 3" xfId="40920"/>
    <cellStyle name="Normal 2 4 2 2 4 7" xfId="22562"/>
    <cellStyle name="Normal 2 4 2 2 4 8" xfId="34806"/>
    <cellStyle name="Normal 2 4 2 2 4 9" xfId="47035"/>
    <cellStyle name="Normal 2 4 2 2 5" xfId="5429"/>
    <cellStyle name="Normal 2 4 2 2 5 2" xfId="5430"/>
    <cellStyle name="Normal 2 4 2 2 5 2 2" xfId="5431"/>
    <cellStyle name="Normal 2 4 2 2 5 2 2 2" xfId="5432"/>
    <cellStyle name="Normal 2 4 2 2 5 2 2 2 2" xfId="16443"/>
    <cellStyle name="Normal 2 4 2 2 5 2 2 2 2 2" xfId="28698"/>
    <cellStyle name="Normal 2 4 2 2 5 2 2 2 2 3" xfId="40939"/>
    <cellStyle name="Normal 2 4 2 2 5 2 2 2 3" xfId="22581"/>
    <cellStyle name="Normal 2 4 2 2 5 2 2 2 4" xfId="34825"/>
    <cellStyle name="Normal 2 4 2 2 5 2 2 2 5" xfId="47054"/>
    <cellStyle name="Normal 2 4 2 2 5 2 2 3" xfId="16442"/>
    <cellStyle name="Normal 2 4 2 2 5 2 2 3 2" xfId="28697"/>
    <cellStyle name="Normal 2 4 2 2 5 2 2 3 3" xfId="40938"/>
    <cellStyle name="Normal 2 4 2 2 5 2 2 4" xfId="22580"/>
    <cellStyle name="Normal 2 4 2 2 5 2 2 5" xfId="34824"/>
    <cellStyle name="Normal 2 4 2 2 5 2 2 6" xfId="47053"/>
    <cellStyle name="Normal 2 4 2 2 5 2 3" xfId="5433"/>
    <cellStyle name="Normal 2 4 2 2 5 2 3 2" xfId="16444"/>
    <cellStyle name="Normal 2 4 2 2 5 2 3 2 2" xfId="28699"/>
    <cellStyle name="Normal 2 4 2 2 5 2 3 2 3" xfId="40940"/>
    <cellStyle name="Normal 2 4 2 2 5 2 3 3" xfId="22582"/>
    <cellStyle name="Normal 2 4 2 2 5 2 3 4" xfId="34826"/>
    <cellStyle name="Normal 2 4 2 2 5 2 3 5" xfId="47055"/>
    <cellStyle name="Normal 2 4 2 2 5 2 4" xfId="16441"/>
    <cellStyle name="Normal 2 4 2 2 5 2 4 2" xfId="28696"/>
    <cellStyle name="Normal 2 4 2 2 5 2 4 3" xfId="40937"/>
    <cellStyle name="Normal 2 4 2 2 5 2 5" xfId="22579"/>
    <cellStyle name="Normal 2 4 2 2 5 2 6" xfId="34823"/>
    <cellStyle name="Normal 2 4 2 2 5 2 7" xfId="47052"/>
    <cellStyle name="Normal 2 4 2 2 5 3" xfId="5434"/>
    <cellStyle name="Normal 2 4 2 2 5 3 2" xfId="5435"/>
    <cellStyle name="Normal 2 4 2 2 5 3 2 2" xfId="16446"/>
    <cellStyle name="Normal 2 4 2 2 5 3 2 2 2" xfId="28701"/>
    <cellStyle name="Normal 2 4 2 2 5 3 2 2 3" xfId="40942"/>
    <cellStyle name="Normal 2 4 2 2 5 3 2 3" xfId="22584"/>
    <cellStyle name="Normal 2 4 2 2 5 3 2 4" xfId="34828"/>
    <cellStyle name="Normal 2 4 2 2 5 3 2 5" xfId="47057"/>
    <cellStyle name="Normal 2 4 2 2 5 3 3" xfId="16445"/>
    <cellStyle name="Normal 2 4 2 2 5 3 3 2" xfId="28700"/>
    <cellStyle name="Normal 2 4 2 2 5 3 3 3" xfId="40941"/>
    <cellStyle name="Normal 2 4 2 2 5 3 4" xfId="22583"/>
    <cellStyle name="Normal 2 4 2 2 5 3 5" xfId="34827"/>
    <cellStyle name="Normal 2 4 2 2 5 3 6" xfId="47056"/>
    <cellStyle name="Normal 2 4 2 2 5 4" xfId="5436"/>
    <cellStyle name="Normal 2 4 2 2 5 4 2" xfId="16447"/>
    <cellStyle name="Normal 2 4 2 2 5 4 2 2" xfId="28702"/>
    <cellStyle name="Normal 2 4 2 2 5 4 2 3" xfId="40943"/>
    <cellStyle name="Normal 2 4 2 2 5 4 3" xfId="22585"/>
    <cellStyle name="Normal 2 4 2 2 5 4 4" xfId="34829"/>
    <cellStyle name="Normal 2 4 2 2 5 4 5" xfId="47058"/>
    <cellStyle name="Normal 2 4 2 2 5 5" xfId="16440"/>
    <cellStyle name="Normal 2 4 2 2 5 5 2" xfId="28695"/>
    <cellStyle name="Normal 2 4 2 2 5 5 3" xfId="40936"/>
    <cellStyle name="Normal 2 4 2 2 5 6" xfId="22578"/>
    <cellStyle name="Normal 2 4 2 2 5 7" xfId="34822"/>
    <cellStyle name="Normal 2 4 2 2 5 8" xfId="47051"/>
    <cellStyle name="Normal 2 4 2 2 6" xfId="5437"/>
    <cellStyle name="Normal 2 4 2 2 6 2" xfId="5438"/>
    <cellStyle name="Normal 2 4 2 2 6 2 2" xfId="5439"/>
    <cellStyle name="Normal 2 4 2 2 6 2 2 2" xfId="16450"/>
    <cellStyle name="Normal 2 4 2 2 6 2 2 2 2" xfId="28705"/>
    <cellStyle name="Normal 2 4 2 2 6 2 2 2 3" xfId="40946"/>
    <cellStyle name="Normal 2 4 2 2 6 2 2 3" xfId="22588"/>
    <cellStyle name="Normal 2 4 2 2 6 2 2 4" xfId="34832"/>
    <cellStyle name="Normal 2 4 2 2 6 2 2 5" xfId="47061"/>
    <cellStyle name="Normal 2 4 2 2 6 2 3" xfId="16449"/>
    <cellStyle name="Normal 2 4 2 2 6 2 3 2" xfId="28704"/>
    <cellStyle name="Normal 2 4 2 2 6 2 3 3" xfId="40945"/>
    <cellStyle name="Normal 2 4 2 2 6 2 4" xfId="22587"/>
    <cellStyle name="Normal 2 4 2 2 6 2 5" xfId="34831"/>
    <cellStyle name="Normal 2 4 2 2 6 2 6" xfId="47060"/>
    <cellStyle name="Normal 2 4 2 2 6 3" xfId="5440"/>
    <cellStyle name="Normal 2 4 2 2 6 3 2" xfId="16451"/>
    <cellStyle name="Normal 2 4 2 2 6 3 2 2" xfId="28706"/>
    <cellStyle name="Normal 2 4 2 2 6 3 2 3" xfId="40947"/>
    <cellStyle name="Normal 2 4 2 2 6 3 3" xfId="22589"/>
    <cellStyle name="Normal 2 4 2 2 6 3 4" xfId="34833"/>
    <cellStyle name="Normal 2 4 2 2 6 3 5" xfId="47062"/>
    <cellStyle name="Normal 2 4 2 2 6 4" xfId="16448"/>
    <cellStyle name="Normal 2 4 2 2 6 4 2" xfId="28703"/>
    <cellStyle name="Normal 2 4 2 2 6 4 3" xfId="40944"/>
    <cellStyle name="Normal 2 4 2 2 6 5" xfId="22586"/>
    <cellStyle name="Normal 2 4 2 2 6 6" xfId="34830"/>
    <cellStyle name="Normal 2 4 2 2 6 7" xfId="47059"/>
    <cellStyle name="Normal 2 4 2 2 7" xfId="5441"/>
    <cellStyle name="Normal 2 4 2 2 7 2" xfId="5442"/>
    <cellStyle name="Normal 2 4 2 2 7 2 2" xfId="16453"/>
    <cellStyle name="Normal 2 4 2 2 7 2 2 2" xfId="28708"/>
    <cellStyle name="Normal 2 4 2 2 7 2 2 3" xfId="40949"/>
    <cellStyle name="Normal 2 4 2 2 7 2 3" xfId="22591"/>
    <cellStyle name="Normal 2 4 2 2 7 2 4" xfId="34835"/>
    <cellStyle name="Normal 2 4 2 2 7 2 5" xfId="47064"/>
    <cellStyle name="Normal 2 4 2 2 7 3" xfId="16452"/>
    <cellStyle name="Normal 2 4 2 2 7 3 2" xfId="28707"/>
    <cellStyle name="Normal 2 4 2 2 7 3 3" xfId="40948"/>
    <cellStyle name="Normal 2 4 2 2 7 4" xfId="22590"/>
    <cellStyle name="Normal 2 4 2 2 7 5" xfId="34834"/>
    <cellStyle name="Normal 2 4 2 2 7 6" xfId="47063"/>
    <cellStyle name="Normal 2 4 2 2 8" xfId="5443"/>
    <cellStyle name="Normal 2 4 2 2 8 2" xfId="16454"/>
    <cellStyle name="Normal 2 4 2 2 8 2 2" xfId="28709"/>
    <cellStyle name="Normal 2 4 2 2 8 2 3" xfId="40950"/>
    <cellStyle name="Normal 2 4 2 2 8 3" xfId="22592"/>
    <cellStyle name="Normal 2 4 2 2 8 4" xfId="34836"/>
    <cellStyle name="Normal 2 4 2 2 8 5" xfId="47065"/>
    <cellStyle name="Normal 2 4 2 2 9" xfId="16327"/>
    <cellStyle name="Normal 2 4 2 2 9 2" xfId="28582"/>
    <cellStyle name="Normal 2 4 2 2 9 3" xfId="40823"/>
    <cellStyle name="Normal 2 4 2 3" xfId="5444"/>
    <cellStyle name="Normal 2 4 2 3 10" xfId="34837"/>
    <cellStyle name="Normal 2 4 2 3 11" xfId="47066"/>
    <cellStyle name="Normal 2 4 2 3 2" xfId="5445"/>
    <cellStyle name="Normal 2 4 2 3 2 10" xfId="47067"/>
    <cellStyle name="Normal 2 4 2 3 2 2" xfId="5446"/>
    <cellStyle name="Normal 2 4 2 3 2 2 2" xfId="5447"/>
    <cellStyle name="Normal 2 4 2 3 2 2 2 2" xfId="5448"/>
    <cellStyle name="Normal 2 4 2 3 2 2 2 2 2" xfId="5449"/>
    <cellStyle name="Normal 2 4 2 3 2 2 2 2 2 2" xfId="5450"/>
    <cellStyle name="Normal 2 4 2 3 2 2 2 2 2 2 2" xfId="16461"/>
    <cellStyle name="Normal 2 4 2 3 2 2 2 2 2 2 2 2" xfId="28716"/>
    <cellStyle name="Normal 2 4 2 3 2 2 2 2 2 2 2 3" xfId="40957"/>
    <cellStyle name="Normal 2 4 2 3 2 2 2 2 2 2 3" xfId="22599"/>
    <cellStyle name="Normal 2 4 2 3 2 2 2 2 2 2 4" xfId="34843"/>
    <cellStyle name="Normal 2 4 2 3 2 2 2 2 2 2 5" xfId="47072"/>
    <cellStyle name="Normal 2 4 2 3 2 2 2 2 2 3" xfId="16460"/>
    <cellStyle name="Normal 2 4 2 3 2 2 2 2 2 3 2" xfId="28715"/>
    <cellStyle name="Normal 2 4 2 3 2 2 2 2 2 3 3" xfId="40956"/>
    <cellStyle name="Normal 2 4 2 3 2 2 2 2 2 4" xfId="22598"/>
    <cellStyle name="Normal 2 4 2 3 2 2 2 2 2 5" xfId="34842"/>
    <cellStyle name="Normal 2 4 2 3 2 2 2 2 2 6" xfId="47071"/>
    <cellStyle name="Normal 2 4 2 3 2 2 2 2 3" xfId="5451"/>
    <cellStyle name="Normal 2 4 2 3 2 2 2 2 3 2" xfId="16462"/>
    <cellStyle name="Normal 2 4 2 3 2 2 2 2 3 2 2" xfId="28717"/>
    <cellStyle name="Normal 2 4 2 3 2 2 2 2 3 2 3" xfId="40958"/>
    <cellStyle name="Normal 2 4 2 3 2 2 2 2 3 3" xfId="22600"/>
    <cellStyle name="Normal 2 4 2 3 2 2 2 2 3 4" xfId="34844"/>
    <cellStyle name="Normal 2 4 2 3 2 2 2 2 3 5" xfId="47073"/>
    <cellStyle name="Normal 2 4 2 3 2 2 2 2 4" xfId="16459"/>
    <cellStyle name="Normal 2 4 2 3 2 2 2 2 4 2" xfId="28714"/>
    <cellStyle name="Normal 2 4 2 3 2 2 2 2 4 3" xfId="40955"/>
    <cellStyle name="Normal 2 4 2 3 2 2 2 2 5" xfId="22597"/>
    <cellStyle name="Normal 2 4 2 3 2 2 2 2 6" xfId="34841"/>
    <cellStyle name="Normal 2 4 2 3 2 2 2 2 7" xfId="47070"/>
    <cellStyle name="Normal 2 4 2 3 2 2 2 3" xfId="5452"/>
    <cellStyle name="Normal 2 4 2 3 2 2 2 3 2" xfId="5453"/>
    <cellStyle name="Normal 2 4 2 3 2 2 2 3 2 2" xfId="16464"/>
    <cellStyle name="Normal 2 4 2 3 2 2 2 3 2 2 2" xfId="28719"/>
    <cellStyle name="Normal 2 4 2 3 2 2 2 3 2 2 3" xfId="40960"/>
    <cellStyle name="Normal 2 4 2 3 2 2 2 3 2 3" xfId="22602"/>
    <cellStyle name="Normal 2 4 2 3 2 2 2 3 2 4" xfId="34846"/>
    <cellStyle name="Normal 2 4 2 3 2 2 2 3 2 5" xfId="47075"/>
    <cellStyle name="Normal 2 4 2 3 2 2 2 3 3" xfId="16463"/>
    <cellStyle name="Normal 2 4 2 3 2 2 2 3 3 2" xfId="28718"/>
    <cellStyle name="Normal 2 4 2 3 2 2 2 3 3 3" xfId="40959"/>
    <cellStyle name="Normal 2 4 2 3 2 2 2 3 4" xfId="22601"/>
    <cellStyle name="Normal 2 4 2 3 2 2 2 3 5" xfId="34845"/>
    <cellStyle name="Normal 2 4 2 3 2 2 2 3 6" xfId="47074"/>
    <cellStyle name="Normal 2 4 2 3 2 2 2 4" xfId="5454"/>
    <cellStyle name="Normal 2 4 2 3 2 2 2 4 2" xfId="16465"/>
    <cellStyle name="Normal 2 4 2 3 2 2 2 4 2 2" xfId="28720"/>
    <cellStyle name="Normal 2 4 2 3 2 2 2 4 2 3" xfId="40961"/>
    <cellStyle name="Normal 2 4 2 3 2 2 2 4 3" xfId="22603"/>
    <cellStyle name="Normal 2 4 2 3 2 2 2 4 4" xfId="34847"/>
    <cellStyle name="Normal 2 4 2 3 2 2 2 4 5" xfId="47076"/>
    <cellStyle name="Normal 2 4 2 3 2 2 2 5" xfId="16458"/>
    <cellStyle name="Normal 2 4 2 3 2 2 2 5 2" xfId="28713"/>
    <cellStyle name="Normal 2 4 2 3 2 2 2 5 3" xfId="40954"/>
    <cellStyle name="Normal 2 4 2 3 2 2 2 6" xfId="22596"/>
    <cellStyle name="Normal 2 4 2 3 2 2 2 7" xfId="34840"/>
    <cellStyle name="Normal 2 4 2 3 2 2 2 8" xfId="47069"/>
    <cellStyle name="Normal 2 4 2 3 2 2 3" xfId="5455"/>
    <cellStyle name="Normal 2 4 2 3 2 2 3 2" xfId="5456"/>
    <cellStyle name="Normal 2 4 2 3 2 2 3 2 2" xfId="5457"/>
    <cellStyle name="Normal 2 4 2 3 2 2 3 2 2 2" xfId="16468"/>
    <cellStyle name="Normal 2 4 2 3 2 2 3 2 2 2 2" xfId="28723"/>
    <cellStyle name="Normal 2 4 2 3 2 2 3 2 2 2 3" xfId="40964"/>
    <cellStyle name="Normal 2 4 2 3 2 2 3 2 2 3" xfId="22606"/>
    <cellStyle name="Normal 2 4 2 3 2 2 3 2 2 4" xfId="34850"/>
    <cellStyle name="Normal 2 4 2 3 2 2 3 2 2 5" xfId="47079"/>
    <cellStyle name="Normal 2 4 2 3 2 2 3 2 3" xfId="16467"/>
    <cellStyle name="Normal 2 4 2 3 2 2 3 2 3 2" xfId="28722"/>
    <cellStyle name="Normal 2 4 2 3 2 2 3 2 3 3" xfId="40963"/>
    <cellStyle name="Normal 2 4 2 3 2 2 3 2 4" xfId="22605"/>
    <cellStyle name="Normal 2 4 2 3 2 2 3 2 5" xfId="34849"/>
    <cellStyle name="Normal 2 4 2 3 2 2 3 2 6" xfId="47078"/>
    <cellStyle name="Normal 2 4 2 3 2 2 3 3" xfId="5458"/>
    <cellStyle name="Normal 2 4 2 3 2 2 3 3 2" xfId="16469"/>
    <cellStyle name="Normal 2 4 2 3 2 2 3 3 2 2" xfId="28724"/>
    <cellStyle name="Normal 2 4 2 3 2 2 3 3 2 3" xfId="40965"/>
    <cellStyle name="Normal 2 4 2 3 2 2 3 3 3" xfId="22607"/>
    <cellStyle name="Normal 2 4 2 3 2 2 3 3 4" xfId="34851"/>
    <cellStyle name="Normal 2 4 2 3 2 2 3 3 5" xfId="47080"/>
    <cellStyle name="Normal 2 4 2 3 2 2 3 4" xfId="16466"/>
    <cellStyle name="Normal 2 4 2 3 2 2 3 4 2" xfId="28721"/>
    <cellStyle name="Normal 2 4 2 3 2 2 3 4 3" xfId="40962"/>
    <cellStyle name="Normal 2 4 2 3 2 2 3 5" xfId="22604"/>
    <cellStyle name="Normal 2 4 2 3 2 2 3 6" xfId="34848"/>
    <cellStyle name="Normal 2 4 2 3 2 2 3 7" xfId="47077"/>
    <cellStyle name="Normal 2 4 2 3 2 2 4" xfId="5459"/>
    <cellStyle name="Normal 2 4 2 3 2 2 4 2" xfId="5460"/>
    <cellStyle name="Normal 2 4 2 3 2 2 4 2 2" xfId="16471"/>
    <cellStyle name="Normal 2 4 2 3 2 2 4 2 2 2" xfId="28726"/>
    <cellStyle name="Normal 2 4 2 3 2 2 4 2 2 3" xfId="40967"/>
    <cellStyle name="Normal 2 4 2 3 2 2 4 2 3" xfId="22609"/>
    <cellStyle name="Normal 2 4 2 3 2 2 4 2 4" xfId="34853"/>
    <cellStyle name="Normal 2 4 2 3 2 2 4 2 5" xfId="47082"/>
    <cellStyle name="Normal 2 4 2 3 2 2 4 3" xfId="16470"/>
    <cellStyle name="Normal 2 4 2 3 2 2 4 3 2" xfId="28725"/>
    <cellStyle name="Normal 2 4 2 3 2 2 4 3 3" xfId="40966"/>
    <cellStyle name="Normal 2 4 2 3 2 2 4 4" xfId="22608"/>
    <cellStyle name="Normal 2 4 2 3 2 2 4 5" xfId="34852"/>
    <cellStyle name="Normal 2 4 2 3 2 2 4 6" xfId="47081"/>
    <cellStyle name="Normal 2 4 2 3 2 2 5" xfId="5461"/>
    <cellStyle name="Normal 2 4 2 3 2 2 5 2" xfId="16472"/>
    <cellStyle name="Normal 2 4 2 3 2 2 5 2 2" xfId="28727"/>
    <cellStyle name="Normal 2 4 2 3 2 2 5 2 3" xfId="40968"/>
    <cellStyle name="Normal 2 4 2 3 2 2 5 3" xfId="22610"/>
    <cellStyle name="Normal 2 4 2 3 2 2 5 4" xfId="34854"/>
    <cellStyle name="Normal 2 4 2 3 2 2 5 5" xfId="47083"/>
    <cellStyle name="Normal 2 4 2 3 2 2 6" xfId="16457"/>
    <cellStyle name="Normal 2 4 2 3 2 2 6 2" xfId="28712"/>
    <cellStyle name="Normal 2 4 2 3 2 2 6 3" xfId="40953"/>
    <cellStyle name="Normal 2 4 2 3 2 2 7" xfId="22595"/>
    <cellStyle name="Normal 2 4 2 3 2 2 8" xfId="34839"/>
    <cellStyle name="Normal 2 4 2 3 2 2 9" xfId="47068"/>
    <cellStyle name="Normal 2 4 2 3 2 3" xfId="5462"/>
    <cellStyle name="Normal 2 4 2 3 2 3 2" xfId="5463"/>
    <cellStyle name="Normal 2 4 2 3 2 3 2 2" xfId="5464"/>
    <cellStyle name="Normal 2 4 2 3 2 3 2 2 2" xfId="5465"/>
    <cellStyle name="Normal 2 4 2 3 2 3 2 2 2 2" xfId="16476"/>
    <cellStyle name="Normal 2 4 2 3 2 3 2 2 2 2 2" xfId="28731"/>
    <cellStyle name="Normal 2 4 2 3 2 3 2 2 2 2 3" xfId="40972"/>
    <cellStyle name="Normal 2 4 2 3 2 3 2 2 2 3" xfId="22614"/>
    <cellStyle name="Normal 2 4 2 3 2 3 2 2 2 4" xfId="34858"/>
    <cellStyle name="Normal 2 4 2 3 2 3 2 2 2 5" xfId="47087"/>
    <cellStyle name="Normal 2 4 2 3 2 3 2 2 3" xfId="16475"/>
    <cellStyle name="Normal 2 4 2 3 2 3 2 2 3 2" xfId="28730"/>
    <cellStyle name="Normal 2 4 2 3 2 3 2 2 3 3" xfId="40971"/>
    <cellStyle name="Normal 2 4 2 3 2 3 2 2 4" xfId="22613"/>
    <cellStyle name="Normal 2 4 2 3 2 3 2 2 5" xfId="34857"/>
    <cellStyle name="Normal 2 4 2 3 2 3 2 2 6" xfId="47086"/>
    <cellStyle name="Normal 2 4 2 3 2 3 2 3" xfId="5466"/>
    <cellStyle name="Normal 2 4 2 3 2 3 2 3 2" xfId="16477"/>
    <cellStyle name="Normal 2 4 2 3 2 3 2 3 2 2" xfId="28732"/>
    <cellStyle name="Normal 2 4 2 3 2 3 2 3 2 3" xfId="40973"/>
    <cellStyle name="Normal 2 4 2 3 2 3 2 3 3" xfId="22615"/>
    <cellStyle name="Normal 2 4 2 3 2 3 2 3 4" xfId="34859"/>
    <cellStyle name="Normal 2 4 2 3 2 3 2 3 5" xfId="47088"/>
    <cellStyle name="Normal 2 4 2 3 2 3 2 4" xfId="16474"/>
    <cellStyle name="Normal 2 4 2 3 2 3 2 4 2" xfId="28729"/>
    <cellStyle name="Normal 2 4 2 3 2 3 2 4 3" xfId="40970"/>
    <cellStyle name="Normal 2 4 2 3 2 3 2 5" xfId="22612"/>
    <cellStyle name="Normal 2 4 2 3 2 3 2 6" xfId="34856"/>
    <cellStyle name="Normal 2 4 2 3 2 3 2 7" xfId="47085"/>
    <cellStyle name="Normal 2 4 2 3 2 3 3" xfId="5467"/>
    <cellStyle name="Normal 2 4 2 3 2 3 3 2" xfId="5468"/>
    <cellStyle name="Normal 2 4 2 3 2 3 3 2 2" xfId="16479"/>
    <cellStyle name="Normal 2 4 2 3 2 3 3 2 2 2" xfId="28734"/>
    <cellStyle name="Normal 2 4 2 3 2 3 3 2 2 3" xfId="40975"/>
    <cellStyle name="Normal 2 4 2 3 2 3 3 2 3" xfId="22617"/>
    <cellStyle name="Normal 2 4 2 3 2 3 3 2 4" xfId="34861"/>
    <cellStyle name="Normal 2 4 2 3 2 3 3 2 5" xfId="47090"/>
    <cellStyle name="Normal 2 4 2 3 2 3 3 3" xfId="16478"/>
    <cellStyle name="Normal 2 4 2 3 2 3 3 3 2" xfId="28733"/>
    <cellStyle name="Normal 2 4 2 3 2 3 3 3 3" xfId="40974"/>
    <cellStyle name="Normal 2 4 2 3 2 3 3 4" xfId="22616"/>
    <cellStyle name="Normal 2 4 2 3 2 3 3 5" xfId="34860"/>
    <cellStyle name="Normal 2 4 2 3 2 3 3 6" xfId="47089"/>
    <cellStyle name="Normal 2 4 2 3 2 3 4" xfId="5469"/>
    <cellStyle name="Normal 2 4 2 3 2 3 4 2" xfId="16480"/>
    <cellStyle name="Normal 2 4 2 3 2 3 4 2 2" xfId="28735"/>
    <cellStyle name="Normal 2 4 2 3 2 3 4 2 3" xfId="40976"/>
    <cellStyle name="Normal 2 4 2 3 2 3 4 3" xfId="22618"/>
    <cellStyle name="Normal 2 4 2 3 2 3 4 4" xfId="34862"/>
    <cellStyle name="Normal 2 4 2 3 2 3 4 5" xfId="47091"/>
    <cellStyle name="Normal 2 4 2 3 2 3 5" xfId="16473"/>
    <cellStyle name="Normal 2 4 2 3 2 3 5 2" xfId="28728"/>
    <cellStyle name="Normal 2 4 2 3 2 3 5 3" xfId="40969"/>
    <cellStyle name="Normal 2 4 2 3 2 3 6" xfId="22611"/>
    <cellStyle name="Normal 2 4 2 3 2 3 7" xfId="34855"/>
    <cellStyle name="Normal 2 4 2 3 2 3 8" xfId="47084"/>
    <cellStyle name="Normal 2 4 2 3 2 4" xfId="5470"/>
    <cellStyle name="Normal 2 4 2 3 2 4 2" xfId="5471"/>
    <cellStyle name="Normal 2 4 2 3 2 4 2 2" xfId="5472"/>
    <cellStyle name="Normal 2 4 2 3 2 4 2 2 2" xfId="16483"/>
    <cellStyle name="Normal 2 4 2 3 2 4 2 2 2 2" xfId="28738"/>
    <cellStyle name="Normal 2 4 2 3 2 4 2 2 2 3" xfId="40979"/>
    <cellStyle name="Normal 2 4 2 3 2 4 2 2 3" xfId="22621"/>
    <cellStyle name="Normal 2 4 2 3 2 4 2 2 4" xfId="34865"/>
    <cellStyle name="Normal 2 4 2 3 2 4 2 2 5" xfId="47094"/>
    <cellStyle name="Normal 2 4 2 3 2 4 2 3" xfId="16482"/>
    <cellStyle name="Normal 2 4 2 3 2 4 2 3 2" xfId="28737"/>
    <cellStyle name="Normal 2 4 2 3 2 4 2 3 3" xfId="40978"/>
    <cellStyle name="Normal 2 4 2 3 2 4 2 4" xfId="22620"/>
    <cellStyle name="Normal 2 4 2 3 2 4 2 5" xfId="34864"/>
    <cellStyle name="Normal 2 4 2 3 2 4 2 6" xfId="47093"/>
    <cellStyle name="Normal 2 4 2 3 2 4 3" xfId="5473"/>
    <cellStyle name="Normal 2 4 2 3 2 4 3 2" xfId="16484"/>
    <cellStyle name="Normal 2 4 2 3 2 4 3 2 2" xfId="28739"/>
    <cellStyle name="Normal 2 4 2 3 2 4 3 2 3" xfId="40980"/>
    <cellStyle name="Normal 2 4 2 3 2 4 3 3" xfId="22622"/>
    <cellStyle name="Normal 2 4 2 3 2 4 3 4" xfId="34866"/>
    <cellStyle name="Normal 2 4 2 3 2 4 3 5" xfId="47095"/>
    <cellStyle name="Normal 2 4 2 3 2 4 4" xfId="16481"/>
    <cellStyle name="Normal 2 4 2 3 2 4 4 2" xfId="28736"/>
    <cellStyle name="Normal 2 4 2 3 2 4 4 3" xfId="40977"/>
    <cellStyle name="Normal 2 4 2 3 2 4 5" xfId="22619"/>
    <cellStyle name="Normal 2 4 2 3 2 4 6" xfId="34863"/>
    <cellStyle name="Normal 2 4 2 3 2 4 7" xfId="47092"/>
    <cellStyle name="Normal 2 4 2 3 2 5" xfId="5474"/>
    <cellStyle name="Normal 2 4 2 3 2 5 2" xfId="5475"/>
    <cellStyle name="Normal 2 4 2 3 2 5 2 2" xfId="16486"/>
    <cellStyle name="Normal 2 4 2 3 2 5 2 2 2" xfId="28741"/>
    <cellStyle name="Normal 2 4 2 3 2 5 2 2 3" xfId="40982"/>
    <cellStyle name="Normal 2 4 2 3 2 5 2 3" xfId="22624"/>
    <cellStyle name="Normal 2 4 2 3 2 5 2 4" xfId="34868"/>
    <cellStyle name="Normal 2 4 2 3 2 5 2 5" xfId="47097"/>
    <cellStyle name="Normal 2 4 2 3 2 5 3" xfId="16485"/>
    <cellStyle name="Normal 2 4 2 3 2 5 3 2" xfId="28740"/>
    <cellStyle name="Normal 2 4 2 3 2 5 3 3" xfId="40981"/>
    <cellStyle name="Normal 2 4 2 3 2 5 4" xfId="22623"/>
    <cellStyle name="Normal 2 4 2 3 2 5 5" xfId="34867"/>
    <cellStyle name="Normal 2 4 2 3 2 5 6" xfId="47096"/>
    <cellStyle name="Normal 2 4 2 3 2 6" xfId="5476"/>
    <cellStyle name="Normal 2 4 2 3 2 6 2" xfId="16487"/>
    <cellStyle name="Normal 2 4 2 3 2 6 2 2" xfId="28742"/>
    <cellStyle name="Normal 2 4 2 3 2 6 2 3" xfId="40983"/>
    <cellStyle name="Normal 2 4 2 3 2 6 3" xfId="22625"/>
    <cellStyle name="Normal 2 4 2 3 2 6 4" xfId="34869"/>
    <cellStyle name="Normal 2 4 2 3 2 6 5" xfId="47098"/>
    <cellStyle name="Normal 2 4 2 3 2 7" xfId="16456"/>
    <cellStyle name="Normal 2 4 2 3 2 7 2" xfId="28711"/>
    <cellStyle name="Normal 2 4 2 3 2 7 3" xfId="40952"/>
    <cellStyle name="Normal 2 4 2 3 2 8" xfId="22594"/>
    <cellStyle name="Normal 2 4 2 3 2 9" xfId="34838"/>
    <cellStyle name="Normal 2 4 2 3 3" xfId="5477"/>
    <cellStyle name="Normal 2 4 2 3 3 2" xfId="5478"/>
    <cellStyle name="Normal 2 4 2 3 3 2 2" xfId="5479"/>
    <cellStyle name="Normal 2 4 2 3 3 2 2 2" xfId="5480"/>
    <cellStyle name="Normal 2 4 2 3 3 2 2 2 2" xfId="5481"/>
    <cellStyle name="Normal 2 4 2 3 3 2 2 2 2 2" xfId="16492"/>
    <cellStyle name="Normal 2 4 2 3 3 2 2 2 2 2 2" xfId="28747"/>
    <cellStyle name="Normal 2 4 2 3 3 2 2 2 2 2 3" xfId="40988"/>
    <cellStyle name="Normal 2 4 2 3 3 2 2 2 2 3" xfId="22630"/>
    <cellStyle name="Normal 2 4 2 3 3 2 2 2 2 4" xfId="34874"/>
    <cellStyle name="Normal 2 4 2 3 3 2 2 2 2 5" xfId="47103"/>
    <cellStyle name="Normal 2 4 2 3 3 2 2 2 3" xfId="16491"/>
    <cellStyle name="Normal 2 4 2 3 3 2 2 2 3 2" xfId="28746"/>
    <cellStyle name="Normal 2 4 2 3 3 2 2 2 3 3" xfId="40987"/>
    <cellStyle name="Normal 2 4 2 3 3 2 2 2 4" xfId="22629"/>
    <cellStyle name="Normal 2 4 2 3 3 2 2 2 5" xfId="34873"/>
    <cellStyle name="Normal 2 4 2 3 3 2 2 2 6" xfId="47102"/>
    <cellStyle name="Normal 2 4 2 3 3 2 2 3" xfId="5482"/>
    <cellStyle name="Normal 2 4 2 3 3 2 2 3 2" xfId="16493"/>
    <cellStyle name="Normal 2 4 2 3 3 2 2 3 2 2" xfId="28748"/>
    <cellStyle name="Normal 2 4 2 3 3 2 2 3 2 3" xfId="40989"/>
    <cellStyle name="Normal 2 4 2 3 3 2 2 3 3" xfId="22631"/>
    <cellStyle name="Normal 2 4 2 3 3 2 2 3 4" xfId="34875"/>
    <cellStyle name="Normal 2 4 2 3 3 2 2 3 5" xfId="47104"/>
    <cellStyle name="Normal 2 4 2 3 3 2 2 4" xfId="16490"/>
    <cellStyle name="Normal 2 4 2 3 3 2 2 4 2" xfId="28745"/>
    <cellStyle name="Normal 2 4 2 3 3 2 2 4 3" xfId="40986"/>
    <cellStyle name="Normal 2 4 2 3 3 2 2 5" xfId="22628"/>
    <cellStyle name="Normal 2 4 2 3 3 2 2 6" xfId="34872"/>
    <cellStyle name="Normal 2 4 2 3 3 2 2 7" xfId="47101"/>
    <cellStyle name="Normal 2 4 2 3 3 2 3" xfId="5483"/>
    <cellStyle name="Normal 2 4 2 3 3 2 3 2" xfId="5484"/>
    <cellStyle name="Normal 2 4 2 3 3 2 3 2 2" xfId="16495"/>
    <cellStyle name="Normal 2 4 2 3 3 2 3 2 2 2" xfId="28750"/>
    <cellStyle name="Normal 2 4 2 3 3 2 3 2 2 3" xfId="40991"/>
    <cellStyle name="Normal 2 4 2 3 3 2 3 2 3" xfId="22633"/>
    <cellStyle name="Normal 2 4 2 3 3 2 3 2 4" xfId="34877"/>
    <cellStyle name="Normal 2 4 2 3 3 2 3 2 5" xfId="47106"/>
    <cellStyle name="Normal 2 4 2 3 3 2 3 3" xfId="16494"/>
    <cellStyle name="Normal 2 4 2 3 3 2 3 3 2" xfId="28749"/>
    <cellStyle name="Normal 2 4 2 3 3 2 3 3 3" xfId="40990"/>
    <cellStyle name="Normal 2 4 2 3 3 2 3 4" xfId="22632"/>
    <cellStyle name="Normal 2 4 2 3 3 2 3 5" xfId="34876"/>
    <cellStyle name="Normal 2 4 2 3 3 2 3 6" xfId="47105"/>
    <cellStyle name="Normal 2 4 2 3 3 2 4" xfId="5485"/>
    <cellStyle name="Normal 2 4 2 3 3 2 4 2" xfId="16496"/>
    <cellStyle name="Normal 2 4 2 3 3 2 4 2 2" xfId="28751"/>
    <cellStyle name="Normal 2 4 2 3 3 2 4 2 3" xfId="40992"/>
    <cellStyle name="Normal 2 4 2 3 3 2 4 3" xfId="22634"/>
    <cellStyle name="Normal 2 4 2 3 3 2 4 4" xfId="34878"/>
    <cellStyle name="Normal 2 4 2 3 3 2 4 5" xfId="47107"/>
    <cellStyle name="Normal 2 4 2 3 3 2 5" xfId="16489"/>
    <cellStyle name="Normal 2 4 2 3 3 2 5 2" xfId="28744"/>
    <cellStyle name="Normal 2 4 2 3 3 2 5 3" xfId="40985"/>
    <cellStyle name="Normal 2 4 2 3 3 2 6" xfId="22627"/>
    <cellStyle name="Normal 2 4 2 3 3 2 7" xfId="34871"/>
    <cellStyle name="Normal 2 4 2 3 3 2 8" xfId="47100"/>
    <cellStyle name="Normal 2 4 2 3 3 3" xfId="5486"/>
    <cellStyle name="Normal 2 4 2 3 3 3 2" xfId="5487"/>
    <cellStyle name="Normal 2 4 2 3 3 3 2 2" xfId="5488"/>
    <cellStyle name="Normal 2 4 2 3 3 3 2 2 2" xfId="16499"/>
    <cellStyle name="Normal 2 4 2 3 3 3 2 2 2 2" xfId="28754"/>
    <cellStyle name="Normal 2 4 2 3 3 3 2 2 2 3" xfId="40995"/>
    <cellStyle name="Normal 2 4 2 3 3 3 2 2 3" xfId="22637"/>
    <cellStyle name="Normal 2 4 2 3 3 3 2 2 4" xfId="34881"/>
    <cellStyle name="Normal 2 4 2 3 3 3 2 2 5" xfId="47110"/>
    <cellStyle name="Normal 2 4 2 3 3 3 2 3" xfId="16498"/>
    <cellStyle name="Normal 2 4 2 3 3 3 2 3 2" xfId="28753"/>
    <cellStyle name="Normal 2 4 2 3 3 3 2 3 3" xfId="40994"/>
    <cellStyle name="Normal 2 4 2 3 3 3 2 4" xfId="22636"/>
    <cellStyle name="Normal 2 4 2 3 3 3 2 5" xfId="34880"/>
    <cellStyle name="Normal 2 4 2 3 3 3 2 6" xfId="47109"/>
    <cellStyle name="Normal 2 4 2 3 3 3 3" xfId="5489"/>
    <cellStyle name="Normal 2 4 2 3 3 3 3 2" xfId="16500"/>
    <cellStyle name="Normal 2 4 2 3 3 3 3 2 2" xfId="28755"/>
    <cellStyle name="Normal 2 4 2 3 3 3 3 2 3" xfId="40996"/>
    <cellStyle name="Normal 2 4 2 3 3 3 3 3" xfId="22638"/>
    <cellStyle name="Normal 2 4 2 3 3 3 3 4" xfId="34882"/>
    <cellStyle name="Normal 2 4 2 3 3 3 3 5" xfId="47111"/>
    <cellStyle name="Normal 2 4 2 3 3 3 4" xfId="16497"/>
    <cellStyle name="Normal 2 4 2 3 3 3 4 2" xfId="28752"/>
    <cellStyle name="Normal 2 4 2 3 3 3 4 3" xfId="40993"/>
    <cellStyle name="Normal 2 4 2 3 3 3 5" xfId="22635"/>
    <cellStyle name="Normal 2 4 2 3 3 3 6" xfId="34879"/>
    <cellStyle name="Normal 2 4 2 3 3 3 7" xfId="47108"/>
    <cellStyle name="Normal 2 4 2 3 3 4" xfId="5490"/>
    <cellStyle name="Normal 2 4 2 3 3 4 2" xfId="5491"/>
    <cellStyle name="Normal 2 4 2 3 3 4 2 2" xfId="16502"/>
    <cellStyle name="Normal 2 4 2 3 3 4 2 2 2" xfId="28757"/>
    <cellStyle name="Normal 2 4 2 3 3 4 2 2 3" xfId="40998"/>
    <cellStyle name="Normal 2 4 2 3 3 4 2 3" xfId="22640"/>
    <cellStyle name="Normal 2 4 2 3 3 4 2 4" xfId="34884"/>
    <cellStyle name="Normal 2 4 2 3 3 4 2 5" xfId="47113"/>
    <cellStyle name="Normal 2 4 2 3 3 4 3" xfId="16501"/>
    <cellStyle name="Normal 2 4 2 3 3 4 3 2" xfId="28756"/>
    <cellStyle name="Normal 2 4 2 3 3 4 3 3" xfId="40997"/>
    <cellStyle name="Normal 2 4 2 3 3 4 4" xfId="22639"/>
    <cellStyle name="Normal 2 4 2 3 3 4 5" xfId="34883"/>
    <cellStyle name="Normal 2 4 2 3 3 4 6" xfId="47112"/>
    <cellStyle name="Normal 2 4 2 3 3 5" xfId="5492"/>
    <cellStyle name="Normal 2 4 2 3 3 5 2" xfId="16503"/>
    <cellStyle name="Normal 2 4 2 3 3 5 2 2" xfId="28758"/>
    <cellStyle name="Normal 2 4 2 3 3 5 2 3" xfId="40999"/>
    <cellStyle name="Normal 2 4 2 3 3 5 3" xfId="22641"/>
    <cellStyle name="Normal 2 4 2 3 3 5 4" xfId="34885"/>
    <cellStyle name="Normal 2 4 2 3 3 5 5" xfId="47114"/>
    <cellStyle name="Normal 2 4 2 3 3 6" xfId="16488"/>
    <cellStyle name="Normal 2 4 2 3 3 6 2" xfId="28743"/>
    <cellStyle name="Normal 2 4 2 3 3 6 3" xfId="40984"/>
    <cellStyle name="Normal 2 4 2 3 3 7" xfId="22626"/>
    <cellStyle name="Normal 2 4 2 3 3 8" xfId="34870"/>
    <cellStyle name="Normal 2 4 2 3 3 9" xfId="47099"/>
    <cellStyle name="Normal 2 4 2 3 4" xfId="5493"/>
    <cellStyle name="Normal 2 4 2 3 4 2" xfId="5494"/>
    <cellStyle name="Normal 2 4 2 3 4 2 2" xfId="5495"/>
    <cellStyle name="Normal 2 4 2 3 4 2 2 2" xfId="5496"/>
    <cellStyle name="Normal 2 4 2 3 4 2 2 2 2" xfId="16507"/>
    <cellStyle name="Normal 2 4 2 3 4 2 2 2 2 2" xfId="28762"/>
    <cellStyle name="Normal 2 4 2 3 4 2 2 2 2 3" xfId="41003"/>
    <cellStyle name="Normal 2 4 2 3 4 2 2 2 3" xfId="22645"/>
    <cellStyle name="Normal 2 4 2 3 4 2 2 2 4" xfId="34889"/>
    <cellStyle name="Normal 2 4 2 3 4 2 2 2 5" xfId="47118"/>
    <cellStyle name="Normal 2 4 2 3 4 2 2 3" xfId="16506"/>
    <cellStyle name="Normal 2 4 2 3 4 2 2 3 2" xfId="28761"/>
    <cellStyle name="Normal 2 4 2 3 4 2 2 3 3" xfId="41002"/>
    <cellStyle name="Normal 2 4 2 3 4 2 2 4" xfId="22644"/>
    <cellStyle name="Normal 2 4 2 3 4 2 2 5" xfId="34888"/>
    <cellStyle name="Normal 2 4 2 3 4 2 2 6" xfId="47117"/>
    <cellStyle name="Normal 2 4 2 3 4 2 3" xfId="5497"/>
    <cellStyle name="Normal 2 4 2 3 4 2 3 2" xfId="16508"/>
    <cellStyle name="Normal 2 4 2 3 4 2 3 2 2" xfId="28763"/>
    <cellStyle name="Normal 2 4 2 3 4 2 3 2 3" xfId="41004"/>
    <cellStyle name="Normal 2 4 2 3 4 2 3 3" xfId="22646"/>
    <cellStyle name="Normal 2 4 2 3 4 2 3 4" xfId="34890"/>
    <cellStyle name="Normal 2 4 2 3 4 2 3 5" xfId="47119"/>
    <cellStyle name="Normal 2 4 2 3 4 2 4" xfId="16505"/>
    <cellStyle name="Normal 2 4 2 3 4 2 4 2" xfId="28760"/>
    <cellStyle name="Normal 2 4 2 3 4 2 4 3" xfId="41001"/>
    <cellStyle name="Normal 2 4 2 3 4 2 5" xfId="22643"/>
    <cellStyle name="Normal 2 4 2 3 4 2 6" xfId="34887"/>
    <cellStyle name="Normal 2 4 2 3 4 2 7" xfId="47116"/>
    <cellStyle name="Normal 2 4 2 3 4 3" xfId="5498"/>
    <cellStyle name="Normal 2 4 2 3 4 3 2" xfId="5499"/>
    <cellStyle name="Normal 2 4 2 3 4 3 2 2" xfId="16510"/>
    <cellStyle name="Normal 2 4 2 3 4 3 2 2 2" xfId="28765"/>
    <cellStyle name="Normal 2 4 2 3 4 3 2 2 3" xfId="41006"/>
    <cellStyle name="Normal 2 4 2 3 4 3 2 3" xfId="22648"/>
    <cellStyle name="Normal 2 4 2 3 4 3 2 4" xfId="34892"/>
    <cellStyle name="Normal 2 4 2 3 4 3 2 5" xfId="47121"/>
    <cellStyle name="Normal 2 4 2 3 4 3 3" xfId="16509"/>
    <cellStyle name="Normal 2 4 2 3 4 3 3 2" xfId="28764"/>
    <cellStyle name="Normal 2 4 2 3 4 3 3 3" xfId="41005"/>
    <cellStyle name="Normal 2 4 2 3 4 3 4" xfId="22647"/>
    <cellStyle name="Normal 2 4 2 3 4 3 5" xfId="34891"/>
    <cellStyle name="Normal 2 4 2 3 4 3 6" xfId="47120"/>
    <cellStyle name="Normal 2 4 2 3 4 4" xfId="5500"/>
    <cellStyle name="Normal 2 4 2 3 4 4 2" xfId="16511"/>
    <cellStyle name="Normal 2 4 2 3 4 4 2 2" xfId="28766"/>
    <cellStyle name="Normal 2 4 2 3 4 4 2 3" xfId="41007"/>
    <cellStyle name="Normal 2 4 2 3 4 4 3" xfId="22649"/>
    <cellStyle name="Normal 2 4 2 3 4 4 4" xfId="34893"/>
    <cellStyle name="Normal 2 4 2 3 4 4 5" xfId="47122"/>
    <cellStyle name="Normal 2 4 2 3 4 5" xfId="16504"/>
    <cellStyle name="Normal 2 4 2 3 4 5 2" xfId="28759"/>
    <cellStyle name="Normal 2 4 2 3 4 5 3" xfId="41000"/>
    <cellStyle name="Normal 2 4 2 3 4 6" xfId="22642"/>
    <cellStyle name="Normal 2 4 2 3 4 7" xfId="34886"/>
    <cellStyle name="Normal 2 4 2 3 4 8" xfId="47115"/>
    <cellStyle name="Normal 2 4 2 3 5" xfId="5501"/>
    <cellStyle name="Normal 2 4 2 3 5 2" xfId="5502"/>
    <cellStyle name="Normal 2 4 2 3 5 2 2" xfId="5503"/>
    <cellStyle name="Normal 2 4 2 3 5 2 2 2" xfId="16514"/>
    <cellStyle name="Normal 2 4 2 3 5 2 2 2 2" xfId="28769"/>
    <cellStyle name="Normal 2 4 2 3 5 2 2 2 3" xfId="41010"/>
    <cellStyle name="Normal 2 4 2 3 5 2 2 3" xfId="22652"/>
    <cellStyle name="Normal 2 4 2 3 5 2 2 4" xfId="34896"/>
    <cellStyle name="Normal 2 4 2 3 5 2 2 5" xfId="47125"/>
    <cellStyle name="Normal 2 4 2 3 5 2 3" xfId="16513"/>
    <cellStyle name="Normal 2 4 2 3 5 2 3 2" xfId="28768"/>
    <cellStyle name="Normal 2 4 2 3 5 2 3 3" xfId="41009"/>
    <cellStyle name="Normal 2 4 2 3 5 2 4" xfId="22651"/>
    <cellStyle name="Normal 2 4 2 3 5 2 5" xfId="34895"/>
    <cellStyle name="Normal 2 4 2 3 5 2 6" xfId="47124"/>
    <cellStyle name="Normal 2 4 2 3 5 3" xfId="5504"/>
    <cellStyle name="Normal 2 4 2 3 5 3 2" xfId="16515"/>
    <cellStyle name="Normal 2 4 2 3 5 3 2 2" xfId="28770"/>
    <cellStyle name="Normal 2 4 2 3 5 3 2 3" xfId="41011"/>
    <cellStyle name="Normal 2 4 2 3 5 3 3" xfId="22653"/>
    <cellStyle name="Normal 2 4 2 3 5 3 4" xfId="34897"/>
    <cellStyle name="Normal 2 4 2 3 5 3 5" xfId="47126"/>
    <cellStyle name="Normal 2 4 2 3 5 4" xfId="16512"/>
    <cellStyle name="Normal 2 4 2 3 5 4 2" xfId="28767"/>
    <cellStyle name="Normal 2 4 2 3 5 4 3" xfId="41008"/>
    <cellStyle name="Normal 2 4 2 3 5 5" xfId="22650"/>
    <cellStyle name="Normal 2 4 2 3 5 6" xfId="34894"/>
    <cellStyle name="Normal 2 4 2 3 5 7" xfId="47123"/>
    <cellStyle name="Normal 2 4 2 3 6" xfId="5505"/>
    <cellStyle name="Normal 2 4 2 3 6 2" xfId="5506"/>
    <cellStyle name="Normal 2 4 2 3 6 2 2" xfId="16517"/>
    <cellStyle name="Normal 2 4 2 3 6 2 2 2" xfId="28772"/>
    <cellStyle name="Normal 2 4 2 3 6 2 2 3" xfId="41013"/>
    <cellStyle name="Normal 2 4 2 3 6 2 3" xfId="22655"/>
    <cellStyle name="Normal 2 4 2 3 6 2 4" xfId="34899"/>
    <cellStyle name="Normal 2 4 2 3 6 2 5" xfId="47128"/>
    <cellStyle name="Normal 2 4 2 3 6 3" xfId="16516"/>
    <cellStyle name="Normal 2 4 2 3 6 3 2" xfId="28771"/>
    <cellStyle name="Normal 2 4 2 3 6 3 3" xfId="41012"/>
    <cellStyle name="Normal 2 4 2 3 6 4" xfId="22654"/>
    <cellStyle name="Normal 2 4 2 3 6 5" xfId="34898"/>
    <cellStyle name="Normal 2 4 2 3 6 6" xfId="47127"/>
    <cellStyle name="Normal 2 4 2 3 7" xfId="5507"/>
    <cellStyle name="Normal 2 4 2 3 7 2" xfId="16518"/>
    <cellStyle name="Normal 2 4 2 3 7 2 2" xfId="28773"/>
    <cellStyle name="Normal 2 4 2 3 7 2 3" xfId="41014"/>
    <cellStyle name="Normal 2 4 2 3 7 3" xfId="22656"/>
    <cellStyle name="Normal 2 4 2 3 7 4" xfId="34900"/>
    <cellStyle name="Normal 2 4 2 3 7 5" xfId="47129"/>
    <cellStyle name="Normal 2 4 2 3 8" xfId="16455"/>
    <cellStyle name="Normal 2 4 2 3 8 2" xfId="28710"/>
    <cellStyle name="Normal 2 4 2 3 8 3" xfId="40951"/>
    <cellStyle name="Normal 2 4 2 3 9" xfId="22593"/>
    <cellStyle name="Normal 2 4 2 4" xfId="5508"/>
    <cellStyle name="Normal 2 4 2 4 10" xfId="47130"/>
    <cellStyle name="Normal 2 4 2 4 2" xfId="5509"/>
    <cellStyle name="Normal 2 4 2 4 2 2" xfId="5510"/>
    <cellStyle name="Normal 2 4 2 4 2 2 2" xfId="5511"/>
    <cellStyle name="Normal 2 4 2 4 2 2 2 2" xfId="5512"/>
    <cellStyle name="Normal 2 4 2 4 2 2 2 2 2" xfId="5513"/>
    <cellStyle name="Normal 2 4 2 4 2 2 2 2 2 2" xfId="16524"/>
    <cellStyle name="Normal 2 4 2 4 2 2 2 2 2 2 2" xfId="28779"/>
    <cellStyle name="Normal 2 4 2 4 2 2 2 2 2 2 3" xfId="41020"/>
    <cellStyle name="Normal 2 4 2 4 2 2 2 2 2 3" xfId="22662"/>
    <cellStyle name="Normal 2 4 2 4 2 2 2 2 2 4" xfId="34906"/>
    <cellStyle name="Normal 2 4 2 4 2 2 2 2 2 5" xfId="47135"/>
    <cellStyle name="Normal 2 4 2 4 2 2 2 2 3" xfId="16523"/>
    <cellStyle name="Normal 2 4 2 4 2 2 2 2 3 2" xfId="28778"/>
    <cellStyle name="Normal 2 4 2 4 2 2 2 2 3 3" xfId="41019"/>
    <cellStyle name="Normal 2 4 2 4 2 2 2 2 4" xfId="22661"/>
    <cellStyle name="Normal 2 4 2 4 2 2 2 2 5" xfId="34905"/>
    <cellStyle name="Normal 2 4 2 4 2 2 2 2 6" xfId="47134"/>
    <cellStyle name="Normal 2 4 2 4 2 2 2 3" xfId="5514"/>
    <cellStyle name="Normal 2 4 2 4 2 2 2 3 2" xfId="16525"/>
    <cellStyle name="Normal 2 4 2 4 2 2 2 3 2 2" xfId="28780"/>
    <cellStyle name="Normal 2 4 2 4 2 2 2 3 2 3" xfId="41021"/>
    <cellStyle name="Normal 2 4 2 4 2 2 2 3 3" xfId="22663"/>
    <cellStyle name="Normal 2 4 2 4 2 2 2 3 4" xfId="34907"/>
    <cellStyle name="Normal 2 4 2 4 2 2 2 3 5" xfId="47136"/>
    <cellStyle name="Normal 2 4 2 4 2 2 2 4" xfId="16522"/>
    <cellStyle name="Normal 2 4 2 4 2 2 2 4 2" xfId="28777"/>
    <cellStyle name="Normal 2 4 2 4 2 2 2 4 3" xfId="41018"/>
    <cellStyle name="Normal 2 4 2 4 2 2 2 5" xfId="22660"/>
    <cellStyle name="Normal 2 4 2 4 2 2 2 6" xfId="34904"/>
    <cellStyle name="Normal 2 4 2 4 2 2 2 7" xfId="47133"/>
    <cellStyle name="Normal 2 4 2 4 2 2 3" xfId="5515"/>
    <cellStyle name="Normal 2 4 2 4 2 2 3 2" xfId="5516"/>
    <cellStyle name="Normal 2 4 2 4 2 2 3 2 2" xfId="16527"/>
    <cellStyle name="Normal 2 4 2 4 2 2 3 2 2 2" xfId="28782"/>
    <cellStyle name="Normal 2 4 2 4 2 2 3 2 2 3" xfId="41023"/>
    <cellStyle name="Normal 2 4 2 4 2 2 3 2 3" xfId="22665"/>
    <cellStyle name="Normal 2 4 2 4 2 2 3 2 4" xfId="34909"/>
    <cellStyle name="Normal 2 4 2 4 2 2 3 2 5" xfId="47138"/>
    <cellStyle name="Normal 2 4 2 4 2 2 3 3" xfId="16526"/>
    <cellStyle name="Normal 2 4 2 4 2 2 3 3 2" xfId="28781"/>
    <cellStyle name="Normal 2 4 2 4 2 2 3 3 3" xfId="41022"/>
    <cellStyle name="Normal 2 4 2 4 2 2 3 4" xfId="22664"/>
    <cellStyle name="Normal 2 4 2 4 2 2 3 5" xfId="34908"/>
    <cellStyle name="Normal 2 4 2 4 2 2 3 6" xfId="47137"/>
    <cellStyle name="Normal 2 4 2 4 2 2 4" xfId="5517"/>
    <cellStyle name="Normal 2 4 2 4 2 2 4 2" xfId="16528"/>
    <cellStyle name="Normal 2 4 2 4 2 2 4 2 2" xfId="28783"/>
    <cellStyle name="Normal 2 4 2 4 2 2 4 2 3" xfId="41024"/>
    <cellStyle name="Normal 2 4 2 4 2 2 4 3" xfId="22666"/>
    <cellStyle name="Normal 2 4 2 4 2 2 4 4" xfId="34910"/>
    <cellStyle name="Normal 2 4 2 4 2 2 4 5" xfId="47139"/>
    <cellStyle name="Normal 2 4 2 4 2 2 5" xfId="16521"/>
    <cellStyle name="Normal 2 4 2 4 2 2 5 2" xfId="28776"/>
    <cellStyle name="Normal 2 4 2 4 2 2 5 3" xfId="41017"/>
    <cellStyle name="Normal 2 4 2 4 2 2 6" xfId="22659"/>
    <cellStyle name="Normal 2 4 2 4 2 2 7" xfId="34903"/>
    <cellStyle name="Normal 2 4 2 4 2 2 8" xfId="47132"/>
    <cellStyle name="Normal 2 4 2 4 2 3" xfId="5518"/>
    <cellStyle name="Normal 2 4 2 4 2 3 2" xfId="5519"/>
    <cellStyle name="Normal 2 4 2 4 2 3 2 2" xfId="5520"/>
    <cellStyle name="Normal 2 4 2 4 2 3 2 2 2" xfId="16531"/>
    <cellStyle name="Normal 2 4 2 4 2 3 2 2 2 2" xfId="28786"/>
    <cellStyle name="Normal 2 4 2 4 2 3 2 2 2 3" xfId="41027"/>
    <cellStyle name="Normal 2 4 2 4 2 3 2 2 3" xfId="22669"/>
    <cellStyle name="Normal 2 4 2 4 2 3 2 2 4" xfId="34913"/>
    <cellStyle name="Normal 2 4 2 4 2 3 2 2 5" xfId="47142"/>
    <cellStyle name="Normal 2 4 2 4 2 3 2 3" xfId="16530"/>
    <cellStyle name="Normal 2 4 2 4 2 3 2 3 2" xfId="28785"/>
    <cellStyle name="Normal 2 4 2 4 2 3 2 3 3" xfId="41026"/>
    <cellStyle name="Normal 2 4 2 4 2 3 2 4" xfId="22668"/>
    <cellStyle name="Normal 2 4 2 4 2 3 2 5" xfId="34912"/>
    <cellStyle name="Normal 2 4 2 4 2 3 2 6" xfId="47141"/>
    <cellStyle name="Normal 2 4 2 4 2 3 3" xfId="5521"/>
    <cellStyle name="Normal 2 4 2 4 2 3 3 2" xfId="16532"/>
    <cellStyle name="Normal 2 4 2 4 2 3 3 2 2" xfId="28787"/>
    <cellStyle name="Normal 2 4 2 4 2 3 3 2 3" xfId="41028"/>
    <cellStyle name="Normal 2 4 2 4 2 3 3 3" xfId="22670"/>
    <cellStyle name="Normal 2 4 2 4 2 3 3 4" xfId="34914"/>
    <cellStyle name="Normal 2 4 2 4 2 3 3 5" xfId="47143"/>
    <cellStyle name="Normal 2 4 2 4 2 3 4" xfId="16529"/>
    <cellStyle name="Normal 2 4 2 4 2 3 4 2" xfId="28784"/>
    <cellStyle name="Normal 2 4 2 4 2 3 4 3" xfId="41025"/>
    <cellStyle name="Normal 2 4 2 4 2 3 5" xfId="22667"/>
    <cellStyle name="Normal 2 4 2 4 2 3 6" xfId="34911"/>
    <cellStyle name="Normal 2 4 2 4 2 3 7" xfId="47140"/>
    <cellStyle name="Normal 2 4 2 4 2 4" xfId="5522"/>
    <cellStyle name="Normal 2 4 2 4 2 4 2" xfId="5523"/>
    <cellStyle name="Normal 2 4 2 4 2 4 2 2" xfId="16534"/>
    <cellStyle name="Normal 2 4 2 4 2 4 2 2 2" xfId="28789"/>
    <cellStyle name="Normal 2 4 2 4 2 4 2 2 3" xfId="41030"/>
    <cellStyle name="Normal 2 4 2 4 2 4 2 3" xfId="22672"/>
    <cellStyle name="Normal 2 4 2 4 2 4 2 4" xfId="34916"/>
    <cellStyle name="Normal 2 4 2 4 2 4 2 5" xfId="47145"/>
    <cellStyle name="Normal 2 4 2 4 2 4 3" xfId="16533"/>
    <cellStyle name="Normal 2 4 2 4 2 4 3 2" xfId="28788"/>
    <cellStyle name="Normal 2 4 2 4 2 4 3 3" xfId="41029"/>
    <cellStyle name="Normal 2 4 2 4 2 4 4" xfId="22671"/>
    <cellStyle name="Normal 2 4 2 4 2 4 5" xfId="34915"/>
    <cellStyle name="Normal 2 4 2 4 2 4 6" xfId="47144"/>
    <cellStyle name="Normal 2 4 2 4 2 5" xfId="5524"/>
    <cellStyle name="Normal 2 4 2 4 2 5 2" xfId="16535"/>
    <cellStyle name="Normal 2 4 2 4 2 5 2 2" xfId="28790"/>
    <cellStyle name="Normal 2 4 2 4 2 5 2 3" xfId="41031"/>
    <cellStyle name="Normal 2 4 2 4 2 5 3" xfId="22673"/>
    <cellStyle name="Normal 2 4 2 4 2 5 4" xfId="34917"/>
    <cellStyle name="Normal 2 4 2 4 2 5 5" xfId="47146"/>
    <cellStyle name="Normal 2 4 2 4 2 6" xfId="16520"/>
    <cellStyle name="Normal 2 4 2 4 2 6 2" xfId="28775"/>
    <cellStyle name="Normal 2 4 2 4 2 6 3" xfId="41016"/>
    <cellStyle name="Normal 2 4 2 4 2 7" xfId="22658"/>
    <cellStyle name="Normal 2 4 2 4 2 8" xfId="34902"/>
    <cellStyle name="Normal 2 4 2 4 2 9" xfId="47131"/>
    <cellStyle name="Normal 2 4 2 4 3" xfId="5525"/>
    <cellStyle name="Normal 2 4 2 4 3 2" xfId="5526"/>
    <cellStyle name="Normal 2 4 2 4 3 2 2" xfId="5527"/>
    <cellStyle name="Normal 2 4 2 4 3 2 2 2" xfId="5528"/>
    <cellStyle name="Normal 2 4 2 4 3 2 2 2 2" xfId="16539"/>
    <cellStyle name="Normal 2 4 2 4 3 2 2 2 2 2" xfId="28794"/>
    <cellStyle name="Normal 2 4 2 4 3 2 2 2 2 3" xfId="41035"/>
    <cellStyle name="Normal 2 4 2 4 3 2 2 2 3" xfId="22677"/>
    <cellStyle name="Normal 2 4 2 4 3 2 2 2 4" xfId="34921"/>
    <cellStyle name="Normal 2 4 2 4 3 2 2 2 5" xfId="47150"/>
    <cellStyle name="Normal 2 4 2 4 3 2 2 3" xfId="16538"/>
    <cellStyle name="Normal 2 4 2 4 3 2 2 3 2" xfId="28793"/>
    <cellStyle name="Normal 2 4 2 4 3 2 2 3 3" xfId="41034"/>
    <cellStyle name="Normal 2 4 2 4 3 2 2 4" xfId="22676"/>
    <cellStyle name="Normal 2 4 2 4 3 2 2 5" xfId="34920"/>
    <cellStyle name="Normal 2 4 2 4 3 2 2 6" xfId="47149"/>
    <cellStyle name="Normal 2 4 2 4 3 2 3" xfId="5529"/>
    <cellStyle name="Normal 2 4 2 4 3 2 3 2" xfId="16540"/>
    <cellStyle name="Normal 2 4 2 4 3 2 3 2 2" xfId="28795"/>
    <cellStyle name="Normal 2 4 2 4 3 2 3 2 3" xfId="41036"/>
    <cellStyle name="Normal 2 4 2 4 3 2 3 3" xfId="22678"/>
    <cellStyle name="Normal 2 4 2 4 3 2 3 4" xfId="34922"/>
    <cellStyle name="Normal 2 4 2 4 3 2 3 5" xfId="47151"/>
    <cellStyle name="Normal 2 4 2 4 3 2 4" xfId="16537"/>
    <cellStyle name="Normal 2 4 2 4 3 2 4 2" xfId="28792"/>
    <cellStyle name="Normal 2 4 2 4 3 2 4 3" xfId="41033"/>
    <cellStyle name="Normal 2 4 2 4 3 2 5" xfId="22675"/>
    <cellStyle name="Normal 2 4 2 4 3 2 6" xfId="34919"/>
    <cellStyle name="Normal 2 4 2 4 3 2 7" xfId="47148"/>
    <cellStyle name="Normal 2 4 2 4 3 3" xfId="5530"/>
    <cellStyle name="Normal 2 4 2 4 3 3 2" xfId="5531"/>
    <cellStyle name="Normal 2 4 2 4 3 3 2 2" xfId="16542"/>
    <cellStyle name="Normal 2 4 2 4 3 3 2 2 2" xfId="28797"/>
    <cellStyle name="Normal 2 4 2 4 3 3 2 2 3" xfId="41038"/>
    <cellStyle name="Normal 2 4 2 4 3 3 2 3" xfId="22680"/>
    <cellStyle name="Normal 2 4 2 4 3 3 2 4" xfId="34924"/>
    <cellStyle name="Normal 2 4 2 4 3 3 2 5" xfId="47153"/>
    <cellStyle name="Normal 2 4 2 4 3 3 3" xfId="16541"/>
    <cellStyle name="Normal 2 4 2 4 3 3 3 2" xfId="28796"/>
    <cellStyle name="Normal 2 4 2 4 3 3 3 3" xfId="41037"/>
    <cellStyle name="Normal 2 4 2 4 3 3 4" xfId="22679"/>
    <cellStyle name="Normal 2 4 2 4 3 3 5" xfId="34923"/>
    <cellStyle name="Normal 2 4 2 4 3 3 6" xfId="47152"/>
    <cellStyle name="Normal 2 4 2 4 3 4" xfId="5532"/>
    <cellStyle name="Normal 2 4 2 4 3 4 2" xfId="16543"/>
    <cellStyle name="Normal 2 4 2 4 3 4 2 2" xfId="28798"/>
    <cellStyle name="Normal 2 4 2 4 3 4 2 3" xfId="41039"/>
    <cellStyle name="Normal 2 4 2 4 3 4 3" xfId="22681"/>
    <cellStyle name="Normal 2 4 2 4 3 4 4" xfId="34925"/>
    <cellStyle name="Normal 2 4 2 4 3 4 5" xfId="47154"/>
    <cellStyle name="Normal 2 4 2 4 3 5" xfId="16536"/>
    <cellStyle name="Normal 2 4 2 4 3 5 2" xfId="28791"/>
    <cellStyle name="Normal 2 4 2 4 3 5 3" xfId="41032"/>
    <cellStyle name="Normal 2 4 2 4 3 6" xfId="22674"/>
    <cellStyle name="Normal 2 4 2 4 3 7" xfId="34918"/>
    <cellStyle name="Normal 2 4 2 4 3 8" xfId="47147"/>
    <cellStyle name="Normal 2 4 2 4 4" xfId="5533"/>
    <cellStyle name="Normal 2 4 2 4 4 2" xfId="5534"/>
    <cellStyle name="Normal 2 4 2 4 4 2 2" xfId="5535"/>
    <cellStyle name="Normal 2 4 2 4 4 2 2 2" xfId="16546"/>
    <cellStyle name="Normal 2 4 2 4 4 2 2 2 2" xfId="28801"/>
    <cellStyle name="Normal 2 4 2 4 4 2 2 2 3" xfId="41042"/>
    <cellStyle name="Normal 2 4 2 4 4 2 2 3" xfId="22684"/>
    <cellStyle name="Normal 2 4 2 4 4 2 2 4" xfId="34928"/>
    <cellStyle name="Normal 2 4 2 4 4 2 2 5" xfId="47157"/>
    <cellStyle name="Normal 2 4 2 4 4 2 3" xfId="16545"/>
    <cellStyle name="Normal 2 4 2 4 4 2 3 2" xfId="28800"/>
    <cellStyle name="Normal 2 4 2 4 4 2 3 3" xfId="41041"/>
    <cellStyle name="Normal 2 4 2 4 4 2 4" xfId="22683"/>
    <cellStyle name="Normal 2 4 2 4 4 2 5" xfId="34927"/>
    <cellStyle name="Normal 2 4 2 4 4 2 6" xfId="47156"/>
    <cellStyle name="Normal 2 4 2 4 4 3" xfId="5536"/>
    <cellStyle name="Normal 2 4 2 4 4 3 2" xfId="16547"/>
    <cellStyle name="Normal 2 4 2 4 4 3 2 2" xfId="28802"/>
    <cellStyle name="Normal 2 4 2 4 4 3 2 3" xfId="41043"/>
    <cellStyle name="Normal 2 4 2 4 4 3 3" xfId="22685"/>
    <cellStyle name="Normal 2 4 2 4 4 3 4" xfId="34929"/>
    <cellStyle name="Normal 2 4 2 4 4 3 5" xfId="47158"/>
    <cellStyle name="Normal 2 4 2 4 4 4" xfId="16544"/>
    <cellStyle name="Normal 2 4 2 4 4 4 2" xfId="28799"/>
    <cellStyle name="Normal 2 4 2 4 4 4 3" xfId="41040"/>
    <cellStyle name="Normal 2 4 2 4 4 5" xfId="22682"/>
    <cellStyle name="Normal 2 4 2 4 4 6" xfId="34926"/>
    <cellStyle name="Normal 2 4 2 4 4 7" xfId="47155"/>
    <cellStyle name="Normal 2 4 2 4 5" xfId="5537"/>
    <cellStyle name="Normal 2 4 2 4 5 2" xfId="5538"/>
    <cellStyle name="Normal 2 4 2 4 5 2 2" xfId="16549"/>
    <cellStyle name="Normal 2 4 2 4 5 2 2 2" xfId="28804"/>
    <cellStyle name="Normal 2 4 2 4 5 2 2 3" xfId="41045"/>
    <cellStyle name="Normal 2 4 2 4 5 2 3" xfId="22687"/>
    <cellStyle name="Normal 2 4 2 4 5 2 4" xfId="34931"/>
    <cellStyle name="Normal 2 4 2 4 5 2 5" xfId="47160"/>
    <cellStyle name="Normal 2 4 2 4 5 3" xfId="16548"/>
    <cellStyle name="Normal 2 4 2 4 5 3 2" xfId="28803"/>
    <cellStyle name="Normal 2 4 2 4 5 3 3" xfId="41044"/>
    <cellStyle name="Normal 2 4 2 4 5 4" xfId="22686"/>
    <cellStyle name="Normal 2 4 2 4 5 5" xfId="34930"/>
    <cellStyle name="Normal 2 4 2 4 5 6" xfId="47159"/>
    <cellStyle name="Normal 2 4 2 4 6" xfId="5539"/>
    <cellStyle name="Normal 2 4 2 4 6 2" xfId="16550"/>
    <cellStyle name="Normal 2 4 2 4 6 2 2" xfId="28805"/>
    <cellStyle name="Normal 2 4 2 4 6 2 3" xfId="41046"/>
    <cellStyle name="Normal 2 4 2 4 6 3" xfId="22688"/>
    <cellStyle name="Normal 2 4 2 4 6 4" xfId="34932"/>
    <cellStyle name="Normal 2 4 2 4 6 5" xfId="47161"/>
    <cellStyle name="Normal 2 4 2 4 7" xfId="16519"/>
    <cellStyle name="Normal 2 4 2 4 7 2" xfId="28774"/>
    <cellStyle name="Normal 2 4 2 4 7 3" xfId="41015"/>
    <cellStyle name="Normal 2 4 2 4 8" xfId="22657"/>
    <cellStyle name="Normal 2 4 2 4 9" xfId="34901"/>
    <cellStyle name="Normal 2 4 2 5" xfId="5540"/>
    <cellStyle name="Normal 2 4 2 5 2" xfId="5541"/>
    <cellStyle name="Normal 2 4 2 5 2 2" xfId="5542"/>
    <cellStyle name="Normal 2 4 2 5 2 2 2" xfId="5543"/>
    <cellStyle name="Normal 2 4 2 5 2 2 2 2" xfId="5544"/>
    <cellStyle name="Normal 2 4 2 5 2 2 2 2 2" xfId="16555"/>
    <cellStyle name="Normal 2 4 2 5 2 2 2 2 2 2" xfId="28810"/>
    <cellStyle name="Normal 2 4 2 5 2 2 2 2 2 3" xfId="41051"/>
    <cellStyle name="Normal 2 4 2 5 2 2 2 2 3" xfId="22693"/>
    <cellStyle name="Normal 2 4 2 5 2 2 2 2 4" xfId="34937"/>
    <cellStyle name="Normal 2 4 2 5 2 2 2 2 5" xfId="47166"/>
    <cellStyle name="Normal 2 4 2 5 2 2 2 3" xfId="16554"/>
    <cellStyle name="Normal 2 4 2 5 2 2 2 3 2" xfId="28809"/>
    <cellStyle name="Normal 2 4 2 5 2 2 2 3 3" xfId="41050"/>
    <cellStyle name="Normal 2 4 2 5 2 2 2 4" xfId="22692"/>
    <cellStyle name="Normal 2 4 2 5 2 2 2 5" xfId="34936"/>
    <cellStyle name="Normal 2 4 2 5 2 2 2 6" xfId="47165"/>
    <cellStyle name="Normal 2 4 2 5 2 2 3" xfId="5545"/>
    <cellStyle name="Normal 2 4 2 5 2 2 3 2" xfId="16556"/>
    <cellStyle name="Normal 2 4 2 5 2 2 3 2 2" xfId="28811"/>
    <cellStyle name="Normal 2 4 2 5 2 2 3 2 3" xfId="41052"/>
    <cellStyle name="Normal 2 4 2 5 2 2 3 3" xfId="22694"/>
    <cellStyle name="Normal 2 4 2 5 2 2 3 4" xfId="34938"/>
    <cellStyle name="Normal 2 4 2 5 2 2 3 5" xfId="47167"/>
    <cellStyle name="Normal 2 4 2 5 2 2 4" xfId="16553"/>
    <cellStyle name="Normal 2 4 2 5 2 2 4 2" xfId="28808"/>
    <cellStyle name="Normal 2 4 2 5 2 2 4 3" xfId="41049"/>
    <cellStyle name="Normal 2 4 2 5 2 2 5" xfId="22691"/>
    <cellStyle name="Normal 2 4 2 5 2 2 6" xfId="34935"/>
    <cellStyle name="Normal 2 4 2 5 2 2 7" xfId="47164"/>
    <cellStyle name="Normal 2 4 2 5 2 3" xfId="5546"/>
    <cellStyle name="Normal 2 4 2 5 2 3 2" xfId="5547"/>
    <cellStyle name="Normal 2 4 2 5 2 3 2 2" xfId="16558"/>
    <cellStyle name="Normal 2 4 2 5 2 3 2 2 2" xfId="28813"/>
    <cellStyle name="Normal 2 4 2 5 2 3 2 2 3" xfId="41054"/>
    <cellStyle name="Normal 2 4 2 5 2 3 2 3" xfId="22696"/>
    <cellStyle name="Normal 2 4 2 5 2 3 2 4" xfId="34940"/>
    <cellStyle name="Normal 2 4 2 5 2 3 2 5" xfId="47169"/>
    <cellStyle name="Normal 2 4 2 5 2 3 3" xfId="16557"/>
    <cellStyle name="Normal 2 4 2 5 2 3 3 2" xfId="28812"/>
    <cellStyle name="Normal 2 4 2 5 2 3 3 3" xfId="41053"/>
    <cellStyle name="Normal 2 4 2 5 2 3 4" xfId="22695"/>
    <cellStyle name="Normal 2 4 2 5 2 3 5" xfId="34939"/>
    <cellStyle name="Normal 2 4 2 5 2 3 6" xfId="47168"/>
    <cellStyle name="Normal 2 4 2 5 2 4" xfId="5548"/>
    <cellStyle name="Normal 2 4 2 5 2 4 2" xfId="16559"/>
    <cellStyle name="Normal 2 4 2 5 2 4 2 2" xfId="28814"/>
    <cellStyle name="Normal 2 4 2 5 2 4 2 3" xfId="41055"/>
    <cellStyle name="Normal 2 4 2 5 2 4 3" xfId="22697"/>
    <cellStyle name="Normal 2 4 2 5 2 4 4" xfId="34941"/>
    <cellStyle name="Normal 2 4 2 5 2 4 5" xfId="47170"/>
    <cellStyle name="Normal 2 4 2 5 2 5" xfId="16552"/>
    <cellStyle name="Normal 2 4 2 5 2 5 2" xfId="28807"/>
    <cellStyle name="Normal 2 4 2 5 2 5 3" xfId="41048"/>
    <cellStyle name="Normal 2 4 2 5 2 6" xfId="22690"/>
    <cellStyle name="Normal 2 4 2 5 2 7" xfId="34934"/>
    <cellStyle name="Normal 2 4 2 5 2 8" xfId="47163"/>
    <cellStyle name="Normal 2 4 2 5 3" xfId="5549"/>
    <cellStyle name="Normal 2 4 2 5 3 2" xfId="5550"/>
    <cellStyle name="Normal 2 4 2 5 3 2 2" xfId="5551"/>
    <cellStyle name="Normal 2 4 2 5 3 2 2 2" xfId="16562"/>
    <cellStyle name="Normal 2 4 2 5 3 2 2 2 2" xfId="28817"/>
    <cellStyle name="Normal 2 4 2 5 3 2 2 2 3" xfId="41058"/>
    <cellStyle name="Normal 2 4 2 5 3 2 2 3" xfId="22700"/>
    <cellStyle name="Normal 2 4 2 5 3 2 2 4" xfId="34944"/>
    <cellStyle name="Normal 2 4 2 5 3 2 2 5" xfId="47173"/>
    <cellStyle name="Normal 2 4 2 5 3 2 3" xfId="16561"/>
    <cellStyle name="Normal 2 4 2 5 3 2 3 2" xfId="28816"/>
    <cellStyle name="Normal 2 4 2 5 3 2 3 3" xfId="41057"/>
    <cellStyle name="Normal 2 4 2 5 3 2 4" xfId="22699"/>
    <cellStyle name="Normal 2 4 2 5 3 2 5" xfId="34943"/>
    <cellStyle name="Normal 2 4 2 5 3 2 6" xfId="47172"/>
    <cellStyle name="Normal 2 4 2 5 3 3" xfId="5552"/>
    <cellStyle name="Normal 2 4 2 5 3 3 2" xfId="16563"/>
    <cellStyle name="Normal 2 4 2 5 3 3 2 2" xfId="28818"/>
    <cellStyle name="Normal 2 4 2 5 3 3 2 3" xfId="41059"/>
    <cellStyle name="Normal 2 4 2 5 3 3 3" xfId="22701"/>
    <cellStyle name="Normal 2 4 2 5 3 3 4" xfId="34945"/>
    <cellStyle name="Normal 2 4 2 5 3 3 5" xfId="47174"/>
    <cellStyle name="Normal 2 4 2 5 3 4" xfId="16560"/>
    <cellStyle name="Normal 2 4 2 5 3 4 2" xfId="28815"/>
    <cellStyle name="Normal 2 4 2 5 3 4 3" xfId="41056"/>
    <cellStyle name="Normal 2 4 2 5 3 5" xfId="22698"/>
    <cellStyle name="Normal 2 4 2 5 3 6" xfId="34942"/>
    <cellStyle name="Normal 2 4 2 5 3 7" xfId="47171"/>
    <cellStyle name="Normal 2 4 2 5 4" xfId="5553"/>
    <cellStyle name="Normal 2 4 2 5 4 2" xfId="5554"/>
    <cellStyle name="Normal 2 4 2 5 4 2 2" xfId="16565"/>
    <cellStyle name="Normal 2 4 2 5 4 2 2 2" xfId="28820"/>
    <cellStyle name="Normal 2 4 2 5 4 2 2 3" xfId="41061"/>
    <cellStyle name="Normal 2 4 2 5 4 2 3" xfId="22703"/>
    <cellStyle name="Normal 2 4 2 5 4 2 4" xfId="34947"/>
    <cellStyle name="Normal 2 4 2 5 4 2 5" xfId="47176"/>
    <cellStyle name="Normal 2 4 2 5 4 3" xfId="16564"/>
    <cellStyle name="Normal 2 4 2 5 4 3 2" xfId="28819"/>
    <cellStyle name="Normal 2 4 2 5 4 3 3" xfId="41060"/>
    <cellStyle name="Normal 2 4 2 5 4 4" xfId="22702"/>
    <cellStyle name="Normal 2 4 2 5 4 5" xfId="34946"/>
    <cellStyle name="Normal 2 4 2 5 4 6" xfId="47175"/>
    <cellStyle name="Normal 2 4 2 5 5" xfId="5555"/>
    <cellStyle name="Normal 2 4 2 5 5 2" xfId="16566"/>
    <cellStyle name="Normal 2 4 2 5 5 2 2" xfId="28821"/>
    <cellStyle name="Normal 2 4 2 5 5 2 3" xfId="41062"/>
    <cellStyle name="Normal 2 4 2 5 5 3" xfId="22704"/>
    <cellStyle name="Normal 2 4 2 5 5 4" xfId="34948"/>
    <cellStyle name="Normal 2 4 2 5 5 5" xfId="47177"/>
    <cellStyle name="Normal 2 4 2 5 6" xfId="16551"/>
    <cellStyle name="Normal 2 4 2 5 6 2" xfId="28806"/>
    <cellStyle name="Normal 2 4 2 5 6 3" xfId="41047"/>
    <cellStyle name="Normal 2 4 2 5 7" xfId="22689"/>
    <cellStyle name="Normal 2 4 2 5 8" xfId="34933"/>
    <cellStyle name="Normal 2 4 2 5 9" xfId="47162"/>
    <cellStyle name="Normal 2 4 2 6" xfId="5556"/>
    <cellStyle name="Normal 2 4 2 6 2" xfId="5557"/>
    <cellStyle name="Normal 2 4 2 6 2 2" xfId="5558"/>
    <cellStyle name="Normal 2 4 2 6 2 2 2" xfId="5559"/>
    <cellStyle name="Normal 2 4 2 6 2 2 2 2" xfId="16570"/>
    <cellStyle name="Normal 2 4 2 6 2 2 2 2 2" xfId="28825"/>
    <cellStyle name="Normal 2 4 2 6 2 2 2 2 3" xfId="41066"/>
    <cellStyle name="Normal 2 4 2 6 2 2 2 3" xfId="22708"/>
    <cellStyle name="Normal 2 4 2 6 2 2 2 4" xfId="34952"/>
    <cellStyle name="Normal 2 4 2 6 2 2 2 5" xfId="47181"/>
    <cellStyle name="Normal 2 4 2 6 2 2 3" xfId="16569"/>
    <cellStyle name="Normal 2 4 2 6 2 2 3 2" xfId="28824"/>
    <cellStyle name="Normal 2 4 2 6 2 2 3 3" xfId="41065"/>
    <cellStyle name="Normal 2 4 2 6 2 2 4" xfId="22707"/>
    <cellStyle name="Normal 2 4 2 6 2 2 5" xfId="34951"/>
    <cellStyle name="Normal 2 4 2 6 2 2 6" xfId="47180"/>
    <cellStyle name="Normal 2 4 2 6 2 3" xfId="5560"/>
    <cellStyle name="Normal 2 4 2 6 2 3 2" xfId="16571"/>
    <cellStyle name="Normal 2 4 2 6 2 3 2 2" xfId="28826"/>
    <cellStyle name="Normal 2 4 2 6 2 3 2 3" xfId="41067"/>
    <cellStyle name="Normal 2 4 2 6 2 3 3" xfId="22709"/>
    <cellStyle name="Normal 2 4 2 6 2 3 4" xfId="34953"/>
    <cellStyle name="Normal 2 4 2 6 2 3 5" xfId="47182"/>
    <cellStyle name="Normal 2 4 2 6 2 4" xfId="16568"/>
    <cellStyle name="Normal 2 4 2 6 2 4 2" xfId="28823"/>
    <cellStyle name="Normal 2 4 2 6 2 4 3" xfId="41064"/>
    <cellStyle name="Normal 2 4 2 6 2 5" xfId="22706"/>
    <cellStyle name="Normal 2 4 2 6 2 6" xfId="34950"/>
    <cellStyle name="Normal 2 4 2 6 2 7" xfId="47179"/>
    <cellStyle name="Normal 2 4 2 6 3" xfId="5561"/>
    <cellStyle name="Normal 2 4 2 6 3 2" xfId="5562"/>
    <cellStyle name="Normal 2 4 2 6 3 2 2" xfId="16573"/>
    <cellStyle name="Normal 2 4 2 6 3 2 2 2" xfId="28828"/>
    <cellStyle name="Normal 2 4 2 6 3 2 2 3" xfId="41069"/>
    <cellStyle name="Normal 2 4 2 6 3 2 3" xfId="22711"/>
    <cellStyle name="Normal 2 4 2 6 3 2 4" xfId="34955"/>
    <cellStyle name="Normal 2 4 2 6 3 2 5" xfId="47184"/>
    <cellStyle name="Normal 2 4 2 6 3 3" xfId="16572"/>
    <cellStyle name="Normal 2 4 2 6 3 3 2" xfId="28827"/>
    <cellStyle name="Normal 2 4 2 6 3 3 3" xfId="41068"/>
    <cellStyle name="Normal 2 4 2 6 3 4" xfId="22710"/>
    <cellStyle name="Normal 2 4 2 6 3 5" xfId="34954"/>
    <cellStyle name="Normal 2 4 2 6 3 6" xfId="47183"/>
    <cellStyle name="Normal 2 4 2 6 4" xfId="5563"/>
    <cellStyle name="Normal 2 4 2 6 4 2" xfId="16574"/>
    <cellStyle name="Normal 2 4 2 6 4 2 2" xfId="28829"/>
    <cellStyle name="Normal 2 4 2 6 4 2 3" xfId="41070"/>
    <cellStyle name="Normal 2 4 2 6 4 3" xfId="22712"/>
    <cellStyle name="Normal 2 4 2 6 4 4" xfId="34956"/>
    <cellStyle name="Normal 2 4 2 6 4 5" xfId="47185"/>
    <cellStyle name="Normal 2 4 2 6 5" xfId="16567"/>
    <cellStyle name="Normal 2 4 2 6 5 2" xfId="28822"/>
    <cellStyle name="Normal 2 4 2 6 5 3" xfId="41063"/>
    <cellStyle name="Normal 2 4 2 6 6" xfId="22705"/>
    <cellStyle name="Normal 2 4 2 6 7" xfId="34949"/>
    <cellStyle name="Normal 2 4 2 6 8" xfId="47178"/>
    <cellStyle name="Normal 2 4 2 7" xfId="5564"/>
    <cellStyle name="Normal 2 4 2 7 2" xfId="5565"/>
    <cellStyle name="Normal 2 4 2 7 2 2" xfId="5566"/>
    <cellStyle name="Normal 2 4 2 7 2 2 2" xfId="16577"/>
    <cellStyle name="Normal 2 4 2 7 2 2 2 2" xfId="28832"/>
    <cellStyle name="Normal 2 4 2 7 2 2 2 3" xfId="41073"/>
    <cellStyle name="Normal 2 4 2 7 2 2 3" xfId="22715"/>
    <cellStyle name="Normal 2 4 2 7 2 2 4" xfId="34959"/>
    <cellStyle name="Normal 2 4 2 7 2 2 5" xfId="47188"/>
    <cellStyle name="Normal 2 4 2 7 2 3" xfId="16576"/>
    <cellStyle name="Normal 2 4 2 7 2 3 2" xfId="28831"/>
    <cellStyle name="Normal 2 4 2 7 2 3 3" xfId="41072"/>
    <cellStyle name="Normal 2 4 2 7 2 4" xfId="22714"/>
    <cellStyle name="Normal 2 4 2 7 2 5" xfId="34958"/>
    <cellStyle name="Normal 2 4 2 7 2 6" xfId="47187"/>
    <cellStyle name="Normal 2 4 2 7 3" xfId="5567"/>
    <cellStyle name="Normal 2 4 2 7 3 2" xfId="16578"/>
    <cellStyle name="Normal 2 4 2 7 3 2 2" xfId="28833"/>
    <cellStyle name="Normal 2 4 2 7 3 2 3" xfId="41074"/>
    <cellStyle name="Normal 2 4 2 7 3 3" xfId="22716"/>
    <cellStyle name="Normal 2 4 2 7 3 4" xfId="34960"/>
    <cellStyle name="Normal 2 4 2 7 3 5" xfId="47189"/>
    <cellStyle name="Normal 2 4 2 7 4" xfId="16575"/>
    <cellStyle name="Normal 2 4 2 7 4 2" xfId="28830"/>
    <cellStyle name="Normal 2 4 2 7 4 3" xfId="41071"/>
    <cellStyle name="Normal 2 4 2 7 5" xfId="22713"/>
    <cellStyle name="Normal 2 4 2 7 6" xfId="34957"/>
    <cellStyle name="Normal 2 4 2 7 7" xfId="47186"/>
    <cellStyle name="Normal 2 4 2 8" xfId="5568"/>
    <cellStyle name="Normal 2 4 2 8 2" xfId="5569"/>
    <cellStyle name="Normal 2 4 2 8 2 2" xfId="5570"/>
    <cellStyle name="Normal 2 4 2 8 2 2 2" xfId="16581"/>
    <cellStyle name="Normal 2 4 2 8 2 2 2 2" xfId="28836"/>
    <cellStyle name="Normal 2 4 2 8 2 2 2 3" xfId="41077"/>
    <cellStyle name="Normal 2 4 2 8 2 2 3" xfId="22719"/>
    <cellStyle name="Normal 2 4 2 8 2 2 4" xfId="34963"/>
    <cellStyle name="Normal 2 4 2 8 2 2 5" xfId="47192"/>
    <cellStyle name="Normal 2 4 2 8 2 3" xfId="16580"/>
    <cellStyle name="Normal 2 4 2 8 2 3 2" xfId="28835"/>
    <cellStyle name="Normal 2 4 2 8 2 3 3" xfId="41076"/>
    <cellStyle name="Normal 2 4 2 8 2 4" xfId="22718"/>
    <cellStyle name="Normal 2 4 2 8 2 5" xfId="34962"/>
    <cellStyle name="Normal 2 4 2 8 2 6" xfId="47191"/>
    <cellStyle name="Normal 2 4 2 8 3" xfId="5571"/>
    <cellStyle name="Normal 2 4 2 8 3 2" xfId="16582"/>
    <cellStyle name="Normal 2 4 2 8 3 2 2" xfId="28837"/>
    <cellStyle name="Normal 2 4 2 8 3 2 3" xfId="41078"/>
    <cellStyle name="Normal 2 4 2 8 3 3" xfId="22720"/>
    <cellStyle name="Normal 2 4 2 8 3 4" xfId="34964"/>
    <cellStyle name="Normal 2 4 2 8 3 5" xfId="47193"/>
    <cellStyle name="Normal 2 4 2 8 4" xfId="16579"/>
    <cellStyle name="Normal 2 4 2 8 4 2" xfId="28834"/>
    <cellStyle name="Normal 2 4 2 8 4 3" xfId="41075"/>
    <cellStyle name="Normal 2 4 2 8 5" xfId="22717"/>
    <cellStyle name="Normal 2 4 2 8 6" xfId="34961"/>
    <cellStyle name="Normal 2 4 2 8 7" xfId="47190"/>
    <cellStyle name="Normal 2 4 2 9" xfId="5572"/>
    <cellStyle name="Normal 2 4 2 9 2" xfId="5573"/>
    <cellStyle name="Normal 2 4 2 9 2 2" xfId="16584"/>
    <cellStyle name="Normal 2 4 2 9 2 2 2" xfId="28839"/>
    <cellStyle name="Normal 2 4 2 9 2 2 3" xfId="41080"/>
    <cellStyle name="Normal 2 4 2 9 2 3" xfId="22722"/>
    <cellStyle name="Normal 2 4 2 9 2 4" xfId="34966"/>
    <cellStyle name="Normal 2 4 2 9 2 5" xfId="47195"/>
    <cellStyle name="Normal 2 4 2 9 3" xfId="16583"/>
    <cellStyle name="Normal 2 4 2 9 3 2" xfId="28838"/>
    <cellStyle name="Normal 2 4 2 9 3 3" xfId="41079"/>
    <cellStyle name="Normal 2 4 2 9 4" xfId="22721"/>
    <cellStyle name="Normal 2 4 2 9 5" xfId="34965"/>
    <cellStyle name="Normal 2 4 2 9 6" xfId="47194"/>
    <cellStyle name="Normal 2 4 3" xfId="5574"/>
    <cellStyle name="Normal 2 4 3 10" xfId="22723"/>
    <cellStyle name="Normal 2 4 3 11" xfId="34967"/>
    <cellStyle name="Normal 2 4 3 12" xfId="47196"/>
    <cellStyle name="Normal 2 4 3 2" xfId="5575"/>
    <cellStyle name="Normal 2 4 3 2 10" xfId="34968"/>
    <cellStyle name="Normal 2 4 3 2 11" xfId="47197"/>
    <cellStyle name="Normal 2 4 3 2 2" xfId="5576"/>
    <cellStyle name="Normal 2 4 3 2 2 10" xfId="47198"/>
    <cellStyle name="Normal 2 4 3 2 2 2" xfId="5577"/>
    <cellStyle name="Normal 2 4 3 2 2 2 2" xfId="5578"/>
    <cellStyle name="Normal 2 4 3 2 2 2 2 2" xfId="5579"/>
    <cellStyle name="Normal 2 4 3 2 2 2 2 2 2" xfId="5580"/>
    <cellStyle name="Normal 2 4 3 2 2 2 2 2 2 2" xfId="5581"/>
    <cellStyle name="Normal 2 4 3 2 2 2 2 2 2 2 2" xfId="16592"/>
    <cellStyle name="Normal 2 4 3 2 2 2 2 2 2 2 2 2" xfId="28847"/>
    <cellStyle name="Normal 2 4 3 2 2 2 2 2 2 2 2 3" xfId="41088"/>
    <cellStyle name="Normal 2 4 3 2 2 2 2 2 2 2 3" xfId="22730"/>
    <cellStyle name="Normal 2 4 3 2 2 2 2 2 2 2 4" xfId="34974"/>
    <cellStyle name="Normal 2 4 3 2 2 2 2 2 2 2 5" xfId="47203"/>
    <cellStyle name="Normal 2 4 3 2 2 2 2 2 2 3" xfId="16591"/>
    <cellStyle name="Normal 2 4 3 2 2 2 2 2 2 3 2" xfId="28846"/>
    <cellStyle name="Normal 2 4 3 2 2 2 2 2 2 3 3" xfId="41087"/>
    <cellStyle name="Normal 2 4 3 2 2 2 2 2 2 4" xfId="22729"/>
    <cellStyle name="Normal 2 4 3 2 2 2 2 2 2 5" xfId="34973"/>
    <cellStyle name="Normal 2 4 3 2 2 2 2 2 2 6" xfId="47202"/>
    <cellStyle name="Normal 2 4 3 2 2 2 2 2 3" xfId="5582"/>
    <cellStyle name="Normal 2 4 3 2 2 2 2 2 3 2" xfId="16593"/>
    <cellStyle name="Normal 2 4 3 2 2 2 2 2 3 2 2" xfId="28848"/>
    <cellStyle name="Normal 2 4 3 2 2 2 2 2 3 2 3" xfId="41089"/>
    <cellStyle name="Normal 2 4 3 2 2 2 2 2 3 3" xfId="22731"/>
    <cellStyle name="Normal 2 4 3 2 2 2 2 2 3 4" xfId="34975"/>
    <cellStyle name="Normal 2 4 3 2 2 2 2 2 3 5" xfId="47204"/>
    <cellStyle name="Normal 2 4 3 2 2 2 2 2 4" xfId="16590"/>
    <cellStyle name="Normal 2 4 3 2 2 2 2 2 4 2" xfId="28845"/>
    <cellStyle name="Normal 2 4 3 2 2 2 2 2 4 3" xfId="41086"/>
    <cellStyle name="Normal 2 4 3 2 2 2 2 2 5" xfId="22728"/>
    <cellStyle name="Normal 2 4 3 2 2 2 2 2 6" xfId="34972"/>
    <cellStyle name="Normal 2 4 3 2 2 2 2 2 7" xfId="47201"/>
    <cellStyle name="Normal 2 4 3 2 2 2 2 3" xfId="5583"/>
    <cellStyle name="Normal 2 4 3 2 2 2 2 3 2" xfId="5584"/>
    <cellStyle name="Normal 2 4 3 2 2 2 2 3 2 2" xfId="16595"/>
    <cellStyle name="Normal 2 4 3 2 2 2 2 3 2 2 2" xfId="28850"/>
    <cellStyle name="Normal 2 4 3 2 2 2 2 3 2 2 3" xfId="41091"/>
    <cellStyle name="Normal 2 4 3 2 2 2 2 3 2 3" xfId="22733"/>
    <cellStyle name="Normal 2 4 3 2 2 2 2 3 2 4" xfId="34977"/>
    <cellStyle name="Normal 2 4 3 2 2 2 2 3 2 5" xfId="47206"/>
    <cellStyle name="Normal 2 4 3 2 2 2 2 3 3" xfId="16594"/>
    <cellStyle name="Normal 2 4 3 2 2 2 2 3 3 2" xfId="28849"/>
    <cellStyle name="Normal 2 4 3 2 2 2 2 3 3 3" xfId="41090"/>
    <cellStyle name="Normal 2 4 3 2 2 2 2 3 4" xfId="22732"/>
    <cellStyle name="Normal 2 4 3 2 2 2 2 3 5" xfId="34976"/>
    <cellStyle name="Normal 2 4 3 2 2 2 2 3 6" xfId="47205"/>
    <cellStyle name="Normal 2 4 3 2 2 2 2 4" xfId="5585"/>
    <cellStyle name="Normal 2 4 3 2 2 2 2 4 2" xfId="16596"/>
    <cellStyle name="Normal 2 4 3 2 2 2 2 4 2 2" xfId="28851"/>
    <cellStyle name="Normal 2 4 3 2 2 2 2 4 2 3" xfId="41092"/>
    <cellStyle name="Normal 2 4 3 2 2 2 2 4 3" xfId="22734"/>
    <cellStyle name="Normal 2 4 3 2 2 2 2 4 4" xfId="34978"/>
    <cellStyle name="Normal 2 4 3 2 2 2 2 4 5" xfId="47207"/>
    <cellStyle name="Normal 2 4 3 2 2 2 2 5" xfId="16589"/>
    <cellStyle name="Normal 2 4 3 2 2 2 2 5 2" xfId="28844"/>
    <cellStyle name="Normal 2 4 3 2 2 2 2 5 3" xfId="41085"/>
    <cellStyle name="Normal 2 4 3 2 2 2 2 6" xfId="22727"/>
    <cellStyle name="Normal 2 4 3 2 2 2 2 7" xfId="34971"/>
    <cellStyle name="Normal 2 4 3 2 2 2 2 8" xfId="47200"/>
    <cellStyle name="Normal 2 4 3 2 2 2 3" xfId="5586"/>
    <cellStyle name="Normal 2 4 3 2 2 2 3 2" xfId="5587"/>
    <cellStyle name="Normal 2 4 3 2 2 2 3 2 2" xfId="5588"/>
    <cellStyle name="Normal 2 4 3 2 2 2 3 2 2 2" xfId="16599"/>
    <cellStyle name="Normal 2 4 3 2 2 2 3 2 2 2 2" xfId="28854"/>
    <cellStyle name="Normal 2 4 3 2 2 2 3 2 2 2 3" xfId="41095"/>
    <cellStyle name="Normal 2 4 3 2 2 2 3 2 2 3" xfId="22737"/>
    <cellStyle name="Normal 2 4 3 2 2 2 3 2 2 4" xfId="34981"/>
    <cellStyle name="Normal 2 4 3 2 2 2 3 2 2 5" xfId="47210"/>
    <cellStyle name="Normal 2 4 3 2 2 2 3 2 3" xfId="16598"/>
    <cellStyle name="Normal 2 4 3 2 2 2 3 2 3 2" xfId="28853"/>
    <cellStyle name="Normal 2 4 3 2 2 2 3 2 3 3" xfId="41094"/>
    <cellStyle name="Normal 2 4 3 2 2 2 3 2 4" xfId="22736"/>
    <cellStyle name="Normal 2 4 3 2 2 2 3 2 5" xfId="34980"/>
    <cellStyle name="Normal 2 4 3 2 2 2 3 2 6" xfId="47209"/>
    <cellStyle name="Normal 2 4 3 2 2 2 3 3" xfId="5589"/>
    <cellStyle name="Normal 2 4 3 2 2 2 3 3 2" xfId="16600"/>
    <cellStyle name="Normal 2 4 3 2 2 2 3 3 2 2" xfId="28855"/>
    <cellStyle name="Normal 2 4 3 2 2 2 3 3 2 3" xfId="41096"/>
    <cellStyle name="Normal 2 4 3 2 2 2 3 3 3" xfId="22738"/>
    <cellStyle name="Normal 2 4 3 2 2 2 3 3 4" xfId="34982"/>
    <cellStyle name="Normal 2 4 3 2 2 2 3 3 5" xfId="47211"/>
    <cellStyle name="Normal 2 4 3 2 2 2 3 4" xfId="16597"/>
    <cellStyle name="Normal 2 4 3 2 2 2 3 4 2" xfId="28852"/>
    <cellStyle name="Normal 2 4 3 2 2 2 3 4 3" xfId="41093"/>
    <cellStyle name="Normal 2 4 3 2 2 2 3 5" xfId="22735"/>
    <cellStyle name="Normal 2 4 3 2 2 2 3 6" xfId="34979"/>
    <cellStyle name="Normal 2 4 3 2 2 2 3 7" xfId="47208"/>
    <cellStyle name="Normal 2 4 3 2 2 2 4" xfId="5590"/>
    <cellStyle name="Normal 2 4 3 2 2 2 4 2" xfId="5591"/>
    <cellStyle name="Normal 2 4 3 2 2 2 4 2 2" xfId="16602"/>
    <cellStyle name="Normal 2 4 3 2 2 2 4 2 2 2" xfId="28857"/>
    <cellStyle name="Normal 2 4 3 2 2 2 4 2 2 3" xfId="41098"/>
    <cellStyle name="Normal 2 4 3 2 2 2 4 2 3" xfId="22740"/>
    <cellStyle name="Normal 2 4 3 2 2 2 4 2 4" xfId="34984"/>
    <cellStyle name="Normal 2 4 3 2 2 2 4 2 5" xfId="47213"/>
    <cellStyle name="Normal 2 4 3 2 2 2 4 3" xfId="16601"/>
    <cellStyle name="Normal 2 4 3 2 2 2 4 3 2" xfId="28856"/>
    <cellStyle name="Normal 2 4 3 2 2 2 4 3 3" xfId="41097"/>
    <cellStyle name="Normal 2 4 3 2 2 2 4 4" xfId="22739"/>
    <cellStyle name="Normal 2 4 3 2 2 2 4 5" xfId="34983"/>
    <cellStyle name="Normal 2 4 3 2 2 2 4 6" xfId="47212"/>
    <cellStyle name="Normal 2 4 3 2 2 2 5" xfId="5592"/>
    <cellStyle name="Normal 2 4 3 2 2 2 5 2" xfId="16603"/>
    <cellStyle name="Normal 2 4 3 2 2 2 5 2 2" xfId="28858"/>
    <cellStyle name="Normal 2 4 3 2 2 2 5 2 3" xfId="41099"/>
    <cellStyle name="Normal 2 4 3 2 2 2 5 3" xfId="22741"/>
    <cellStyle name="Normal 2 4 3 2 2 2 5 4" xfId="34985"/>
    <cellStyle name="Normal 2 4 3 2 2 2 5 5" xfId="47214"/>
    <cellStyle name="Normal 2 4 3 2 2 2 6" xfId="16588"/>
    <cellStyle name="Normal 2 4 3 2 2 2 6 2" xfId="28843"/>
    <cellStyle name="Normal 2 4 3 2 2 2 6 3" xfId="41084"/>
    <cellStyle name="Normal 2 4 3 2 2 2 7" xfId="22726"/>
    <cellStyle name="Normal 2 4 3 2 2 2 8" xfId="34970"/>
    <cellStyle name="Normal 2 4 3 2 2 2 9" xfId="47199"/>
    <cellStyle name="Normal 2 4 3 2 2 3" xfId="5593"/>
    <cellStyle name="Normal 2 4 3 2 2 3 2" xfId="5594"/>
    <cellStyle name="Normal 2 4 3 2 2 3 2 2" xfId="5595"/>
    <cellStyle name="Normal 2 4 3 2 2 3 2 2 2" xfId="5596"/>
    <cellStyle name="Normal 2 4 3 2 2 3 2 2 2 2" xfId="16607"/>
    <cellStyle name="Normal 2 4 3 2 2 3 2 2 2 2 2" xfId="28862"/>
    <cellStyle name="Normal 2 4 3 2 2 3 2 2 2 2 3" xfId="41103"/>
    <cellStyle name="Normal 2 4 3 2 2 3 2 2 2 3" xfId="22745"/>
    <cellStyle name="Normal 2 4 3 2 2 3 2 2 2 4" xfId="34989"/>
    <cellStyle name="Normal 2 4 3 2 2 3 2 2 2 5" xfId="47218"/>
    <cellStyle name="Normal 2 4 3 2 2 3 2 2 3" xfId="16606"/>
    <cellStyle name="Normal 2 4 3 2 2 3 2 2 3 2" xfId="28861"/>
    <cellStyle name="Normal 2 4 3 2 2 3 2 2 3 3" xfId="41102"/>
    <cellStyle name="Normal 2 4 3 2 2 3 2 2 4" xfId="22744"/>
    <cellStyle name="Normal 2 4 3 2 2 3 2 2 5" xfId="34988"/>
    <cellStyle name="Normal 2 4 3 2 2 3 2 2 6" xfId="47217"/>
    <cellStyle name="Normal 2 4 3 2 2 3 2 3" xfId="5597"/>
    <cellStyle name="Normal 2 4 3 2 2 3 2 3 2" xfId="16608"/>
    <cellStyle name="Normal 2 4 3 2 2 3 2 3 2 2" xfId="28863"/>
    <cellStyle name="Normal 2 4 3 2 2 3 2 3 2 3" xfId="41104"/>
    <cellStyle name="Normal 2 4 3 2 2 3 2 3 3" xfId="22746"/>
    <cellStyle name="Normal 2 4 3 2 2 3 2 3 4" xfId="34990"/>
    <cellStyle name="Normal 2 4 3 2 2 3 2 3 5" xfId="47219"/>
    <cellStyle name="Normal 2 4 3 2 2 3 2 4" xfId="16605"/>
    <cellStyle name="Normal 2 4 3 2 2 3 2 4 2" xfId="28860"/>
    <cellStyle name="Normal 2 4 3 2 2 3 2 4 3" xfId="41101"/>
    <cellStyle name="Normal 2 4 3 2 2 3 2 5" xfId="22743"/>
    <cellStyle name="Normal 2 4 3 2 2 3 2 6" xfId="34987"/>
    <cellStyle name="Normal 2 4 3 2 2 3 2 7" xfId="47216"/>
    <cellStyle name="Normal 2 4 3 2 2 3 3" xfId="5598"/>
    <cellStyle name="Normal 2 4 3 2 2 3 3 2" xfId="5599"/>
    <cellStyle name="Normal 2 4 3 2 2 3 3 2 2" xfId="16610"/>
    <cellStyle name="Normal 2 4 3 2 2 3 3 2 2 2" xfId="28865"/>
    <cellStyle name="Normal 2 4 3 2 2 3 3 2 2 3" xfId="41106"/>
    <cellStyle name="Normal 2 4 3 2 2 3 3 2 3" xfId="22748"/>
    <cellStyle name="Normal 2 4 3 2 2 3 3 2 4" xfId="34992"/>
    <cellStyle name="Normal 2 4 3 2 2 3 3 2 5" xfId="47221"/>
    <cellStyle name="Normal 2 4 3 2 2 3 3 3" xfId="16609"/>
    <cellStyle name="Normal 2 4 3 2 2 3 3 3 2" xfId="28864"/>
    <cellStyle name="Normal 2 4 3 2 2 3 3 3 3" xfId="41105"/>
    <cellStyle name="Normal 2 4 3 2 2 3 3 4" xfId="22747"/>
    <cellStyle name="Normal 2 4 3 2 2 3 3 5" xfId="34991"/>
    <cellStyle name="Normal 2 4 3 2 2 3 3 6" xfId="47220"/>
    <cellStyle name="Normal 2 4 3 2 2 3 4" xfId="5600"/>
    <cellStyle name="Normal 2 4 3 2 2 3 4 2" xfId="16611"/>
    <cellStyle name="Normal 2 4 3 2 2 3 4 2 2" xfId="28866"/>
    <cellStyle name="Normal 2 4 3 2 2 3 4 2 3" xfId="41107"/>
    <cellStyle name="Normal 2 4 3 2 2 3 4 3" xfId="22749"/>
    <cellStyle name="Normal 2 4 3 2 2 3 4 4" xfId="34993"/>
    <cellStyle name="Normal 2 4 3 2 2 3 4 5" xfId="47222"/>
    <cellStyle name="Normal 2 4 3 2 2 3 5" xfId="16604"/>
    <cellStyle name="Normal 2 4 3 2 2 3 5 2" xfId="28859"/>
    <cellStyle name="Normal 2 4 3 2 2 3 5 3" xfId="41100"/>
    <cellStyle name="Normal 2 4 3 2 2 3 6" xfId="22742"/>
    <cellStyle name="Normal 2 4 3 2 2 3 7" xfId="34986"/>
    <cellStyle name="Normal 2 4 3 2 2 3 8" xfId="47215"/>
    <cellStyle name="Normal 2 4 3 2 2 4" xfId="5601"/>
    <cellStyle name="Normal 2 4 3 2 2 4 2" xfId="5602"/>
    <cellStyle name="Normal 2 4 3 2 2 4 2 2" xfId="5603"/>
    <cellStyle name="Normal 2 4 3 2 2 4 2 2 2" xfId="16614"/>
    <cellStyle name="Normal 2 4 3 2 2 4 2 2 2 2" xfId="28869"/>
    <cellStyle name="Normal 2 4 3 2 2 4 2 2 2 3" xfId="41110"/>
    <cellStyle name="Normal 2 4 3 2 2 4 2 2 3" xfId="22752"/>
    <cellStyle name="Normal 2 4 3 2 2 4 2 2 4" xfId="34996"/>
    <cellStyle name="Normal 2 4 3 2 2 4 2 2 5" xfId="47225"/>
    <cellStyle name="Normal 2 4 3 2 2 4 2 3" xfId="16613"/>
    <cellStyle name="Normal 2 4 3 2 2 4 2 3 2" xfId="28868"/>
    <cellStyle name="Normal 2 4 3 2 2 4 2 3 3" xfId="41109"/>
    <cellStyle name="Normal 2 4 3 2 2 4 2 4" xfId="22751"/>
    <cellStyle name="Normal 2 4 3 2 2 4 2 5" xfId="34995"/>
    <cellStyle name="Normal 2 4 3 2 2 4 2 6" xfId="47224"/>
    <cellStyle name="Normal 2 4 3 2 2 4 3" xfId="5604"/>
    <cellStyle name="Normal 2 4 3 2 2 4 3 2" xfId="16615"/>
    <cellStyle name="Normal 2 4 3 2 2 4 3 2 2" xfId="28870"/>
    <cellStyle name="Normal 2 4 3 2 2 4 3 2 3" xfId="41111"/>
    <cellStyle name="Normal 2 4 3 2 2 4 3 3" xfId="22753"/>
    <cellStyle name="Normal 2 4 3 2 2 4 3 4" xfId="34997"/>
    <cellStyle name="Normal 2 4 3 2 2 4 3 5" xfId="47226"/>
    <cellStyle name="Normal 2 4 3 2 2 4 4" xfId="16612"/>
    <cellStyle name="Normal 2 4 3 2 2 4 4 2" xfId="28867"/>
    <cellStyle name="Normal 2 4 3 2 2 4 4 3" xfId="41108"/>
    <cellStyle name="Normal 2 4 3 2 2 4 5" xfId="22750"/>
    <cellStyle name="Normal 2 4 3 2 2 4 6" xfId="34994"/>
    <cellStyle name="Normal 2 4 3 2 2 4 7" xfId="47223"/>
    <cellStyle name="Normal 2 4 3 2 2 5" xfId="5605"/>
    <cellStyle name="Normal 2 4 3 2 2 5 2" xfId="5606"/>
    <cellStyle name="Normal 2 4 3 2 2 5 2 2" xfId="16617"/>
    <cellStyle name="Normal 2 4 3 2 2 5 2 2 2" xfId="28872"/>
    <cellStyle name="Normal 2 4 3 2 2 5 2 2 3" xfId="41113"/>
    <cellStyle name="Normal 2 4 3 2 2 5 2 3" xfId="22755"/>
    <cellStyle name="Normal 2 4 3 2 2 5 2 4" xfId="34999"/>
    <cellStyle name="Normal 2 4 3 2 2 5 2 5" xfId="47228"/>
    <cellStyle name="Normal 2 4 3 2 2 5 3" xfId="16616"/>
    <cellStyle name="Normal 2 4 3 2 2 5 3 2" xfId="28871"/>
    <cellStyle name="Normal 2 4 3 2 2 5 3 3" xfId="41112"/>
    <cellStyle name="Normal 2 4 3 2 2 5 4" xfId="22754"/>
    <cellStyle name="Normal 2 4 3 2 2 5 5" xfId="34998"/>
    <cellStyle name="Normal 2 4 3 2 2 5 6" xfId="47227"/>
    <cellStyle name="Normal 2 4 3 2 2 6" xfId="5607"/>
    <cellStyle name="Normal 2 4 3 2 2 6 2" xfId="16618"/>
    <cellStyle name="Normal 2 4 3 2 2 6 2 2" xfId="28873"/>
    <cellStyle name="Normal 2 4 3 2 2 6 2 3" xfId="41114"/>
    <cellStyle name="Normal 2 4 3 2 2 6 3" xfId="22756"/>
    <cellStyle name="Normal 2 4 3 2 2 6 4" xfId="35000"/>
    <cellStyle name="Normal 2 4 3 2 2 6 5" xfId="47229"/>
    <cellStyle name="Normal 2 4 3 2 2 7" xfId="16587"/>
    <cellStyle name="Normal 2 4 3 2 2 7 2" xfId="28842"/>
    <cellStyle name="Normal 2 4 3 2 2 7 3" xfId="41083"/>
    <cellStyle name="Normal 2 4 3 2 2 8" xfId="22725"/>
    <cellStyle name="Normal 2 4 3 2 2 9" xfId="34969"/>
    <cellStyle name="Normal 2 4 3 2 3" xfId="5608"/>
    <cellStyle name="Normal 2 4 3 2 3 2" xfId="5609"/>
    <cellStyle name="Normal 2 4 3 2 3 2 2" xfId="5610"/>
    <cellStyle name="Normal 2 4 3 2 3 2 2 2" xfId="5611"/>
    <cellStyle name="Normal 2 4 3 2 3 2 2 2 2" xfId="5612"/>
    <cellStyle name="Normal 2 4 3 2 3 2 2 2 2 2" xfId="16623"/>
    <cellStyle name="Normal 2 4 3 2 3 2 2 2 2 2 2" xfId="28878"/>
    <cellStyle name="Normal 2 4 3 2 3 2 2 2 2 2 3" xfId="41119"/>
    <cellStyle name="Normal 2 4 3 2 3 2 2 2 2 3" xfId="22761"/>
    <cellStyle name="Normal 2 4 3 2 3 2 2 2 2 4" xfId="35005"/>
    <cellStyle name="Normal 2 4 3 2 3 2 2 2 2 5" xfId="47234"/>
    <cellStyle name="Normal 2 4 3 2 3 2 2 2 3" xfId="16622"/>
    <cellStyle name="Normal 2 4 3 2 3 2 2 2 3 2" xfId="28877"/>
    <cellStyle name="Normal 2 4 3 2 3 2 2 2 3 3" xfId="41118"/>
    <cellStyle name="Normal 2 4 3 2 3 2 2 2 4" xfId="22760"/>
    <cellStyle name="Normal 2 4 3 2 3 2 2 2 5" xfId="35004"/>
    <cellStyle name="Normal 2 4 3 2 3 2 2 2 6" xfId="47233"/>
    <cellStyle name="Normal 2 4 3 2 3 2 2 3" xfId="5613"/>
    <cellStyle name="Normal 2 4 3 2 3 2 2 3 2" xfId="16624"/>
    <cellStyle name="Normal 2 4 3 2 3 2 2 3 2 2" xfId="28879"/>
    <cellStyle name="Normal 2 4 3 2 3 2 2 3 2 3" xfId="41120"/>
    <cellStyle name="Normal 2 4 3 2 3 2 2 3 3" xfId="22762"/>
    <cellStyle name="Normal 2 4 3 2 3 2 2 3 4" xfId="35006"/>
    <cellStyle name="Normal 2 4 3 2 3 2 2 3 5" xfId="47235"/>
    <cellStyle name="Normal 2 4 3 2 3 2 2 4" xfId="16621"/>
    <cellStyle name="Normal 2 4 3 2 3 2 2 4 2" xfId="28876"/>
    <cellStyle name="Normal 2 4 3 2 3 2 2 4 3" xfId="41117"/>
    <cellStyle name="Normal 2 4 3 2 3 2 2 5" xfId="22759"/>
    <cellStyle name="Normal 2 4 3 2 3 2 2 6" xfId="35003"/>
    <cellStyle name="Normal 2 4 3 2 3 2 2 7" xfId="47232"/>
    <cellStyle name="Normal 2 4 3 2 3 2 3" xfId="5614"/>
    <cellStyle name="Normal 2 4 3 2 3 2 3 2" xfId="5615"/>
    <cellStyle name="Normal 2 4 3 2 3 2 3 2 2" xfId="16626"/>
    <cellStyle name="Normal 2 4 3 2 3 2 3 2 2 2" xfId="28881"/>
    <cellStyle name="Normal 2 4 3 2 3 2 3 2 2 3" xfId="41122"/>
    <cellStyle name="Normal 2 4 3 2 3 2 3 2 3" xfId="22764"/>
    <cellStyle name="Normal 2 4 3 2 3 2 3 2 4" xfId="35008"/>
    <cellStyle name="Normal 2 4 3 2 3 2 3 2 5" xfId="47237"/>
    <cellStyle name="Normal 2 4 3 2 3 2 3 3" xfId="16625"/>
    <cellStyle name="Normal 2 4 3 2 3 2 3 3 2" xfId="28880"/>
    <cellStyle name="Normal 2 4 3 2 3 2 3 3 3" xfId="41121"/>
    <cellStyle name="Normal 2 4 3 2 3 2 3 4" xfId="22763"/>
    <cellStyle name="Normal 2 4 3 2 3 2 3 5" xfId="35007"/>
    <cellStyle name="Normal 2 4 3 2 3 2 3 6" xfId="47236"/>
    <cellStyle name="Normal 2 4 3 2 3 2 4" xfId="5616"/>
    <cellStyle name="Normal 2 4 3 2 3 2 4 2" xfId="16627"/>
    <cellStyle name="Normal 2 4 3 2 3 2 4 2 2" xfId="28882"/>
    <cellStyle name="Normal 2 4 3 2 3 2 4 2 3" xfId="41123"/>
    <cellStyle name="Normal 2 4 3 2 3 2 4 3" xfId="22765"/>
    <cellStyle name="Normal 2 4 3 2 3 2 4 4" xfId="35009"/>
    <cellStyle name="Normal 2 4 3 2 3 2 4 5" xfId="47238"/>
    <cellStyle name="Normal 2 4 3 2 3 2 5" xfId="16620"/>
    <cellStyle name="Normal 2 4 3 2 3 2 5 2" xfId="28875"/>
    <cellStyle name="Normal 2 4 3 2 3 2 5 3" xfId="41116"/>
    <cellStyle name="Normal 2 4 3 2 3 2 6" xfId="22758"/>
    <cellStyle name="Normal 2 4 3 2 3 2 7" xfId="35002"/>
    <cellStyle name="Normal 2 4 3 2 3 2 8" xfId="47231"/>
    <cellStyle name="Normal 2 4 3 2 3 3" xfId="5617"/>
    <cellStyle name="Normal 2 4 3 2 3 3 2" xfId="5618"/>
    <cellStyle name="Normal 2 4 3 2 3 3 2 2" xfId="5619"/>
    <cellStyle name="Normal 2 4 3 2 3 3 2 2 2" xfId="16630"/>
    <cellStyle name="Normal 2 4 3 2 3 3 2 2 2 2" xfId="28885"/>
    <cellStyle name="Normal 2 4 3 2 3 3 2 2 2 3" xfId="41126"/>
    <cellStyle name="Normal 2 4 3 2 3 3 2 2 3" xfId="22768"/>
    <cellStyle name="Normal 2 4 3 2 3 3 2 2 4" xfId="35012"/>
    <cellStyle name="Normal 2 4 3 2 3 3 2 2 5" xfId="47241"/>
    <cellStyle name="Normal 2 4 3 2 3 3 2 3" xfId="16629"/>
    <cellStyle name="Normal 2 4 3 2 3 3 2 3 2" xfId="28884"/>
    <cellStyle name="Normal 2 4 3 2 3 3 2 3 3" xfId="41125"/>
    <cellStyle name="Normal 2 4 3 2 3 3 2 4" xfId="22767"/>
    <cellStyle name="Normal 2 4 3 2 3 3 2 5" xfId="35011"/>
    <cellStyle name="Normal 2 4 3 2 3 3 2 6" xfId="47240"/>
    <cellStyle name="Normal 2 4 3 2 3 3 3" xfId="5620"/>
    <cellStyle name="Normal 2 4 3 2 3 3 3 2" xfId="16631"/>
    <cellStyle name="Normal 2 4 3 2 3 3 3 2 2" xfId="28886"/>
    <cellStyle name="Normal 2 4 3 2 3 3 3 2 3" xfId="41127"/>
    <cellStyle name="Normal 2 4 3 2 3 3 3 3" xfId="22769"/>
    <cellStyle name="Normal 2 4 3 2 3 3 3 4" xfId="35013"/>
    <cellStyle name="Normal 2 4 3 2 3 3 3 5" xfId="47242"/>
    <cellStyle name="Normal 2 4 3 2 3 3 4" xfId="16628"/>
    <cellStyle name="Normal 2 4 3 2 3 3 4 2" xfId="28883"/>
    <cellStyle name="Normal 2 4 3 2 3 3 4 3" xfId="41124"/>
    <cellStyle name="Normal 2 4 3 2 3 3 5" xfId="22766"/>
    <cellStyle name="Normal 2 4 3 2 3 3 6" xfId="35010"/>
    <cellStyle name="Normal 2 4 3 2 3 3 7" xfId="47239"/>
    <cellStyle name="Normal 2 4 3 2 3 4" xfId="5621"/>
    <cellStyle name="Normal 2 4 3 2 3 4 2" xfId="5622"/>
    <cellStyle name="Normal 2 4 3 2 3 4 2 2" xfId="16633"/>
    <cellStyle name="Normal 2 4 3 2 3 4 2 2 2" xfId="28888"/>
    <cellStyle name="Normal 2 4 3 2 3 4 2 2 3" xfId="41129"/>
    <cellStyle name="Normal 2 4 3 2 3 4 2 3" xfId="22771"/>
    <cellStyle name="Normal 2 4 3 2 3 4 2 4" xfId="35015"/>
    <cellStyle name="Normal 2 4 3 2 3 4 2 5" xfId="47244"/>
    <cellStyle name="Normal 2 4 3 2 3 4 3" xfId="16632"/>
    <cellStyle name="Normal 2 4 3 2 3 4 3 2" xfId="28887"/>
    <cellStyle name="Normal 2 4 3 2 3 4 3 3" xfId="41128"/>
    <cellStyle name="Normal 2 4 3 2 3 4 4" xfId="22770"/>
    <cellStyle name="Normal 2 4 3 2 3 4 5" xfId="35014"/>
    <cellStyle name="Normal 2 4 3 2 3 4 6" xfId="47243"/>
    <cellStyle name="Normal 2 4 3 2 3 5" xfId="5623"/>
    <cellStyle name="Normal 2 4 3 2 3 5 2" xfId="16634"/>
    <cellStyle name="Normal 2 4 3 2 3 5 2 2" xfId="28889"/>
    <cellStyle name="Normal 2 4 3 2 3 5 2 3" xfId="41130"/>
    <cellStyle name="Normal 2 4 3 2 3 5 3" xfId="22772"/>
    <cellStyle name="Normal 2 4 3 2 3 5 4" xfId="35016"/>
    <cellStyle name="Normal 2 4 3 2 3 5 5" xfId="47245"/>
    <cellStyle name="Normal 2 4 3 2 3 6" xfId="16619"/>
    <cellStyle name="Normal 2 4 3 2 3 6 2" xfId="28874"/>
    <cellStyle name="Normal 2 4 3 2 3 6 3" xfId="41115"/>
    <cellStyle name="Normal 2 4 3 2 3 7" xfId="22757"/>
    <cellStyle name="Normal 2 4 3 2 3 8" xfId="35001"/>
    <cellStyle name="Normal 2 4 3 2 3 9" xfId="47230"/>
    <cellStyle name="Normal 2 4 3 2 4" xfId="5624"/>
    <cellStyle name="Normal 2 4 3 2 4 2" xfId="5625"/>
    <cellStyle name="Normal 2 4 3 2 4 2 2" xfId="5626"/>
    <cellStyle name="Normal 2 4 3 2 4 2 2 2" xfId="5627"/>
    <cellStyle name="Normal 2 4 3 2 4 2 2 2 2" xfId="16638"/>
    <cellStyle name="Normal 2 4 3 2 4 2 2 2 2 2" xfId="28893"/>
    <cellStyle name="Normal 2 4 3 2 4 2 2 2 2 3" xfId="41134"/>
    <cellStyle name="Normal 2 4 3 2 4 2 2 2 3" xfId="22776"/>
    <cellStyle name="Normal 2 4 3 2 4 2 2 2 4" xfId="35020"/>
    <cellStyle name="Normal 2 4 3 2 4 2 2 2 5" xfId="47249"/>
    <cellStyle name="Normal 2 4 3 2 4 2 2 3" xfId="16637"/>
    <cellStyle name="Normal 2 4 3 2 4 2 2 3 2" xfId="28892"/>
    <cellStyle name="Normal 2 4 3 2 4 2 2 3 3" xfId="41133"/>
    <cellStyle name="Normal 2 4 3 2 4 2 2 4" xfId="22775"/>
    <cellStyle name="Normal 2 4 3 2 4 2 2 5" xfId="35019"/>
    <cellStyle name="Normal 2 4 3 2 4 2 2 6" xfId="47248"/>
    <cellStyle name="Normal 2 4 3 2 4 2 3" xfId="5628"/>
    <cellStyle name="Normal 2 4 3 2 4 2 3 2" xfId="16639"/>
    <cellStyle name="Normal 2 4 3 2 4 2 3 2 2" xfId="28894"/>
    <cellStyle name="Normal 2 4 3 2 4 2 3 2 3" xfId="41135"/>
    <cellStyle name="Normal 2 4 3 2 4 2 3 3" xfId="22777"/>
    <cellStyle name="Normal 2 4 3 2 4 2 3 4" xfId="35021"/>
    <cellStyle name="Normal 2 4 3 2 4 2 3 5" xfId="47250"/>
    <cellStyle name="Normal 2 4 3 2 4 2 4" xfId="16636"/>
    <cellStyle name="Normal 2 4 3 2 4 2 4 2" xfId="28891"/>
    <cellStyle name="Normal 2 4 3 2 4 2 4 3" xfId="41132"/>
    <cellStyle name="Normal 2 4 3 2 4 2 5" xfId="22774"/>
    <cellStyle name="Normal 2 4 3 2 4 2 6" xfId="35018"/>
    <cellStyle name="Normal 2 4 3 2 4 2 7" xfId="47247"/>
    <cellStyle name="Normal 2 4 3 2 4 3" xfId="5629"/>
    <cellStyle name="Normal 2 4 3 2 4 3 2" xfId="5630"/>
    <cellStyle name="Normal 2 4 3 2 4 3 2 2" xfId="16641"/>
    <cellStyle name="Normal 2 4 3 2 4 3 2 2 2" xfId="28896"/>
    <cellStyle name="Normal 2 4 3 2 4 3 2 2 3" xfId="41137"/>
    <cellStyle name="Normal 2 4 3 2 4 3 2 3" xfId="22779"/>
    <cellStyle name="Normal 2 4 3 2 4 3 2 4" xfId="35023"/>
    <cellStyle name="Normal 2 4 3 2 4 3 2 5" xfId="47252"/>
    <cellStyle name="Normal 2 4 3 2 4 3 3" xfId="16640"/>
    <cellStyle name="Normal 2 4 3 2 4 3 3 2" xfId="28895"/>
    <cellStyle name="Normal 2 4 3 2 4 3 3 3" xfId="41136"/>
    <cellStyle name="Normal 2 4 3 2 4 3 4" xfId="22778"/>
    <cellStyle name="Normal 2 4 3 2 4 3 5" xfId="35022"/>
    <cellStyle name="Normal 2 4 3 2 4 3 6" xfId="47251"/>
    <cellStyle name="Normal 2 4 3 2 4 4" xfId="5631"/>
    <cellStyle name="Normal 2 4 3 2 4 4 2" xfId="16642"/>
    <cellStyle name="Normal 2 4 3 2 4 4 2 2" xfId="28897"/>
    <cellStyle name="Normal 2 4 3 2 4 4 2 3" xfId="41138"/>
    <cellStyle name="Normal 2 4 3 2 4 4 3" xfId="22780"/>
    <cellStyle name="Normal 2 4 3 2 4 4 4" xfId="35024"/>
    <cellStyle name="Normal 2 4 3 2 4 4 5" xfId="47253"/>
    <cellStyle name="Normal 2 4 3 2 4 5" xfId="16635"/>
    <cellStyle name="Normal 2 4 3 2 4 5 2" xfId="28890"/>
    <cellStyle name="Normal 2 4 3 2 4 5 3" xfId="41131"/>
    <cellStyle name="Normal 2 4 3 2 4 6" xfId="22773"/>
    <cellStyle name="Normal 2 4 3 2 4 7" xfId="35017"/>
    <cellStyle name="Normal 2 4 3 2 4 8" xfId="47246"/>
    <cellStyle name="Normal 2 4 3 2 5" xfId="5632"/>
    <cellStyle name="Normal 2 4 3 2 5 2" xfId="5633"/>
    <cellStyle name="Normal 2 4 3 2 5 2 2" xfId="5634"/>
    <cellStyle name="Normal 2 4 3 2 5 2 2 2" xfId="16645"/>
    <cellStyle name="Normal 2 4 3 2 5 2 2 2 2" xfId="28900"/>
    <cellStyle name="Normal 2 4 3 2 5 2 2 2 3" xfId="41141"/>
    <cellStyle name="Normal 2 4 3 2 5 2 2 3" xfId="22783"/>
    <cellStyle name="Normal 2 4 3 2 5 2 2 4" xfId="35027"/>
    <cellStyle name="Normal 2 4 3 2 5 2 2 5" xfId="47256"/>
    <cellStyle name="Normal 2 4 3 2 5 2 3" xfId="16644"/>
    <cellStyle name="Normal 2 4 3 2 5 2 3 2" xfId="28899"/>
    <cellStyle name="Normal 2 4 3 2 5 2 3 3" xfId="41140"/>
    <cellStyle name="Normal 2 4 3 2 5 2 4" xfId="22782"/>
    <cellStyle name="Normal 2 4 3 2 5 2 5" xfId="35026"/>
    <cellStyle name="Normal 2 4 3 2 5 2 6" xfId="47255"/>
    <cellStyle name="Normal 2 4 3 2 5 3" xfId="5635"/>
    <cellStyle name="Normal 2 4 3 2 5 3 2" xfId="16646"/>
    <cellStyle name="Normal 2 4 3 2 5 3 2 2" xfId="28901"/>
    <cellStyle name="Normal 2 4 3 2 5 3 2 3" xfId="41142"/>
    <cellStyle name="Normal 2 4 3 2 5 3 3" xfId="22784"/>
    <cellStyle name="Normal 2 4 3 2 5 3 4" xfId="35028"/>
    <cellStyle name="Normal 2 4 3 2 5 3 5" xfId="47257"/>
    <cellStyle name="Normal 2 4 3 2 5 4" xfId="16643"/>
    <cellStyle name="Normal 2 4 3 2 5 4 2" xfId="28898"/>
    <cellStyle name="Normal 2 4 3 2 5 4 3" xfId="41139"/>
    <cellStyle name="Normal 2 4 3 2 5 5" xfId="22781"/>
    <cellStyle name="Normal 2 4 3 2 5 6" xfId="35025"/>
    <cellStyle name="Normal 2 4 3 2 5 7" xfId="47254"/>
    <cellStyle name="Normal 2 4 3 2 6" xfId="5636"/>
    <cellStyle name="Normal 2 4 3 2 6 2" xfId="5637"/>
    <cellStyle name="Normal 2 4 3 2 6 2 2" xfId="16648"/>
    <cellStyle name="Normal 2 4 3 2 6 2 2 2" xfId="28903"/>
    <cellStyle name="Normal 2 4 3 2 6 2 2 3" xfId="41144"/>
    <cellStyle name="Normal 2 4 3 2 6 2 3" xfId="22786"/>
    <cellStyle name="Normal 2 4 3 2 6 2 4" xfId="35030"/>
    <cellStyle name="Normal 2 4 3 2 6 2 5" xfId="47259"/>
    <cellStyle name="Normal 2 4 3 2 6 3" xfId="16647"/>
    <cellStyle name="Normal 2 4 3 2 6 3 2" xfId="28902"/>
    <cellStyle name="Normal 2 4 3 2 6 3 3" xfId="41143"/>
    <cellStyle name="Normal 2 4 3 2 6 4" xfId="22785"/>
    <cellStyle name="Normal 2 4 3 2 6 5" xfId="35029"/>
    <cellStyle name="Normal 2 4 3 2 6 6" xfId="47258"/>
    <cellStyle name="Normal 2 4 3 2 7" xfId="5638"/>
    <cellStyle name="Normal 2 4 3 2 7 2" xfId="16649"/>
    <cellStyle name="Normal 2 4 3 2 7 2 2" xfId="28904"/>
    <cellStyle name="Normal 2 4 3 2 7 2 3" xfId="41145"/>
    <cellStyle name="Normal 2 4 3 2 7 3" xfId="22787"/>
    <cellStyle name="Normal 2 4 3 2 7 4" xfId="35031"/>
    <cellStyle name="Normal 2 4 3 2 7 5" xfId="47260"/>
    <cellStyle name="Normal 2 4 3 2 8" xfId="16586"/>
    <cellStyle name="Normal 2 4 3 2 8 2" xfId="28841"/>
    <cellStyle name="Normal 2 4 3 2 8 3" xfId="41082"/>
    <cellStyle name="Normal 2 4 3 2 9" xfId="22724"/>
    <cellStyle name="Normal 2 4 3 3" xfId="5639"/>
    <cellStyle name="Normal 2 4 3 3 10" xfId="47261"/>
    <cellStyle name="Normal 2 4 3 3 2" xfId="5640"/>
    <cellStyle name="Normal 2 4 3 3 2 2" xfId="5641"/>
    <cellStyle name="Normal 2 4 3 3 2 2 2" xfId="5642"/>
    <cellStyle name="Normal 2 4 3 3 2 2 2 2" xfId="5643"/>
    <cellStyle name="Normal 2 4 3 3 2 2 2 2 2" xfId="5644"/>
    <cellStyle name="Normal 2 4 3 3 2 2 2 2 2 2" xfId="16655"/>
    <cellStyle name="Normal 2 4 3 3 2 2 2 2 2 2 2" xfId="28910"/>
    <cellStyle name="Normal 2 4 3 3 2 2 2 2 2 2 3" xfId="41151"/>
    <cellStyle name="Normal 2 4 3 3 2 2 2 2 2 3" xfId="22793"/>
    <cellStyle name="Normal 2 4 3 3 2 2 2 2 2 4" xfId="35037"/>
    <cellStyle name="Normal 2 4 3 3 2 2 2 2 2 5" xfId="47266"/>
    <cellStyle name="Normal 2 4 3 3 2 2 2 2 3" xfId="16654"/>
    <cellStyle name="Normal 2 4 3 3 2 2 2 2 3 2" xfId="28909"/>
    <cellStyle name="Normal 2 4 3 3 2 2 2 2 3 3" xfId="41150"/>
    <cellStyle name="Normal 2 4 3 3 2 2 2 2 4" xfId="22792"/>
    <cellStyle name="Normal 2 4 3 3 2 2 2 2 5" xfId="35036"/>
    <cellStyle name="Normal 2 4 3 3 2 2 2 2 6" xfId="47265"/>
    <cellStyle name="Normal 2 4 3 3 2 2 2 3" xfId="5645"/>
    <cellStyle name="Normal 2 4 3 3 2 2 2 3 2" xfId="16656"/>
    <cellStyle name="Normal 2 4 3 3 2 2 2 3 2 2" xfId="28911"/>
    <cellStyle name="Normal 2 4 3 3 2 2 2 3 2 3" xfId="41152"/>
    <cellStyle name="Normal 2 4 3 3 2 2 2 3 3" xfId="22794"/>
    <cellStyle name="Normal 2 4 3 3 2 2 2 3 4" xfId="35038"/>
    <cellStyle name="Normal 2 4 3 3 2 2 2 3 5" xfId="47267"/>
    <cellStyle name="Normal 2 4 3 3 2 2 2 4" xfId="16653"/>
    <cellStyle name="Normal 2 4 3 3 2 2 2 4 2" xfId="28908"/>
    <cellStyle name="Normal 2 4 3 3 2 2 2 4 3" xfId="41149"/>
    <cellStyle name="Normal 2 4 3 3 2 2 2 5" xfId="22791"/>
    <cellStyle name="Normal 2 4 3 3 2 2 2 6" xfId="35035"/>
    <cellStyle name="Normal 2 4 3 3 2 2 2 7" xfId="47264"/>
    <cellStyle name="Normal 2 4 3 3 2 2 3" xfId="5646"/>
    <cellStyle name="Normal 2 4 3 3 2 2 3 2" xfId="5647"/>
    <cellStyle name="Normal 2 4 3 3 2 2 3 2 2" xfId="16658"/>
    <cellStyle name="Normal 2 4 3 3 2 2 3 2 2 2" xfId="28913"/>
    <cellStyle name="Normal 2 4 3 3 2 2 3 2 2 3" xfId="41154"/>
    <cellStyle name="Normal 2 4 3 3 2 2 3 2 3" xfId="22796"/>
    <cellStyle name="Normal 2 4 3 3 2 2 3 2 4" xfId="35040"/>
    <cellStyle name="Normal 2 4 3 3 2 2 3 2 5" xfId="47269"/>
    <cellStyle name="Normal 2 4 3 3 2 2 3 3" xfId="16657"/>
    <cellStyle name="Normal 2 4 3 3 2 2 3 3 2" xfId="28912"/>
    <cellStyle name="Normal 2 4 3 3 2 2 3 3 3" xfId="41153"/>
    <cellStyle name="Normal 2 4 3 3 2 2 3 4" xfId="22795"/>
    <cellStyle name="Normal 2 4 3 3 2 2 3 5" xfId="35039"/>
    <cellStyle name="Normal 2 4 3 3 2 2 3 6" xfId="47268"/>
    <cellStyle name="Normal 2 4 3 3 2 2 4" xfId="5648"/>
    <cellStyle name="Normal 2 4 3 3 2 2 4 2" xfId="16659"/>
    <cellStyle name="Normal 2 4 3 3 2 2 4 2 2" xfId="28914"/>
    <cellStyle name="Normal 2 4 3 3 2 2 4 2 3" xfId="41155"/>
    <cellStyle name="Normal 2 4 3 3 2 2 4 3" xfId="22797"/>
    <cellStyle name="Normal 2 4 3 3 2 2 4 4" xfId="35041"/>
    <cellStyle name="Normal 2 4 3 3 2 2 4 5" xfId="47270"/>
    <cellStyle name="Normal 2 4 3 3 2 2 5" xfId="16652"/>
    <cellStyle name="Normal 2 4 3 3 2 2 5 2" xfId="28907"/>
    <cellStyle name="Normal 2 4 3 3 2 2 5 3" xfId="41148"/>
    <cellStyle name="Normal 2 4 3 3 2 2 6" xfId="22790"/>
    <cellStyle name="Normal 2 4 3 3 2 2 7" xfId="35034"/>
    <cellStyle name="Normal 2 4 3 3 2 2 8" xfId="47263"/>
    <cellStyle name="Normal 2 4 3 3 2 3" xfId="5649"/>
    <cellStyle name="Normal 2 4 3 3 2 3 2" xfId="5650"/>
    <cellStyle name="Normal 2 4 3 3 2 3 2 2" xfId="5651"/>
    <cellStyle name="Normal 2 4 3 3 2 3 2 2 2" xfId="16662"/>
    <cellStyle name="Normal 2 4 3 3 2 3 2 2 2 2" xfId="28917"/>
    <cellStyle name="Normal 2 4 3 3 2 3 2 2 2 3" xfId="41158"/>
    <cellStyle name="Normal 2 4 3 3 2 3 2 2 3" xfId="22800"/>
    <cellStyle name="Normal 2 4 3 3 2 3 2 2 4" xfId="35044"/>
    <cellStyle name="Normal 2 4 3 3 2 3 2 2 5" xfId="47273"/>
    <cellStyle name="Normal 2 4 3 3 2 3 2 3" xfId="16661"/>
    <cellStyle name="Normal 2 4 3 3 2 3 2 3 2" xfId="28916"/>
    <cellStyle name="Normal 2 4 3 3 2 3 2 3 3" xfId="41157"/>
    <cellStyle name="Normal 2 4 3 3 2 3 2 4" xfId="22799"/>
    <cellStyle name="Normal 2 4 3 3 2 3 2 5" xfId="35043"/>
    <cellStyle name="Normal 2 4 3 3 2 3 2 6" xfId="47272"/>
    <cellStyle name="Normal 2 4 3 3 2 3 3" xfId="5652"/>
    <cellStyle name="Normal 2 4 3 3 2 3 3 2" xfId="16663"/>
    <cellStyle name="Normal 2 4 3 3 2 3 3 2 2" xfId="28918"/>
    <cellStyle name="Normal 2 4 3 3 2 3 3 2 3" xfId="41159"/>
    <cellStyle name="Normal 2 4 3 3 2 3 3 3" xfId="22801"/>
    <cellStyle name="Normal 2 4 3 3 2 3 3 4" xfId="35045"/>
    <cellStyle name="Normal 2 4 3 3 2 3 3 5" xfId="47274"/>
    <cellStyle name="Normal 2 4 3 3 2 3 4" xfId="16660"/>
    <cellStyle name="Normal 2 4 3 3 2 3 4 2" xfId="28915"/>
    <cellStyle name="Normal 2 4 3 3 2 3 4 3" xfId="41156"/>
    <cellStyle name="Normal 2 4 3 3 2 3 5" xfId="22798"/>
    <cellStyle name="Normal 2 4 3 3 2 3 6" xfId="35042"/>
    <cellStyle name="Normal 2 4 3 3 2 3 7" xfId="47271"/>
    <cellStyle name="Normal 2 4 3 3 2 4" xfId="5653"/>
    <cellStyle name="Normal 2 4 3 3 2 4 2" xfId="5654"/>
    <cellStyle name="Normal 2 4 3 3 2 4 2 2" xfId="16665"/>
    <cellStyle name="Normal 2 4 3 3 2 4 2 2 2" xfId="28920"/>
    <cellStyle name="Normal 2 4 3 3 2 4 2 2 3" xfId="41161"/>
    <cellStyle name="Normal 2 4 3 3 2 4 2 3" xfId="22803"/>
    <cellStyle name="Normal 2 4 3 3 2 4 2 4" xfId="35047"/>
    <cellStyle name="Normal 2 4 3 3 2 4 2 5" xfId="47276"/>
    <cellStyle name="Normal 2 4 3 3 2 4 3" xfId="16664"/>
    <cellStyle name="Normal 2 4 3 3 2 4 3 2" xfId="28919"/>
    <cellStyle name="Normal 2 4 3 3 2 4 3 3" xfId="41160"/>
    <cellStyle name="Normal 2 4 3 3 2 4 4" xfId="22802"/>
    <cellStyle name="Normal 2 4 3 3 2 4 5" xfId="35046"/>
    <cellStyle name="Normal 2 4 3 3 2 4 6" xfId="47275"/>
    <cellStyle name="Normal 2 4 3 3 2 5" xfId="5655"/>
    <cellStyle name="Normal 2 4 3 3 2 5 2" xfId="16666"/>
    <cellStyle name="Normal 2 4 3 3 2 5 2 2" xfId="28921"/>
    <cellStyle name="Normal 2 4 3 3 2 5 2 3" xfId="41162"/>
    <cellStyle name="Normal 2 4 3 3 2 5 3" xfId="22804"/>
    <cellStyle name="Normal 2 4 3 3 2 5 4" xfId="35048"/>
    <cellStyle name="Normal 2 4 3 3 2 5 5" xfId="47277"/>
    <cellStyle name="Normal 2 4 3 3 2 6" xfId="16651"/>
    <cellStyle name="Normal 2 4 3 3 2 6 2" xfId="28906"/>
    <cellStyle name="Normal 2 4 3 3 2 6 3" xfId="41147"/>
    <cellStyle name="Normal 2 4 3 3 2 7" xfId="22789"/>
    <cellStyle name="Normal 2 4 3 3 2 8" xfId="35033"/>
    <cellStyle name="Normal 2 4 3 3 2 9" xfId="47262"/>
    <cellStyle name="Normal 2 4 3 3 3" xfId="5656"/>
    <cellStyle name="Normal 2 4 3 3 3 2" xfId="5657"/>
    <cellStyle name="Normal 2 4 3 3 3 2 2" xfId="5658"/>
    <cellStyle name="Normal 2 4 3 3 3 2 2 2" xfId="5659"/>
    <cellStyle name="Normal 2 4 3 3 3 2 2 2 2" xfId="16670"/>
    <cellStyle name="Normal 2 4 3 3 3 2 2 2 2 2" xfId="28925"/>
    <cellStyle name="Normal 2 4 3 3 3 2 2 2 2 3" xfId="41166"/>
    <cellStyle name="Normal 2 4 3 3 3 2 2 2 3" xfId="22808"/>
    <cellStyle name="Normal 2 4 3 3 3 2 2 2 4" xfId="35052"/>
    <cellStyle name="Normal 2 4 3 3 3 2 2 2 5" xfId="47281"/>
    <cellStyle name="Normal 2 4 3 3 3 2 2 3" xfId="16669"/>
    <cellStyle name="Normal 2 4 3 3 3 2 2 3 2" xfId="28924"/>
    <cellStyle name="Normal 2 4 3 3 3 2 2 3 3" xfId="41165"/>
    <cellStyle name="Normal 2 4 3 3 3 2 2 4" xfId="22807"/>
    <cellStyle name="Normal 2 4 3 3 3 2 2 5" xfId="35051"/>
    <cellStyle name="Normal 2 4 3 3 3 2 2 6" xfId="47280"/>
    <cellStyle name="Normal 2 4 3 3 3 2 3" xfId="5660"/>
    <cellStyle name="Normal 2 4 3 3 3 2 3 2" xfId="16671"/>
    <cellStyle name="Normal 2 4 3 3 3 2 3 2 2" xfId="28926"/>
    <cellStyle name="Normal 2 4 3 3 3 2 3 2 3" xfId="41167"/>
    <cellStyle name="Normal 2 4 3 3 3 2 3 3" xfId="22809"/>
    <cellStyle name="Normal 2 4 3 3 3 2 3 4" xfId="35053"/>
    <cellStyle name="Normal 2 4 3 3 3 2 3 5" xfId="47282"/>
    <cellStyle name="Normal 2 4 3 3 3 2 4" xfId="16668"/>
    <cellStyle name="Normal 2 4 3 3 3 2 4 2" xfId="28923"/>
    <cellStyle name="Normal 2 4 3 3 3 2 4 3" xfId="41164"/>
    <cellStyle name="Normal 2 4 3 3 3 2 5" xfId="22806"/>
    <cellStyle name="Normal 2 4 3 3 3 2 6" xfId="35050"/>
    <cellStyle name="Normal 2 4 3 3 3 2 7" xfId="47279"/>
    <cellStyle name="Normal 2 4 3 3 3 3" xfId="5661"/>
    <cellStyle name="Normal 2 4 3 3 3 3 2" xfId="5662"/>
    <cellStyle name="Normal 2 4 3 3 3 3 2 2" xfId="16673"/>
    <cellStyle name="Normal 2 4 3 3 3 3 2 2 2" xfId="28928"/>
    <cellStyle name="Normal 2 4 3 3 3 3 2 2 3" xfId="41169"/>
    <cellStyle name="Normal 2 4 3 3 3 3 2 3" xfId="22811"/>
    <cellStyle name="Normal 2 4 3 3 3 3 2 4" xfId="35055"/>
    <cellStyle name="Normal 2 4 3 3 3 3 2 5" xfId="47284"/>
    <cellStyle name="Normal 2 4 3 3 3 3 3" xfId="16672"/>
    <cellStyle name="Normal 2 4 3 3 3 3 3 2" xfId="28927"/>
    <cellStyle name="Normal 2 4 3 3 3 3 3 3" xfId="41168"/>
    <cellStyle name="Normal 2 4 3 3 3 3 4" xfId="22810"/>
    <cellStyle name="Normal 2 4 3 3 3 3 5" xfId="35054"/>
    <cellStyle name="Normal 2 4 3 3 3 3 6" xfId="47283"/>
    <cellStyle name="Normal 2 4 3 3 3 4" xfId="5663"/>
    <cellStyle name="Normal 2 4 3 3 3 4 2" xfId="16674"/>
    <cellStyle name="Normal 2 4 3 3 3 4 2 2" xfId="28929"/>
    <cellStyle name="Normal 2 4 3 3 3 4 2 3" xfId="41170"/>
    <cellStyle name="Normal 2 4 3 3 3 4 3" xfId="22812"/>
    <cellStyle name="Normal 2 4 3 3 3 4 4" xfId="35056"/>
    <cellStyle name="Normal 2 4 3 3 3 4 5" xfId="47285"/>
    <cellStyle name="Normal 2 4 3 3 3 5" xfId="16667"/>
    <cellStyle name="Normal 2 4 3 3 3 5 2" xfId="28922"/>
    <cellStyle name="Normal 2 4 3 3 3 5 3" xfId="41163"/>
    <cellStyle name="Normal 2 4 3 3 3 6" xfId="22805"/>
    <cellStyle name="Normal 2 4 3 3 3 7" xfId="35049"/>
    <cellStyle name="Normal 2 4 3 3 3 8" xfId="47278"/>
    <cellStyle name="Normal 2 4 3 3 4" xfId="5664"/>
    <cellStyle name="Normal 2 4 3 3 4 2" xfId="5665"/>
    <cellStyle name="Normal 2 4 3 3 4 2 2" xfId="5666"/>
    <cellStyle name="Normal 2 4 3 3 4 2 2 2" xfId="16677"/>
    <cellStyle name="Normal 2 4 3 3 4 2 2 2 2" xfId="28932"/>
    <cellStyle name="Normal 2 4 3 3 4 2 2 2 3" xfId="41173"/>
    <cellStyle name="Normal 2 4 3 3 4 2 2 3" xfId="22815"/>
    <cellStyle name="Normal 2 4 3 3 4 2 2 4" xfId="35059"/>
    <cellStyle name="Normal 2 4 3 3 4 2 2 5" xfId="47288"/>
    <cellStyle name="Normal 2 4 3 3 4 2 3" xfId="16676"/>
    <cellStyle name="Normal 2 4 3 3 4 2 3 2" xfId="28931"/>
    <cellStyle name="Normal 2 4 3 3 4 2 3 3" xfId="41172"/>
    <cellStyle name="Normal 2 4 3 3 4 2 4" xfId="22814"/>
    <cellStyle name="Normal 2 4 3 3 4 2 5" xfId="35058"/>
    <cellStyle name="Normal 2 4 3 3 4 2 6" xfId="47287"/>
    <cellStyle name="Normal 2 4 3 3 4 3" xfId="5667"/>
    <cellStyle name="Normal 2 4 3 3 4 3 2" xfId="16678"/>
    <cellStyle name="Normal 2 4 3 3 4 3 2 2" xfId="28933"/>
    <cellStyle name="Normal 2 4 3 3 4 3 2 3" xfId="41174"/>
    <cellStyle name="Normal 2 4 3 3 4 3 3" xfId="22816"/>
    <cellStyle name="Normal 2 4 3 3 4 3 4" xfId="35060"/>
    <cellStyle name="Normal 2 4 3 3 4 3 5" xfId="47289"/>
    <cellStyle name="Normal 2 4 3 3 4 4" xfId="16675"/>
    <cellStyle name="Normal 2 4 3 3 4 4 2" xfId="28930"/>
    <cellStyle name="Normal 2 4 3 3 4 4 3" xfId="41171"/>
    <cellStyle name="Normal 2 4 3 3 4 5" xfId="22813"/>
    <cellStyle name="Normal 2 4 3 3 4 6" xfId="35057"/>
    <cellStyle name="Normal 2 4 3 3 4 7" xfId="47286"/>
    <cellStyle name="Normal 2 4 3 3 5" xfId="5668"/>
    <cellStyle name="Normal 2 4 3 3 5 2" xfId="5669"/>
    <cellStyle name="Normal 2 4 3 3 5 2 2" xfId="16680"/>
    <cellStyle name="Normal 2 4 3 3 5 2 2 2" xfId="28935"/>
    <cellStyle name="Normal 2 4 3 3 5 2 2 3" xfId="41176"/>
    <cellStyle name="Normal 2 4 3 3 5 2 3" xfId="22818"/>
    <cellStyle name="Normal 2 4 3 3 5 2 4" xfId="35062"/>
    <cellStyle name="Normal 2 4 3 3 5 2 5" xfId="47291"/>
    <cellStyle name="Normal 2 4 3 3 5 3" xfId="16679"/>
    <cellStyle name="Normal 2 4 3 3 5 3 2" xfId="28934"/>
    <cellStyle name="Normal 2 4 3 3 5 3 3" xfId="41175"/>
    <cellStyle name="Normal 2 4 3 3 5 4" xfId="22817"/>
    <cellStyle name="Normal 2 4 3 3 5 5" xfId="35061"/>
    <cellStyle name="Normal 2 4 3 3 5 6" xfId="47290"/>
    <cellStyle name="Normal 2 4 3 3 6" xfId="5670"/>
    <cellStyle name="Normal 2 4 3 3 6 2" xfId="16681"/>
    <cellStyle name="Normal 2 4 3 3 6 2 2" xfId="28936"/>
    <cellStyle name="Normal 2 4 3 3 6 2 3" xfId="41177"/>
    <cellStyle name="Normal 2 4 3 3 6 3" xfId="22819"/>
    <cellStyle name="Normal 2 4 3 3 6 4" xfId="35063"/>
    <cellStyle name="Normal 2 4 3 3 6 5" xfId="47292"/>
    <cellStyle name="Normal 2 4 3 3 7" xfId="16650"/>
    <cellStyle name="Normal 2 4 3 3 7 2" xfId="28905"/>
    <cellStyle name="Normal 2 4 3 3 7 3" xfId="41146"/>
    <cellStyle name="Normal 2 4 3 3 8" xfId="22788"/>
    <cellStyle name="Normal 2 4 3 3 9" xfId="35032"/>
    <cellStyle name="Normal 2 4 3 4" xfId="5671"/>
    <cellStyle name="Normal 2 4 3 4 2" xfId="5672"/>
    <cellStyle name="Normal 2 4 3 4 2 2" xfId="5673"/>
    <cellStyle name="Normal 2 4 3 4 2 2 2" xfId="5674"/>
    <cellStyle name="Normal 2 4 3 4 2 2 2 2" xfId="5675"/>
    <cellStyle name="Normal 2 4 3 4 2 2 2 2 2" xfId="16686"/>
    <cellStyle name="Normal 2 4 3 4 2 2 2 2 2 2" xfId="28941"/>
    <cellStyle name="Normal 2 4 3 4 2 2 2 2 2 3" xfId="41182"/>
    <cellStyle name="Normal 2 4 3 4 2 2 2 2 3" xfId="22824"/>
    <cellStyle name="Normal 2 4 3 4 2 2 2 2 4" xfId="35068"/>
    <cellStyle name="Normal 2 4 3 4 2 2 2 2 5" xfId="47297"/>
    <cellStyle name="Normal 2 4 3 4 2 2 2 3" xfId="16685"/>
    <cellStyle name="Normal 2 4 3 4 2 2 2 3 2" xfId="28940"/>
    <cellStyle name="Normal 2 4 3 4 2 2 2 3 3" xfId="41181"/>
    <cellStyle name="Normal 2 4 3 4 2 2 2 4" xfId="22823"/>
    <cellStyle name="Normal 2 4 3 4 2 2 2 5" xfId="35067"/>
    <cellStyle name="Normal 2 4 3 4 2 2 2 6" xfId="47296"/>
    <cellStyle name="Normal 2 4 3 4 2 2 3" xfId="5676"/>
    <cellStyle name="Normal 2 4 3 4 2 2 3 2" xfId="16687"/>
    <cellStyle name="Normal 2 4 3 4 2 2 3 2 2" xfId="28942"/>
    <cellStyle name="Normal 2 4 3 4 2 2 3 2 3" xfId="41183"/>
    <cellStyle name="Normal 2 4 3 4 2 2 3 3" xfId="22825"/>
    <cellStyle name="Normal 2 4 3 4 2 2 3 4" xfId="35069"/>
    <cellStyle name="Normal 2 4 3 4 2 2 3 5" xfId="47298"/>
    <cellStyle name="Normal 2 4 3 4 2 2 4" xfId="16684"/>
    <cellStyle name="Normal 2 4 3 4 2 2 4 2" xfId="28939"/>
    <cellStyle name="Normal 2 4 3 4 2 2 4 3" xfId="41180"/>
    <cellStyle name="Normal 2 4 3 4 2 2 5" xfId="22822"/>
    <cellStyle name="Normal 2 4 3 4 2 2 6" xfId="35066"/>
    <cellStyle name="Normal 2 4 3 4 2 2 7" xfId="47295"/>
    <cellStyle name="Normal 2 4 3 4 2 3" xfId="5677"/>
    <cellStyle name="Normal 2 4 3 4 2 3 2" xfId="5678"/>
    <cellStyle name="Normal 2 4 3 4 2 3 2 2" xfId="16689"/>
    <cellStyle name="Normal 2 4 3 4 2 3 2 2 2" xfId="28944"/>
    <cellStyle name="Normal 2 4 3 4 2 3 2 2 3" xfId="41185"/>
    <cellStyle name="Normal 2 4 3 4 2 3 2 3" xfId="22827"/>
    <cellStyle name="Normal 2 4 3 4 2 3 2 4" xfId="35071"/>
    <cellStyle name="Normal 2 4 3 4 2 3 2 5" xfId="47300"/>
    <cellStyle name="Normal 2 4 3 4 2 3 3" xfId="16688"/>
    <cellStyle name="Normal 2 4 3 4 2 3 3 2" xfId="28943"/>
    <cellStyle name="Normal 2 4 3 4 2 3 3 3" xfId="41184"/>
    <cellStyle name="Normal 2 4 3 4 2 3 4" xfId="22826"/>
    <cellStyle name="Normal 2 4 3 4 2 3 5" xfId="35070"/>
    <cellStyle name="Normal 2 4 3 4 2 3 6" xfId="47299"/>
    <cellStyle name="Normal 2 4 3 4 2 4" xfId="5679"/>
    <cellStyle name="Normal 2 4 3 4 2 4 2" xfId="16690"/>
    <cellStyle name="Normal 2 4 3 4 2 4 2 2" xfId="28945"/>
    <cellStyle name="Normal 2 4 3 4 2 4 2 3" xfId="41186"/>
    <cellStyle name="Normal 2 4 3 4 2 4 3" xfId="22828"/>
    <cellStyle name="Normal 2 4 3 4 2 4 4" xfId="35072"/>
    <cellStyle name="Normal 2 4 3 4 2 4 5" xfId="47301"/>
    <cellStyle name="Normal 2 4 3 4 2 5" xfId="16683"/>
    <cellStyle name="Normal 2 4 3 4 2 5 2" xfId="28938"/>
    <cellStyle name="Normal 2 4 3 4 2 5 3" xfId="41179"/>
    <cellStyle name="Normal 2 4 3 4 2 6" xfId="22821"/>
    <cellStyle name="Normal 2 4 3 4 2 7" xfId="35065"/>
    <cellStyle name="Normal 2 4 3 4 2 8" xfId="47294"/>
    <cellStyle name="Normal 2 4 3 4 3" xfId="5680"/>
    <cellStyle name="Normal 2 4 3 4 3 2" xfId="5681"/>
    <cellStyle name="Normal 2 4 3 4 3 2 2" xfId="5682"/>
    <cellStyle name="Normal 2 4 3 4 3 2 2 2" xfId="16693"/>
    <cellStyle name="Normal 2 4 3 4 3 2 2 2 2" xfId="28948"/>
    <cellStyle name="Normal 2 4 3 4 3 2 2 2 3" xfId="41189"/>
    <cellStyle name="Normal 2 4 3 4 3 2 2 3" xfId="22831"/>
    <cellStyle name="Normal 2 4 3 4 3 2 2 4" xfId="35075"/>
    <cellStyle name="Normal 2 4 3 4 3 2 2 5" xfId="47304"/>
    <cellStyle name="Normal 2 4 3 4 3 2 3" xfId="16692"/>
    <cellStyle name="Normal 2 4 3 4 3 2 3 2" xfId="28947"/>
    <cellStyle name="Normal 2 4 3 4 3 2 3 3" xfId="41188"/>
    <cellStyle name="Normal 2 4 3 4 3 2 4" xfId="22830"/>
    <cellStyle name="Normal 2 4 3 4 3 2 5" xfId="35074"/>
    <cellStyle name="Normal 2 4 3 4 3 2 6" xfId="47303"/>
    <cellStyle name="Normal 2 4 3 4 3 3" xfId="5683"/>
    <cellStyle name="Normal 2 4 3 4 3 3 2" xfId="16694"/>
    <cellStyle name="Normal 2 4 3 4 3 3 2 2" xfId="28949"/>
    <cellStyle name="Normal 2 4 3 4 3 3 2 3" xfId="41190"/>
    <cellStyle name="Normal 2 4 3 4 3 3 3" xfId="22832"/>
    <cellStyle name="Normal 2 4 3 4 3 3 4" xfId="35076"/>
    <cellStyle name="Normal 2 4 3 4 3 3 5" xfId="47305"/>
    <cellStyle name="Normal 2 4 3 4 3 4" xfId="16691"/>
    <cellStyle name="Normal 2 4 3 4 3 4 2" xfId="28946"/>
    <cellStyle name="Normal 2 4 3 4 3 4 3" xfId="41187"/>
    <cellStyle name="Normal 2 4 3 4 3 5" xfId="22829"/>
    <cellStyle name="Normal 2 4 3 4 3 6" xfId="35073"/>
    <cellStyle name="Normal 2 4 3 4 3 7" xfId="47302"/>
    <cellStyle name="Normal 2 4 3 4 4" xfId="5684"/>
    <cellStyle name="Normal 2 4 3 4 4 2" xfId="5685"/>
    <cellStyle name="Normal 2 4 3 4 4 2 2" xfId="16696"/>
    <cellStyle name="Normal 2 4 3 4 4 2 2 2" xfId="28951"/>
    <cellStyle name="Normal 2 4 3 4 4 2 2 3" xfId="41192"/>
    <cellStyle name="Normal 2 4 3 4 4 2 3" xfId="22834"/>
    <cellStyle name="Normal 2 4 3 4 4 2 4" xfId="35078"/>
    <cellStyle name="Normal 2 4 3 4 4 2 5" xfId="47307"/>
    <cellStyle name="Normal 2 4 3 4 4 3" xfId="16695"/>
    <cellStyle name="Normal 2 4 3 4 4 3 2" xfId="28950"/>
    <cellStyle name="Normal 2 4 3 4 4 3 3" xfId="41191"/>
    <cellStyle name="Normal 2 4 3 4 4 4" xfId="22833"/>
    <cellStyle name="Normal 2 4 3 4 4 5" xfId="35077"/>
    <cellStyle name="Normal 2 4 3 4 4 6" xfId="47306"/>
    <cellStyle name="Normal 2 4 3 4 5" xfId="5686"/>
    <cellStyle name="Normal 2 4 3 4 5 2" xfId="16697"/>
    <cellStyle name="Normal 2 4 3 4 5 2 2" xfId="28952"/>
    <cellStyle name="Normal 2 4 3 4 5 2 3" xfId="41193"/>
    <cellStyle name="Normal 2 4 3 4 5 3" xfId="22835"/>
    <cellStyle name="Normal 2 4 3 4 5 4" xfId="35079"/>
    <cellStyle name="Normal 2 4 3 4 5 5" xfId="47308"/>
    <cellStyle name="Normal 2 4 3 4 6" xfId="16682"/>
    <cellStyle name="Normal 2 4 3 4 6 2" xfId="28937"/>
    <cellStyle name="Normal 2 4 3 4 6 3" xfId="41178"/>
    <cellStyle name="Normal 2 4 3 4 7" xfId="22820"/>
    <cellStyle name="Normal 2 4 3 4 8" xfId="35064"/>
    <cellStyle name="Normal 2 4 3 4 9" xfId="47293"/>
    <cellStyle name="Normal 2 4 3 5" xfId="5687"/>
    <cellStyle name="Normal 2 4 3 5 2" xfId="5688"/>
    <cellStyle name="Normal 2 4 3 5 2 2" xfId="5689"/>
    <cellStyle name="Normal 2 4 3 5 2 2 2" xfId="5690"/>
    <cellStyle name="Normal 2 4 3 5 2 2 2 2" xfId="16701"/>
    <cellStyle name="Normal 2 4 3 5 2 2 2 2 2" xfId="28956"/>
    <cellStyle name="Normal 2 4 3 5 2 2 2 2 3" xfId="41197"/>
    <cellStyle name="Normal 2 4 3 5 2 2 2 3" xfId="22839"/>
    <cellStyle name="Normal 2 4 3 5 2 2 2 4" xfId="35083"/>
    <cellStyle name="Normal 2 4 3 5 2 2 2 5" xfId="47312"/>
    <cellStyle name="Normal 2 4 3 5 2 2 3" xfId="16700"/>
    <cellStyle name="Normal 2 4 3 5 2 2 3 2" xfId="28955"/>
    <cellStyle name="Normal 2 4 3 5 2 2 3 3" xfId="41196"/>
    <cellStyle name="Normal 2 4 3 5 2 2 4" xfId="22838"/>
    <cellStyle name="Normal 2 4 3 5 2 2 5" xfId="35082"/>
    <cellStyle name="Normal 2 4 3 5 2 2 6" xfId="47311"/>
    <cellStyle name="Normal 2 4 3 5 2 3" xfId="5691"/>
    <cellStyle name="Normal 2 4 3 5 2 3 2" xfId="16702"/>
    <cellStyle name="Normal 2 4 3 5 2 3 2 2" xfId="28957"/>
    <cellStyle name="Normal 2 4 3 5 2 3 2 3" xfId="41198"/>
    <cellStyle name="Normal 2 4 3 5 2 3 3" xfId="22840"/>
    <cellStyle name="Normal 2 4 3 5 2 3 4" xfId="35084"/>
    <cellStyle name="Normal 2 4 3 5 2 3 5" xfId="47313"/>
    <cellStyle name="Normal 2 4 3 5 2 4" xfId="16699"/>
    <cellStyle name="Normal 2 4 3 5 2 4 2" xfId="28954"/>
    <cellStyle name="Normal 2 4 3 5 2 4 3" xfId="41195"/>
    <cellStyle name="Normal 2 4 3 5 2 5" xfId="22837"/>
    <cellStyle name="Normal 2 4 3 5 2 6" xfId="35081"/>
    <cellStyle name="Normal 2 4 3 5 2 7" xfId="47310"/>
    <cellStyle name="Normal 2 4 3 5 3" xfId="5692"/>
    <cellStyle name="Normal 2 4 3 5 3 2" xfId="5693"/>
    <cellStyle name="Normal 2 4 3 5 3 2 2" xfId="16704"/>
    <cellStyle name="Normal 2 4 3 5 3 2 2 2" xfId="28959"/>
    <cellStyle name="Normal 2 4 3 5 3 2 2 3" xfId="41200"/>
    <cellStyle name="Normal 2 4 3 5 3 2 3" xfId="22842"/>
    <cellStyle name="Normal 2 4 3 5 3 2 4" xfId="35086"/>
    <cellStyle name="Normal 2 4 3 5 3 2 5" xfId="47315"/>
    <cellStyle name="Normal 2 4 3 5 3 3" xfId="16703"/>
    <cellStyle name="Normal 2 4 3 5 3 3 2" xfId="28958"/>
    <cellStyle name="Normal 2 4 3 5 3 3 3" xfId="41199"/>
    <cellStyle name="Normal 2 4 3 5 3 4" xfId="22841"/>
    <cellStyle name="Normal 2 4 3 5 3 5" xfId="35085"/>
    <cellStyle name="Normal 2 4 3 5 3 6" xfId="47314"/>
    <cellStyle name="Normal 2 4 3 5 4" xfId="5694"/>
    <cellStyle name="Normal 2 4 3 5 4 2" xfId="16705"/>
    <cellStyle name="Normal 2 4 3 5 4 2 2" xfId="28960"/>
    <cellStyle name="Normal 2 4 3 5 4 2 3" xfId="41201"/>
    <cellStyle name="Normal 2 4 3 5 4 3" xfId="22843"/>
    <cellStyle name="Normal 2 4 3 5 4 4" xfId="35087"/>
    <cellStyle name="Normal 2 4 3 5 4 5" xfId="47316"/>
    <cellStyle name="Normal 2 4 3 5 5" xfId="16698"/>
    <cellStyle name="Normal 2 4 3 5 5 2" xfId="28953"/>
    <cellStyle name="Normal 2 4 3 5 5 3" xfId="41194"/>
    <cellStyle name="Normal 2 4 3 5 6" xfId="22836"/>
    <cellStyle name="Normal 2 4 3 5 7" xfId="35080"/>
    <cellStyle name="Normal 2 4 3 5 8" xfId="47309"/>
    <cellStyle name="Normal 2 4 3 6" xfId="5695"/>
    <cellStyle name="Normal 2 4 3 6 2" xfId="5696"/>
    <cellStyle name="Normal 2 4 3 6 2 2" xfId="5697"/>
    <cellStyle name="Normal 2 4 3 6 2 2 2" xfId="16708"/>
    <cellStyle name="Normal 2 4 3 6 2 2 2 2" xfId="28963"/>
    <cellStyle name="Normal 2 4 3 6 2 2 2 3" xfId="41204"/>
    <cellStyle name="Normal 2 4 3 6 2 2 3" xfId="22846"/>
    <cellStyle name="Normal 2 4 3 6 2 2 4" xfId="35090"/>
    <cellStyle name="Normal 2 4 3 6 2 2 5" xfId="47319"/>
    <cellStyle name="Normal 2 4 3 6 2 3" xfId="16707"/>
    <cellStyle name="Normal 2 4 3 6 2 3 2" xfId="28962"/>
    <cellStyle name="Normal 2 4 3 6 2 3 3" xfId="41203"/>
    <cellStyle name="Normal 2 4 3 6 2 4" xfId="22845"/>
    <cellStyle name="Normal 2 4 3 6 2 5" xfId="35089"/>
    <cellStyle name="Normal 2 4 3 6 2 6" xfId="47318"/>
    <cellStyle name="Normal 2 4 3 6 3" xfId="5698"/>
    <cellStyle name="Normal 2 4 3 6 3 2" xfId="16709"/>
    <cellStyle name="Normal 2 4 3 6 3 2 2" xfId="28964"/>
    <cellStyle name="Normal 2 4 3 6 3 2 3" xfId="41205"/>
    <cellStyle name="Normal 2 4 3 6 3 3" xfId="22847"/>
    <cellStyle name="Normal 2 4 3 6 3 4" xfId="35091"/>
    <cellStyle name="Normal 2 4 3 6 3 5" xfId="47320"/>
    <cellStyle name="Normal 2 4 3 6 4" xfId="16706"/>
    <cellStyle name="Normal 2 4 3 6 4 2" xfId="28961"/>
    <cellStyle name="Normal 2 4 3 6 4 3" xfId="41202"/>
    <cellStyle name="Normal 2 4 3 6 5" xfId="22844"/>
    <cellStyle name="Normal 2 4 3 6 6" xfId="35088"/>
    <cellStyle name="Normal 2 4 3 6 7" xfId="47317"/>
    <cellStyle name="Normal 2 4 3 7" xfId="5699"/>
    <cellStyle name="Normal 2 4 3 7 2" xfId="5700"/>
    <cellStyle name="Normal 2 4 3 7 2 2" xfId="16711"/>
    <cellStyle name="Normal 2 4 3 7 2 2 2" xfId="28966"/>
    <cellStyle name="Normal 2 4 3 7 2 2 3" xfId="41207"/>
    <cellStyle name="Normal 2 4 3 7 2 3" xfId="22849"/>
    <cellStyle name="Normal 2 4 3 7 2 4" xfId="35093"/>
    <cellStyle name="Normal 2 4 3 7 2 5" xfId="47322"/>
    <cellStyle name="Normal 2 4 3 7 3" xfId="16710"/>
    <cellStyle name="Normal 2 4 3 7 3 2" xfId="28965"/>
    <cellStyle name="Normal 2 4 3 7 3 3" xfId="41206"/>
    <cellStyle name="Normal 2 4 3 7 4" xfId="22848"/>
    <cellStyle name="Normal 2 4 3 7 5" xfId="35092"/>
    <cellStyle name="Normal 2 4 3 7 6" xfId="47321"/>
    <cellStyle name="Normal 2 4 3 8" xfId="5701"/>
    <cellStyle name="Normal 2 4 3 8 2" xfId="16712"/>
    <cellStyle name="Normal 2 4 3 8 2 2" xfId="28967"/>
    <cellStyle name="Normal 2 4 3 8 2 3" xfId="41208"/>
    <cellStyle name="Normal 2 4 3 8 3" xfId="22850"/>
    <cellStyle name="Normal 2 4 3 8 4" xfId="35094"/>
    <cellStyle name="Normal 2 4 3 8 5" xfId="47323"/>
    <cellStyle name="Normal 2 4 3 9" xfId="16585"/>
    <cellStyle name="Normal 2 4 3 9 2" xfId="28840"/>
    <cellStyle name="Normal 2 4 3 9 3" xfId="41081"/>
    <cellStyle name="Normal 2 4 4" xfId="5702"/>
    <cellStyle name="Normal 2 4 4 10" xfId="35095"/>
    <cellStyle name="Normal 2 4 4 11" xfId="47324"/>
    <cellStyle name="Normal 2 4 4 2" xfId="5703"/>
    <cellStyle name="Normal 2 4 4 2 10" xfId="47325"/>
    <cellStyle name="Normal 2 4 4 2 2" xfId="5704"/>
    <cellStyle name="Normal 2 4 4 2 2 2" xfId="5705"/>
    <cellStyle name="Normal 2 4 4 2 2 2 2" xfId="5706"/>
    <cellStyle name="Normal 2 4 4 2 2 2 2 2" xfId="5707"/>
    <cellStyle name="Normal 2 4 4 2 2 2 2 2 2" xfId="5708"/>
    <cellStyle name="Normal 2 4 4 2 2 2 2 2 2 2" xfId="16719"/>
    <cellStyle name="Normal 2 4 4 2 2 2 2 2 2 2 2" xfId="28974"/>
    <cellStyle name="Normal 2 4 4 2 2 2 2 2 2 2 3" xfId="41215"/>
    <cellStyle name="Normal 2 4 4 2 2 2 2 2 2 3" xfId="22857"/>
    <cellStyle name="Normal 2 4 4 2 2 2 2 2 2 4" xfId="35101"/>
    <cellStyle name="Normal 2 4 4 2 2 2 2 2 2 5" xfId="47330"/>
    <cellStyle name="Normal 2 4 4 2 2 2 2 2 3" xfId="16718"/>
    <cellStyle name="Normal 2 4 4 2 2 2 2 2 3 2" xfId="28973"/>
    <cellStyle name="Normal 2 4 4 2 2 2 2 2 3 3" xfId="41214"/>
    <cellStyle name="Normal 2 4 4 2 2 2 2 2 4" xfId="22856"/>
    <cellStyle name="Normal 2 4 4 2 2 2 2 2 5" xfId="35100"/>
    <cellStyle name="Normal 2 4 4 2 2 2 2 2 6" xfId="47329"/>
    <cellStyle name="Normal 2 4 4 2 2 2 2 3" xfId="5709"/>
    <cellStyle name="Normal 2 4 4 2 2 2 2 3 2" xfId="16720"/>
    <cellStyle name="Normal 2 4 4 2 2 2 2 3 2 2" xfId="28975"/>
    <cellStyle name="Normal 2 4 4 2 2 2 2 3 2 3" xfId="41216"/>
    <cellStyle name="Normal 2 4 4 2 2 2 2 3 3" xfId="22858"/>
    <cellStyle name="Normal 2 4 4 2 2 2 2 3 4" xfId="35102"/>
    <cellStyle name="Normal 2 4 4 2 2 2 2 3 5" xfId="47331"/>
    <cellStyle name="Normal 2 4 4 2 2 2 2 4" xfId="16717"/>
    <cellStyle name="Normal 2 4 4 2 2 2 2 4 2" xfId="28972"/>
    <cellStyle name="Normal 2 4 4 2 2 2 2 4 3" xfId="41213"/>
    <cellStyle name="Normal 2 4 4 2 2 2 2 5" xfId="22855"/>
    <cellStyle name="Normal 2 4 4 2 2 2 2 6" xfId="35099"/>
    <cellStyle name="Normal 2 4 4 2 2 2 2 7" xfId="47328"/>
    <cellStyle name="Normal 2 4 4 2 2 2 3" xfId="5710"/>
    <cellStyle name="Normal 2 4 4 2 2 2 3 2" xfId="5711"/>
    <cellStyle name="Normal 2 4 4 2 2 2 3 2 2" xfId="16722"/>
    <cellStyle name="Normal 2 4 4 2 2 2 3 2 2 2" xfId="28977"/>
    <cellStyle name="Normal 2 4 4 2 2 2 3 2 2 3" xfId="41218"/>
    <cellStyle name="Normal 2 4 4 2 2 2 3 2 3" xfId="22860"/>
    <cellStyle name="Normal 2 4 4 2 2 2 3 2 4" xfId="35104"/>
    <cellStyle name="Normal 2 4 4 2 2 2 3 2 5" xfId="47333"/>
    <cellStyle name="Normal 2 4 4 2 2 2 3 3" xfId="16721"/>
    <cellStyle name="Normal 2 4 4 2 2 2 3 3 2" xfId="28976"/>
    <cellStyle name="Normal 2 4 4 2 2 2 3 3 3" xfId="41217"/>
    <cellStyle name="Normal 2 4 4 2 2 2 3 4" xfId="22859"/>
    <cellStyle name="Normal 2 4 4 2 2 2 3 5" xfId="35103"/>
    <cellStyle name="Normal 2 4 4 2 2 2 3 6" xfId="47332"/>
    <cellStyle name="Normal 2 4 4 2 2 2 4" xfId="5712"/>
    <cellStyle name="Normal 2 4 4 2 2 2 4 2" xfId="16723"/>
    <cellStyle name="Normal 2 4 4 2 2 2 4 2 2" xfId="28978"/>
    <cellStyle name="Normal 2 4 4 2 2 2 4 2 3" xfId="41219"/>
    <cellStyle name="Normal 2 4 4 2 2 2 4 3" xfId="22861"/>
    <cellStyle name="Normal 2 4 4 2 2 2 4 4" xfId="35105"/>
    <cellStyle name="Normal 2 4 4 2 2 2 4 5" xfId="47334"/>
    <cellStyle name="Normal 2 4 4 2 2 2 5" xfId="16716"/>
    <cellStyle name="Normal 2 4 4 2 2 2 5 2" xfId="28971"/>
    <cellStyle name="Normal 2 4 4 2 2 2 5 3" xfId="41212"/>
    <cellStyle name="Normal 2 4 4 2 2 2 6" xfId="22854"/>
    <cellStyle name="Normal 2 4 4 2 2 2 7" xfId="35098"/>
    <cellStyle name="Normal 2 4 4 2 2 2 8" xfId="47327"/>
    <cellStyle name="Normal 2 4 4 2 2 3" xfId="5713"/>
    <cellStyle name="Normal 2 4 4 2 2 3 2" xfId="5714"/>
    <cellStyle name="Normal 2 4 4 2 2 3 2 2" xfId="5715"/>
    <cellStyle name="Normal 2 4 4 2 2 3 2 2 2" xfId="16726"/>
    <cellStyle name="Normal 2 4 4 2 2 3 2 2 2 2" xfId="28981"/>
    <cellStyle name="Normal 2 4 4 2 2 3 2 2 2 3" xfId="41222"/>
    <cellStyle name="Normal 2 4 4 2 2 3 2 2 3" xfId="22864"/>
    <cellStyle name="Normal 2 4 4 2 2 3 2 2 4" xfId="35108"/>
    <cellStyle name="Normal 2 4 4 2 2 3 2 2 5" xfId="47337"/>
    <cellStyle name="Normal 2 4 4 2 2 3 2 3" xfId="16725"/>
    <cellStyle name="Normal 2 4 4 2 2 3 2 3 2" xfId="28980"/>
    <cellStyle name="Normal 2 4 4 2 2 3 2 3 3" xfId="41221"/>
    <cellStyle name="Normal 2 4 4 2 2 3 2 4" xfId="22863"/>
    <cellStyle name="Normal 2 4 4 2 2 3 2 5" xfId="35107"/>
    <cellStyle name="Normal 2 4 4 2 2 3 2 6" xfId="47336"/>
    <cellStyle name="Normal 2 4 4 2 2 3 3" xfId="5716"/>
    <cellStyle name="Normal 2 4 4 2 2 3 3 2" xfId="16727"/>
    <cellStyle name="Normal 2 4 4 2 2 3 3 2 2" xfId="28982"/>
    <cellStyle name="Normal 2 4 4 2 2 3 3 2 3" xfId="41223"/>
    <cellStyle name="Normal 2 4 4 2 2 3 3 3" xfId="22865"/>
    <cellStyle name="Normal 2 4 4 2 2 3 3 4" xfId="35109"/>
    <cellStyle name="Normal 2 4 4 2 2 3 3 5" xfId="47338"/>
    <cellStyle name="Normal 2 4 4 2 2 3 4" xfId="16724"/>
    <cellStyle name="Normal 2 4 4 2 2 3 4 2" xfId="28979"/>
    <cellStyle name="Normal 2 4 4 2 2 3 4 3" xfId="41220"/>
    <cellStyle name="Normal 2 4 4 2 2 3 5" xfId="22862"/>
    <cellStyle name="Normal 2 4 4 2 2 3 6" xfId="35106"/>
    <cellStyle name="Normal 2 4 4 2 2 3 7" xfId="47335"/>
    <cellStyle name="Normal 2 4 4 2 2 4" xfId="5717"/>
    <cellStyle name="Normal 2 4 4 2 2 4 2" xfId="5718"/>
    <cellStyle name="Normal 2 4 4 2 2 4 2 2" xfId="16729"/>
    <cellStyle name="Normal 2 4 4 2 2 4 2 2 2" xfId="28984"/>
    <cellStyle name="Normal 2 4 4 2 2 4 2 2 3" xfId="41225"/>
    <cellStyle name="Normal 2 4 4 2 2 4 2 3" xfId="22867"/>
    <cellStyle name="Normal 2 4 4 2 2 4 2 4" xfId="35111"/>
    <cellStyle name="Normal 2 4 4 2 2 4 2 5" xfId="47340"/>
    <cellStyle name="Normal 2 4 4 2 2 4 3" xfId="16728"/>
    <cellStyle name="Normal 2 4 4 2 2 4 3 2" xfId="28983"/>
    <cellStyle name="Normal 2 4 4 2 2 4 3 3" xfId="41224"/>
    <cellStyle name="Normal 2 4 4 2 2 4 4" xfId="22866"/>
    <cellStyle name="Normal 2 4 4 2 2 4 5" xfId="35110"/>
    <cellStyle name="Normal 2 4 4 2 2 4 6" xfId="47339"/>
    <cellStyle name="Normal 2 4 4 2 2 5" xfId="5719"/>
    <cellStyle name="Normal 2 4 4 2 2 5 2" xfId="16730"/>
    <cellStyle name="Normal 2 4 4 2 2 5 2 2" xfId="28985"/>
    <cellStyle name="Normal 2 4 4 2 2 5 2 3" xfId="41226"/>
    <cellStyle name="Normal 2 4 4 2 2 5 3" xfId="22868"/>
    <cellStyle name="Normal 2 4 4 2 2 5 4" xfId="35112"/>
    <cellStyle name="Normal 2 4 4 2 2 5 5" xfId="47341"/>
    <cellStyle name="Normal 2 4 4 2 2 6" xfId="16715"/>
    <cellStyle name="Normal 2 4 4 2 2 6 2" xfId="28970"/>
    <cellStyle name="Normal 2 4 4 2 2 6 3" xfId="41211"/>
    <cellStyle name="Normal 2 4 4 2 2 7" xfId="22853"/>
    <cellStyle name="Normal 2 4 4 2 2 8" xfId="35097"/>
    <cellStyle name="Normal 2 4 4 2 2 9" xfId="47326"/>
    <cellStyle name="Normal 2 4 4 2 3" xfId="5720"/>
    <cellStyle name="Normal 2 4 4 2 3 2" xfId="5721"/>
    <cellStyle name="Normal 2 4 4 2 3 2 2" xfId="5722"/>
    <cellStyle name="Normal 2 4 4 2 3 2 2 2" xfId="5723"/>
    <cellStyle name="Normal 2 4 4 2 3 2 2 2 2" xfId="16734"/>
    <cellStyle name="Normal 2 4 4 2 3 2 2 2 2 2" xfId="28989"/>
    <cellStyle name="Normal 2 4 4 2 3 2 2 2 2 3" xfId="41230"/>
    <cellStyle name="Normal 2 4 4 2 3 2 2 2 3" xfId="22872"/>
    <cellStyle name="Normal 2 4 4 2 3 2 2 2 4" xfId="35116"/>
    <cellStyle name="Normal 2 4 4 2 3 2 2 2 5" xfId="47345"/>
    <cellStyle name="Normal 2 4 4 2 3 2 2 3" xfId="16733"/>
    <cellStyle name="Normal 2 4 4 2 3 2 2 3 2" xfId="28988"/>
    <cellStyle name="Normal 2 4 4 2 3 2 2 3 3" xfId="41229"/>
    <cellStyle name="Normal 2 4 4 2 3 2 2 4" xfId="22871"/>
    <cellStyle name="Normal 2 4 4 2 3 2 2 5" xfId="35115"/>
    <cellStyle name="Normal 2 4 4 2 3 2 2 6" xfId="47344"/>
    <cellStyle name="Normal 2 4 4 2 3 2 3" xfId="5724"/>
    <cellStyle name="Normal 2 4 4 2 3 2 3 2" xfId="16735"/>
    <cellStyle name="Normal 2 4 4 2 3 2 3 2 2" xfId="28990"/>
    <cellStyle name="Normal 2 4 4 2 3 2 3 2 3" xfId="41231"/>
    <cellStyle name="Normal 2 4 4 2 3 2 3 3" xfId="22873"/>
    <cellStyle name="Normal 2 4 4 2 3 2 3 4" xfId="35117"/>
    <cellStyle name="Normal 2 4 4 2 3 2 3 5" xfId="47346"/>
    <cellStyle name="Normal 2 4 4 2 3 2 4" xfId="16732"/>
    <cellStyle name="Normal 2 4 4 2 3 2 4 2" xfId="28987"/>
    <cellStyle name="Normal 2 4 4 2 3 2 4 3" xfId="41228"/>
    <cellStyle name="Normal 2 4 4 2 3 2 5" xfId="22870"/>
    <cellStyle name="Normal 2 4 4 2 3 2 6" xfId="35114"/>
    <cellStyle name="Normal 2 4 4 2 3 2 7" xfId="47343"/>
    <cellStyle name="Normal 2 4 4 2 3 3" xfId="5725"/>
    <cellStyle name="Normal 2 4 4 2 3 3 2" xfId="5726"/>
    <cellStyle name="Normal 2 4 4 2 3 3 2 2" xfId="16737"/>
    <cellStyle name="Normal 2 4 4 2 3 3 2 2 2" xfId="28992"/>
    <cellStyle name="Normal 2 4 4 2 3 3 2 2 3" xfId="41233"/>
    <cellStyle name="Normal 2 4 4 2 3 3 2 3" xfId="22875"/>
    <cellStyle name="Normal 2 4 4 2 3 3 2 4" xfId="35119"/>
    <cellStyle name="Normal 2 4 4 2 3 3 2 5" xfId="47348"/>
    <cellStyle name="Normal 2 4 4 2 3 3 3" xfId="16736"/>
    <cellStyle name="Normal 2 4 4 2 3 3 3 2" xfId="28991"/>
    <cellStyle name="Normal 2 4 4 2 3 3 3 3" xfId="41232"/>
    <cellStyle name="Normal 2 4 4 2 3 3 4" xfId="22874"/>
    <cellStyle name="Normal 2 4 4 2 3 3 5" xfId="35118"/>
    <cellStyle name="Normal 2 4 4 2 3 3 6" xfId="47347"/>
    <cellStyle name="Normal 2 4 4 2 3 4" xfId="5727"/>
    <cellStyle name="Normal 2 4 4 2 3 4 2" xfId="16738"/>
    <cellStyle name="Normal 2 4 4 2 3 4 2 2" xfId="28993"/>
    <cellStyle name="Normal 2 4 4 2 3 4 2 3" xfId="41234"/>
    <cellStyle name="Normal 2 4 4 2 3 4 3" xfId="22876"/>
    <cellStyle name="Normal 2 4 4 2 3 4 4" xfId="35120"/>
    <cellStyle name="Normal 2 4 4 2 3 4 5" xfId="47349"/>
    <cellStyle name="Normal 2 4 4 2 3 5" xfId="16731"/>
    <cellStyle name="Normal 2 4 4 2 3 5 2" xfId="28986"/>
    <cellStyle name="Normal 2 4 4 2 3 5 3" xfId="41227"/>
    <cellStyle name="Normal 2 4 4 2 3 6" xfId="22869"/>
    <cellStyle name="Normal 2 4 4 2 3 7" xfId="35113"/>
    <cellStyle name="Normal 2 4 4 2 3 8" xfId="47342"/>
    <cellStyle name="Normal 2 4 4 2 4" xfId="5728"/>
    <cellStyle name="Normal 2 4 4 2 4 2" xfId="5729"/>
    <cellStyle name="Normal 2 4 4 2 4 2 2" xfId="5730"/>
    <cellStyle name="Normal 2 4 4 2 4 2 2 2" xfId="16741"/>
    <cellStyle name="Normal 2 4 4 2 4 2 2 2 2" xfId="28996"/>
    <cellStyle name="Normal 2 4 4 2 4 2 2 2 3" xfId="41237"/>
    <cellStyle name="Normal 2 4 4 2 4 2 2 3" xfId="22879"/>
    <cellStyle name="Normal 2 4 4 2 4 2 2 4" xfId="35123"/>
    <cellStyle name="Normal 2 4 4 2 4 2 2 5" xfId="47352"/>
    <cellStyle name="Normal 2 4 4 2 4 2 3" xfId="16740"/>
    <cellStyle name="Normal 2 4 4 2 4 2 3 2" xfId="28995"/>
    <cellStyle name="Normal 2 4 4 2 4 2 3 3" xfId="41236"/>
    <cellStyle name="Normal 2 4 4 2 4 2 4" xfId="22878"/>
    <cellStyle name="Normal 2 4 4 2 4 2 5" xfId="35122"/>
    <cellStyle name="Normal 2 4 4 2 4 2 6" xfId="47351"/>
    <cellStyle name="Normal 2 4 4 2 4 3" xfId="5731"/>
    <cellStyle name="Normal 2 4 4 2 4 3 2" xfId="16742"/>
    <cellStyle name="Normal 2 4 4 2 4 3 2 2" xfId="28997"/>
    <cellStyle name="Normal 2 4 4 2 4 3 2 3" xfId="41238"/>
    <cellStyle name="Normal 2 4 4 2 4 3 3" xfId="22880"/>
    <cellStyle name="Normal 2 4 4 2 4 3 4" xfId="35124"/>
    <cellStyle name="Normal 2 4 4 2 4 3 5" xfId="47353"/>
    <cellStyle name="Normal 2 4 4 2 4 4" xfId="16739"/>
    <cellStyle name="Normal 2 4 4 2 4 4 2" xfId="28994"/>
    <cellStyle name="Normal 2 4 4 2 4 4 3" xfId="41235"/>
    <cellStyle name="Normal 2 4 4 2 4 5" xfId="22877"/>
    <cellStyle name="Normal 2 4 4 2 4 6" xfId="35121"/>
    <cellStyle name="Normal 2 4 4 2 4 7" xfId="47350"/>
    <cellStyle name="Normal 2 4 4 2 5" xfId="5732"/>
    <cellStyle name="Normal 2 4 4 2 5 2" xfId="5733"/>
    <cellStyle name="Normal 2 4 4 2 5 2 2" xfId="16744"/>
    <cellStyle name="Normal 2 4 4 2 5 2 2 2" xfId="28999"/>
    <cellStyle name="Normal 2 4 4 2 5 2 2 3" xfId="41240"/>
    <cellStyle name="Normal 2 4 4 2 5 2 3" xfId="22882"/>
    <cellStyle name="Normal 2 4 4 2 5 2 4" xfId="35126"/>
    <cellStyle name="Normal 2 4 4 2 5 2 5" xfId="47355"/>
    <cellStyle name="Normal 2 4 4 2 5 3" xfId="16743"/>
    <cellStyle name="Normal 2 4 4 2 5 3 2" xfId="28998"/>
    <cellStyle name="Normal 2 4 4 2 5 3 3" xfId="41239"/>
    <cellStyle name="Normal 2 4 4 2 5 4" xfId="22881"/>
    <cellStyle name="Normal 2 4 4 2 5 5" xfId="35125"/>
    <cellStyle name="Normal 2 4 4 2 5 6" xfId="47354"/>
    <cellStyle name="Normal 2 4 4 2 6" xfId="5734"/>
    <cellStyle name="Normal 2 4 4 2 6 2" xfId="16745"/>
    <cellStyle name="Normal 2 4 4 2 6 2 2" xfId="29000"/>
    <cellStyle name="Normal 2 4 4 2 6 2 3" xfId="41241"/>
    <cellStyle name="Normal 2 4 4 2 6 3" xfId="22883"/>
    <cellStyle name="Normal 2 4 4 2 6 4" xfId="35127"/>
    <cellStyle name="Normal 2 4 4 2 6 5" xfId="47356"/>
    <cellStyle name="Normal 2 4 4 2 7" xfId="16714"/>
    <cellStyle name="Normal 2 4 4 2 7 2" xfId="28969"/>
    <cellStyle name="Normal 2 4 4 2 7 3" xfId="41210"/>
    <cellStyle name="Normal 2 4 4 2 8" xfId="22852"/>
    <cellStyle name="Normal 2 4 4 2 9" xfId="35096"/>
    <cellStyle name="Normal 2 4 4 3" xfId="5735"/>
    <cellStyle name="Normal 2 4 4 3 2" xfId="5736"/>
    <cellStyle name="Normal 2 4 4 3 2 2" xfId="5737"/>
    <cellStyle name="Normal 2 4 4 3 2 2 2" xfId="5738"/>
    <cellStyle name="Normal 2 4 4 3 2 2 2 2" xfId="5739"/>
    <cellStyle name="Normal 2 4 4 3 2 2 2 2 2" xfId="16750"/>
    <cellStyle name="Normal 2 4 4 3 2 2 2 2 2 2" xfId="29005"/>
    <cellStyle name="Normal 2 4 4 3 2 2 2 2 2 3" xfId="41246"/>
    <cellStyle name="Normal 2 4 4 3 2 2 2 2 3" xfId="22888"/>
    <cellStyle name="Normal 2 4 4 3 2 2 2 2 4" xfId="35132"/>
    <cellStyle name="Normal 2 4 4 3 2 2 2 2 5" xfId="47361"/>
    <cellStyle name="Normal 2 4 4 3 2 2 2 3" xfId="16749"/>
    <cellStyle name="Normal 2 4 4 3 2 2 2 3 2" xfId="29004"/>
    <cellStyle name="Normal 2 4 4 3 2 2 2 3 3" xfId="41245"/>
    <cellStyle name="Normal 2 4 4 3 2 2 2 4" xfId="22887"/>
    <cellStyle name="Normal 2 4 4 3 2 2 2 5" xfId="35131"/>
    <cellStyle name="Normal 2 4 4 3 2 2 2 6" xfId="47360"/>
    <cellStyle name="Normal 2 4 4 3 2 2 3" xfId="5740"/>
    <cellStyle name="Normal 2 4 4 3 2 2 3 2" xfId="16751"/>
    <cellStyle name="Normal 2 4 4 3 2 2 3 2 2" xfId="29006"/>
    <cellStyle name="Normal 2 4 4 3 2 2 3 2 3" xfId="41247"/>
    <cellStyle name="Normal 2 4 4 3 2 2 3 3" xfId="22889"/>
    <cellStyle name="Normal 2 4 4 3 2 2 3 4" xfId="35133"/>
    <cellStyle name="Normal 2 4 4 3 2 2 3 5" xfId="47362"/>
    <cellStyle name="Normal 2 4 4 3 2 2 4" xfId="16748"/>
    <cellStyle name="Normal 2 4 4 3 2 2 4 2" xfId="29003"/>
    <cellStyle name="Normal 2 4 4 3 2 2 4 3" xfId="41244"/>
    <cellStyle name="Normal 2 4 4 3 2 2 5" xfId="22886"/>
    <cellStyle name="Normal 2 4 4 3 2 2 6" xfId="35130"/>
    <cellStyle name="Normal 2 4 4 3 2 2 7" xfId="47359"/>
    <cellStyle name="Normal 2 4 4 3 2 3" xfId="5741"/>
    <cellStyle name="Normal 2 4 4 3 2 3 2" xfId="5742"/>
    <cellStyle name="Normal 2 4 4 3 2 3 2 2" xfId="16753"/>
    <cellStyle name="Normal 2 4 4 3 2 3 2 2 2" xfId="29008"/>
    <cellStyle name="Normal 2 4 4 3 2 3 2 2 3" xfId="41249"/>
    <cellStyle name="Normal 2 4 4 3 2 3 2 3" xfId="22891"/>
    <cellStyle name="Normal 2 4 4 3 2 3 2 4" xfId="35135"/>
    <cellStyle name="Normal 2 4 4 3 2 3 2 5" xfId="47364"/>
    <cellStyle name="Normal 2 4 4 3 2 3 3" xfId="16752"/>
    <cellStyle name="Normal 2 4 4 3 2 3 3 2" xfId="29007"/>
    <cellStyle name="Normal 2 4 4 3 2 3 3 3" xfId="41248"/>
    <cellStyle name="Normal 2 4 4 3 2 3 4" xfId="22890"/>
    <cellStyle name="Normal 2 4 4 3 2 3 5" xfId="35134"/>
    <cellStyle name="Normal 2 4 4 3 2 3 6" xfId="47363"/>
    <cellStyle name="Normal 2 4 4 3 2 4" xfId="5743"/>
    <cellStyle name="Normal 2 4 4 3 2 4 2" xfId="16754"/>
    <cellStyle name="Normal 2 4 4 3 2 4 2 2" xfId="29009"/>
    <cellStyle name="Normal 2 4 4 3 2 4 2 3" xfId="41250"/>
    <cellStyle name="Normal 2 4 4 3 2 4 3" xfId="22892"/>
    <cellStyle name="Normal 2 4 4 3 2 4 4" xfId="35136"/>
    <cellStyle name="Normal 2 4 4 3 2 4 5" xfId="47365"/>
    <cellStyle name="Normal 2 4 4 3 2 5" xfId="16747"/>
    <cellStyle name="Normal 2 4 4 3 2 5 2" xfId="29002"/>
    <cellStyle name="Normal 2 4 4 3 2 5 3" xfId="41243"/>
    <cellStyle name="Normal 2 4 4 3 2 6" xfId="22885"/>
    <cellStyle name="Normal 2 4 4 3 2 7" xfId="35129"/>
    <cellStyle name="Normal 2 4 4 3 2 8" xfId="47358"/>
    <cellStyle name="Normal 2 4 4 3 3" xfId="5744"/>
    <cellStyle name="Normal 2 4 4 3 3 2" xfId="5745"/>
    <cellStyle name="Normal 2 4 4 3 3 2 2" xfId="5746"/>
    <cellStyle name="Normal 2 4 4 3 3 2 2 2" xfId="16757"/>
    <cellStyle name="Normal 2 4 4 3 3 2 2 2 2" xfId="29012"/>
    <cellStyle name="Normal 2 4 4 3 3 2 2 2 3" xfId="41253"/>
    <cellStyle name="Normal 2 4 4 3 3 2 2 3" xfId="22895"/>
    <cellStyle name="Normal 2 4 4 3 3 2 2 4" xfId="35139"/>
    <cellStyle name="Normal 2 4 4 3 3 2 2 5" xfId="47368"/>
    <cellStyle name="Normal 2 4 4 3 3 2 3" xfId="16756"/>
    <cellStyle name="Normal 2 4 4 3 3 2 3 2" xfId="29011"/>
    <cellStyle name="Normal 2 4 4 3 3 2 3 3" xfId="41252"/>
    <cellStyle name="Normal 2 4 4 3 3 2 4" xfId="22894"/>
    <cellStyle name="Normal 2 4 4 3 3 2 5" xfId="35138"/>
    <cellStyle name="Normal 2 4 4 3 3 2 6" xfId="47367"/>
    <cellStyle name="Normal 2 4 4 3 3 3" xfId="5747"/>
    <cellStyle name="Normal 2 4 4 3 3 3 2" xfId="16758"/>
    <cellStyle name="Normal 2 4 4 3 3 3 2 2" xfId="29013"/>
    <cellStyle name="Normal 2 4 4 3 3 3 2 3" xfId="41254"/>
    <cellStyle name="Normal 2 4 4 3 3 3 3" xfId="22896"/>
    <cellStyle name="Normal 2 4 4 3 3 3 4" xfId="35140"/>
    <cellStyle name="Normal 2 4 4 3 3 3 5" xfId="47369"/>
    <cellStyle name="Normal 2 4 4 3 3 4" xfId="16755"/>
    <cellStyle name="Normal 2 4 4 3 3 4 2" xfId="29010"/>
    <cellStyle name="Normal 2 4 4 3 3 4 3" xfId="41251"/>
    <cellStyle name="Normal 2 4 4 3 3 5" xfId="22893"/>
    <cellStyle name="Normal 2 4 4 3 3 6" xfId="35137"/>
    <cellStyle name="Normal 2 4 4 3 3 7" xfId="47366"/>
    <cellStyle name="Normal 2 4 4 3 4" xfId="5748"/>
    <cellStyle name="Normal 2 4 4 3 4 2" xfId="5749"/>
    <cellStyle name="Normal 2 4 4 3 4 2 2" xfId="16760"/>
    <cellStyle name="Normal 2 4 4 3 4 2 2 2" xfId="29015"/>
    <cellStyle name="Normal 2 4 4 3 4 2 2 3" xfId="41256"/>
    <cellStyle name="Normal 2 4 4 3 4 2 3" xfId="22898"/>
    <cellStyle name="Normal 2 4 4 3 4 2 4" xfId="35142"/>
    <cellStyle name="Normal 2 4 4 3 4 2 5" xfId="47371"/>
    <cellStyle name="Normal 2 4 4 3 4 3" xfId="16759"/>
    <cellStyle name="Normal 2 4 4 3 4 3 2" xfId="29014"/>
    <cellStyle name="Normal 2 4 4 3 4 3 3" xfId="41255"/>
    <cellStyle name="Normal 2 4 4 3 4 4" xfId="22897"/>
    <cellStyle name="Normal 2 4 4 3 4 5" xfId="35141"/>
    <cellStyle name="Normal 2 4 4 3 4 6" xfId="47370"/>
    <cellStyle name="Normal 2 4 4 3 5" xfId="5750"/>
    <cellStyle name="Normal 2 4 4 3 5 2" xfId="16761"/>
    <cellStyle name="Normal 2 4 4 3 5 2 2" xfId="29016"/>
    <cellStyle name="Normal 2 4 4 3 5 2 3" xfId="41257"/>
    <cellStyle name="Normal 2 4 4 3 5 3" xfId="22899"/>
    <cellStyle name="Normal 2 4 4 3 5 4" xfId="35143"/>
    <cellStyle name="Normal 2 4 4 3 5 5" xfId="47372"/>
    <cellStyle name="Normal 2 4 4 3 6" xfId="16746"/>
    <cellStyle name="Normal 2 4 4 3 6 2" xfId="29001"/>
    <cellStyle name="Normal 2 4 4 3 6 3" xfId="41242"/>
    <cellStyle name="Normal 2 4 4 3 7" xfId="22884"/>
    <cellStyle name="Normal 2 4 4 3 8" xfId="35128"/>
    <cellStyle name="Normal 2 4 4 3 9" xfId="47357"/>
    <cellStyle name="Normal 2 4 4 4" xfId="5751"/>
    <cellStyle name="Normal 2 4 4 4 2" xfId="5752"/>
    <cellStyle name="Normal 2 4 4 4 2 2" xfId="5753"/>
    <cellStyle name="Normal 2 4 4 4 2 2 2" xfId="5754"/>
    <cellStyle name="Normal 2 4 4 4 2 2 2 2" xfId="16765"/>
    <cellStyle name="Normal 2 4 4 4 2 2 2 2 2" xfId="29020"/>
    <cellStyle name="Normal 2 4 4 4 2 2 2 2 3" xfId="41261"/>
    <cellStyle name="Normal 2 4 4 4 2 2 2 3" xfId="22903"/>
    <cellStyle name="Normal 2 4 4 4 2 2 2 4" xfId="35147"/>
    <cellStyle name="Normal 2 4 4 4 2 2 2 5" xfId="47376"/>
    <cellStyle name="Normal 2 4 4 4 2 2 3" xfId="16764"/>
    <cellStyle name="Normal 2 4 4 4 2 2 3 2" xfId="29019"/>
    <cellStyle name="Normal 2 4 4 4 2 2 3 3" xfId="41260"/>
    <cellStyle name="Normal 2 4 4 4 2 2 4" xfId="22902"/>
    <cellStyle name="Normal 2 4 4 4 2 2 5" xfId="35146"/>
    <cellStyle name="Normal 2 4 4 4 2 2 6" xfId="47375"/>
    <cellStyle name="Normal 2 4 4 4 2 3" xfId="5755"/>
    <cellStyle name="Normal 2 4 4 4 2 3 2" xfId="16766"/>
    <cellStyle name="Normal 2 4 4 4 2 3 2 2" xfId="29021"/>
    <cellStyle name="Normal 2 4 4 4 2 3 2 3" xfId="41262"/>
    <cellStyle name="Normal 2 4 4 4 2 3 3" xfId="22904"/>
    <cellStyle name="Normal 2 4 4 4 2 3 4" xfId="35148"/>
    <cellStyle name="Normal 2 4 4 4 2 3 5" xfId="47377"/>
    <cellStyle name="Normal 2 4 4 4 2 4" xfId="16763"/>
    <cellStyle name="Normal 2 4 4 4 2 4 2" xfId="29018"/>
    <cellStyle name="Normal 2 4 4 4 2 4 3" xfId="41259"/>
    <cellStyle name="Normal 2 4 4 4 2 5" xfId="22901"/>
    <cellStyle name="Normal 2 4 4 4 2 6" xfId="35145"/>
    <cellStyle name="Normal 2 4 4 4 2 7" xfId="47374"/>
    <cellStyle name="Normal 2 4 4 4 3" xfId="5756"/>
    <cellStyle name="Normal 2 4 4 4 3 2" xfId="5757"/>
    <cellStyle name="Normal 2 4 4 4 3 2 2" xfId="16768"/>
    <cellStyle name="Normal 2 4 4 4 3 2 2 2" xfId="29023"/>
    <cellStyle name="Normal 2 4 4 4 3 2 2 3" xfId="41264"/>
    <cellStyle name="Normal 2 4 4 4 3 2 3" xfId="22906"/>
    <cellStyle name="Normal 2 4 4 4 3 2 4" xfId="35150"/>
    <cellStyle name="Normal 2 4 4 4 3 2 5" xfId="47379"/>
    <cellStyle name="Normal 2 4 4 4 3 3" xfId="16767"/>
    <cellStyle name="Normal 2 4 4 4 3 3 2" xfId="29022"/>
    <cellStyle name="Normal 2 4 4 4 3 3 3" xfId="41263"/>
    <cellStyle name="Normal 2 4 4 4 3 4" xfId="22905"/>
    <cellStyle name="Normal 2 4 4 4 3 5" xfId="35149"/>
    <cellStyle name="Normal 2 4 4 4 3 6" xfId="47378"/>
    <cellStyle name="Normal 2 4 4 4 4" xfId="5758"/>
    <cellStyle name="Normal 2 4 4 4 4 2" xfId="16769"/>
    <cellStyle name="Normal 2 4 4 4 4 2 2" xfId="29024"/>
    <cellStyle name="Normal 2 4 4 4 4 2 3" xfId="41265"/>
    <cellStyle name="Normal 2 4 4 4 4 3" xfId="22907"/>
    <cellStyle name="Normal 2 4 4 4 4 4" xfId="35151"/>
    <cellStyle name="Normal 2 4 4 4 4 5" xfId="47380"/>
    <cellStyle name="Normal 2 4 4 4 5" xfId="16762"/>
    <cellStyle name="Normal 2 4 4 4 5 2" xfId="29017"/>
    <cellStyle name="Normal 2 4 4 4 5 3" xfId="41258"/>
    <cellStyle name="Normal 2 4 4 4 6" xfId="22900"/>
    <cellStyle name="Normal 2 4 4 4 7" xfId="35144"/>
    <cellStyle name="Normal 2 4 4 4 8" xfId="47373"/>
    <cellStyle name="Normal 2 4 4 5" xfId="5759"/>
    <cellStyle name="Normal 2 4 4 5 2" xfId="5760"/>
    <cellStyle name="Normal 2 4 4 5 2 2" xfId="5761"/>
    <cellStyle name="Normal 2 4 4 5 2 2 2" xfId="16772"/>
    <cellStyle name="Normal 2 4 4 5 2 2 2 2" xfId="29027"/>
    <cellStyle name="Normal 2 4 4 5 2 2 2 3" xfId="41268"/>
    <cellStyle name="Normal 2 4 4 5 2 2 3" xfId="22910"/>
    <cellStyle name="Normal 2 4 4 5 2 2 4" xfId="35154"/>
    <cellStyle name="Normal 2 4 4 5 2 2 5" xfId="47383"/>
    <cellStyle name="Normal 2 4 4 5 2 3" xfId="16771"/>
    <cellStyle name="Normal 2 4 4 5 2 3 2" xfId="29026"/>
    <cellStyle name="Normal 2 4 4 5 2 3 3" xfId="41267"/>
    <cellStyle name="Normal 2 4 4 5 2 4" xfId="22909"/>
    <cellStyle name="Normal 2 4 4 5 2 5" xfId="35153"/>
    <cellStyle name="Normal 2 4 4 5 2 6" xfId="47382"/>
    <cellStyle name="Normal 2 4 4 5 3" xfId="5762"/>
    <cellStyle name="Normal 2 4 4 5 3 2" xfId="16773"/>
    <cellStyle name="Normal 2 4 4 5 3 2 2" xfId="29028"/>
    <cellStyle name="Normal 2 4 4 5 3 2 3" xfId="41269"/>
    <cellStyle name="Normal 2 4 4 5 3 3" xfId="22911"/>
    <cellStyle name="Normal 2 4 4 5 3 4" xfId="35155"/>
    <cellStyle name="Normal 2 4 4 5 3 5" xfId="47384"/>
    <cellStyle name="Normal 2 4 4 5 4" xfId="16770"/>
    <cellStyle name="Normal 2 4 4 5 4 2" xfId="29025"/>
    <cellStyle name="Normal 2 4 4 5 4 3" xfId="41266"/>
    <cellStyle name="Normal 2 4 4 5 5" xfId="22908"/>
    <cellStyle name="Normal 2 4 4 5 6" xfId="35152"/>
    <cellStyle name="Normal 2 4 4 5 7" xfId="47381"/>
    <cellStyle name="Normal 2 4 4 6" xfId="5763"/>
    <cellStyle name="Normal 2 4 4 6 2" xfId="5764"/>
    <cellStyle name="Normal 2 4 4 6 2 2" xfId="16775"/>
    <cellStyle name="Normal 2 4 4 6 2 2 2" xfId="29030"/>
    <cellStyle name="Normal 2 4 4 6 2 2 3" xfId="41271"/>
    <cellStyle name="Normal 2 4 4 6 2 3" xfId="22913"/>
    <cellStyle name="Normal 2 4 4 6 2 4" xfId="35157"/>
    <cellStyle name="Normal 2 4 4 6 2 5" xfId="47386"/>
    <cellStyle name="Normal 2 4 4 6 3" xfId="16774"/>
    <cellStyle name="Normal 2 4 4 6 3 2" xfId="29029"/>
    <cellStyle name="Normal 2 4 4 6 3 3" xfId="41270"/>
    <cellStyle name="Normal 2 4 4 6 4" xfId="22912"/>
    <cellStyle name="Normal 2 4 4 6 5" xfId="35156"/>
    <cellStyle name="Normal 2 4 4 6 6" xfId="47385"/>
    <cellStyle name="Normal 2 4 4 7" xfId="5765"/>
    <cellStyle name="Normal 2 4 4 7 2" xfId="16776"/>
    <cellStyle name="Normal 2 4 4 7 2 2" xfId="29031"/>
    <cellStyle name="Normal 2 4 4 7 2 3" xfId="41272"/>
    <cellStyle name="Normal 2 4 4 7 3" xfId="22914"/>
    <cellStyle name="Normal 2 4 4 7 4" xfId="35158"/>
    <cellStyle name="Normal 2 4 4 7 5" xfId="47387"/>
    <cellStyle name="Normal 2 4 4 8" xfId="16713"/>
    <cellStyle name="Normal 2 4 4 8 2" xfId="28968"/>
    <cellStyle name="Normal 2 4 4 8 3" xfId="41209"/>
    <cellStyle name="Normal 2 4 4 9" xfId="22851"/>
    <cellStyle name="Normal 2 4 5" xfId="5766"/>
    <cellStyle name="Normal 2 4 5 10" xfId="47388"/>
    <cellStyle name="Normal 2 4 5 2" xfId="5767"/>
    <cellStyle name="Normal 2 4 5 2 2" xfId="5768"/>
    <cellStyle name="Normal 2 4 5 2 2 2" xfId="5769"/>
    <cellStyle name="Normal 2 4 5 2 2 2 2" xfId="5770"/>
    <cellStyle name="Normal 2 4 5 2 2 2 2 2" xfId="5771"/>
    <cellStyle name="Normal 2 4 5 2 2 2 2 2 2" xfId="16782"/>
    <cellStyle name="Normal 2 4 5 2 2 2 2 2 2 2" xfId="29037"/>
    <cellStyle name="Normal 2 4 5 2 2 2 2 2 2 3" xfId="41278"/>
    <cellStyle name="Normal 2 4 5 2 2 2 2 2 3" xfId="22920"/>
    <cellStyle name="Normal 2 4 5 2 2 2 2 2 4" xfId="35164"/>
    <cellStyle name="Normal 2 4 5 2 2 2 2 2 5" xfId="47393"/>
    <cellStyle name="Normal 2 4 5 2 2 2 2 3" xfId="16781"/>
    <cellStyle name="Normal 2 4 5 2 2 2 2 3 2" xfId="29036"/>
    <cellStyle name="Normal 2 4 5 2 2 2 2 3 3" xfId="41277"/>
    <cellStyle name="Normal 2 4 5 2 2 2 2 4" xfId="22919"/>
    <cellStyle name="Normal 2 4 5 2 2 2 2 5" xfId="35163"/>
    <cellStyle name="Normal 2 4 5 2 2 2 2 6" xfId="47392"/>
    <cellStyle name="Normal 2 4 5 2 2 2 3" xfId="5772"/>
    <cellStyle name="Normal 2 4 5 2 2 2 3 2" xfId="16783"/>
    <cellStyle name="Normal 2 4 5 2 2 2 3 2 2" xfId="29038"/>
    <cellStyle name="Normal 2 4 5 2 2 2 3 2 3" xfId="41279"/>
    <cellStyle name="Normal 2 4 5 2 2 2 3 3" xfId="22921"/>
    <cellStyle name="Normal 2 4 5 2 2 2 3 4" xfId="35165"/>
    <cellStyle name="Normal 2 4 5 2 2 2 3 5" xfId="47394"/>
    <cellStyle name="Normal 2 4 5 2 2 2 4" xfId="16780"/>
    <cellStyle name="Normal 2 4 5 2 2 2 4 2" xfId="29035"/>
    <cellStyle name="Normal 2 4 5 2 2 2 4 3" xfId="41276"/>
    <cellStyle name="Normal 2 4 5 2 2 2 5" xfId="22918"/>
    <cellStyle name="Normal 2 4 5 2 2 2 6" xfId="35162"/>
    <cellStyle name="Normal 2 4 5 2 2 2 7" xfId="47391"/>
    <cellStyle name="Normal 2 4 5 2 2 3" xfId="5773"/>
    <cellStyle name="Normal 2 4 5 2 2 3 2" xfId="5774"/>
    <cellStyle name="Normal 2 4 5 2 2 3 2 2" xfId="16785"/>
    <cellStyle name="Normal 2 4 5 2 2 3 2 2 2" xfId="29040"/>
    <cellStyle name="Normal 2 4 5 2 2 3 2 2 3" xfId="41281"/>
    <cellStyle name="Normal 2 4 5 2 2 3 2 3" xfId="22923"/>
    <cellStyle name="Normal 2 4 5 2 2 3 2 4" xfId="35167"/>
    <cellStyle name="Normal 2 4 5 2 2 3 2 5" xfId="47396"/>
    <cellStyle name="Normal 2 4 5 2 2 3 3" xfId="16784"/>
    <cellStyle name="Normal 2 4 5 2 2 3 3 2" xfId="29039"/>
    <cellStyle name="Normal 2 4 5 2 2 3 3 3" xfId="41280"/>
    <cellStyle name="Normal 2 4 5 2 2 3 4" xfId="22922"/>
    <cellStyle name="Normal 2 4 5 2 2 3 5" xfId="35166"/>
    <cellStyle name="Normal 2 4 5 2 2 3 6" xfId="47395"/>
    <cellStyle name="Normal 2 4 5 2 2 4" xfId="5775"/>
    <cellStyle name="Normal 2 4 5 2 2 4 2" xfId="16786"/>
    <cellStyle name="Normal 2 4 5 2 2 4 2 2" xfId="29041"/>
    <cellStyle name="Normal 2 4 5 2 2 4 2 3" xfId="41282"/>
    <cellStyle name="Normal 2 4 5 2 2 4 3" xfId="22924"/>
    <cellStyle name="Normal 2 4 5 2 2 4 4" xfId="35168"/>
    <cellStyle name="Normal 2 4 5 2 2 4 5" xfId="47397"/>
    <cellStyle name="Normal 2 4 5 2 2 5" xfId="16779"/>
    <cellStyle name="Normal 2 4 5 2 2 5 2" xfId="29034"/>
    <cellStyle name="Normal 2 4 5 2 2 5 3" xfId="41275"/>
    <cellStyle name="Normal 2 4 5 2 2 6" xfId="22917"/>
    <cellStyle name="Normal 2 4 5 2 2 7" xfId="35161"/>
    <cellStyle name="Normal 2 4 5 2 2 8" xfId="47390"/>
    <cellStyle name="Normal 2 4 5 2 3" xfId="5776"/>
    <cellStyle name="Normal 2 4 5 2 3 2" xfId="5777"/>
    <cellStyle name="Normal 2 4 5 2 3 2 2" xfId="5778"/>
    <cellStyle name="Normal 2 4 5 2 3 2 2 2" xfId="16789"/>
    <cellStyle name="Normal 2 4 5 2 3 2 2 2 2" xfId="29044"/>
    <cellStyle name="Normal 2 4 5 2 3 2 2 2 3" xfId="41285"/>
    <cellStyle name="Normal 2 4 5 2 3 2 2 3" xfId="22927"/>
    <cellStyle name="Normal 2 4 5 2 3 2 2 4" xfId="35171"/>
    <cellStyle name="Normal 2 4 5 2 3 2 2 5" xfId="47400"/>
    <cellStyle name="Normal 2 4 5 2 3 2 3" xfId="16788"/>
    <cellStyle name="Normal 2 4 5 2 3 2 3 2" xfId="29043"/>
    <cellStyle name="Normal 2 4 5 2 3 2 3 3" xfId="41284"/>
    <cellStyle name="Normal 2 4 5 2 3 2 4" xfId="22926"/>
    <cellStyle name="Normal 2 4 5 2 3 2 5" xfId="35170"/>
    <cellStyle name="Normal 2 4 5 2 3 2 6" xfId="47399"/>
    <cellStyle name="Normal 2 4 5 2 3 3" xfId="5779"/>
    <cellStyle name="Normal 2 4 5 2 3 3 2" xfId="16790"/>
    <cellStyle name="Normal 2 4 5 2 3 3 2 2" xfId="29045"/>
    <cellStyle name="Normal 2 4 5 2 3 3 2 3" xfId="41286"/>
    <cellStyle name="Normal 2 4 5 2 3 3 3" xfId="22928"/>
    <cellStyle name="Normal 2 4 5 2 3 3 4" xfId="35172"/>
    <cellStyle name="Normal 2 4 5 2 3 3 5" xfId="47401"/>
    <cellStyle name="Normal 2 4 5 2 3 4" xfId="16787"/>
    <cellStyle name="Normal 2 4 5 2 3 4 2" xfId="29042"/>
    <cellStyle name="Normal 2 4 5 2 3 4 3" xfId="41283"/>
    <cellStyle name="Normal 2 4 5 2 3 5" xfId="22925"/>
    <cellStyle name="Normal 2 4 5 2 3 6" xfId="35169"/>
    <cellStyle name="Normal 2 4 5 2 3 7" xfId="47398"/>
    <cellStyle name="Normal 2 4 5 2 4" xfId="5780"/>
    <cellStyle name="Normal 2 4 5 2 4 2" xfId="5781"/>
    <cellStyle name="Normal 2 4 5 2 4 2 2" xfId="16792"/>
    <cellStyle name="Normal 2 4 5 2 4 2 2 2" xfId="29047"/>
    <cellStyle name="Normal 2 4 5 2 4 2 2 3" xfId="41288"/>
    <cellStyle name="Normal 2 4 5 2 4 2 3" xfId="22930"/>
    <cellStyle name="Normal 2 4 5 2 4 2 4" xfId="35174"/>
    <cellStyle name="Normal 2 4 5 2 4 2 5" xfId="47403"/>
    <cellStyle name="Normal 2 4 5 2 4 3" xfId="16791"/>
    <cellStyle name="Normal 2 4 5 2 4 3 2" xfId="29046"/>
    <cellStyle name="Normal 2 4 5 2 4 3 3" xfId="41287"/>
    <cellStyle name="Normal 2 4 5 2 4 4" xfId="22929"/>
    <cellStyle name="Normal 2 4 5 2 4 5" xfId="35173"/>
    <cellStyle name="Normal 2 4 5 2 4 6" xfId="47402"/>
    <cellStyle name="Normal 2 4 5 2 5" xfId="5782"/>
    <cellStyle name="Normal 2 4 5 2 5 2" xfId="16793"/>
    <cellStyle name="Normal 2 4 5 2 5 2 2" xfId="29048"/>
    <cellStyle name="Normal 2 4 5 2 5 2 3" xfId="41289"/>
    <cellStyle name="Normal 2 4 5 2 5 3" xfId="22931"/>
    <cellStyle name="Normal 2 4 5 2 5 4" xfId="35175"/>
    <cellStyle name="Normal 2 4 5 2 5 5" xfId="47404"/>
    <cellStyle name="Normal 2 4 5 2 6" xfId="16778"/>
    <cellStyle name="Normal 2 4 5 2 6 2" xfId="29033"/>
    <cellStyle name="Normal 2 4 5 2 6 3" xfId="41274"/>
    <cellStyle name="Normal 2 4 5 2 7" xfId="22916"/>
    <cellStyle name="Normal 2 4 5 2 8" xfId="35160"/>
    <cellStyle name="Normal 2 4 5 2 9" xfId="47389"/>
    <cellStyle name="Normal 2 4 5 3" xfId="5783"/>
    <cellStyle name="Normal 2 4 5 3 2" xfId="5784"/>
    <cellStyle name="Normal 2 4 5 3 2 2" xfId="5785"/>
    <cellStyle name="Normal 2 4 5 3 2 2 2" xfId="5786"/>
    <cellStyle name="Normal 2 4 5 3 2 2 2 2" xfId="16797"/>
    <cellStyle name="Normal 2 4 5 3 2 2 2 2 2" xfId="29052"/>
    <cellStyle name="Normal 2 4 5 3 2 2 2 2 3" xfId="41293"/>
    <cellStyle name="Normal 2 4 5 3 2 2 2 3" xfId="22935"/>
    <cellStyle name="Normal 2 4 5 3 2 2 2 4" xfId="35179"/>
    <cellStyle name="Normal 2 4 5 3 2 2 2 5" xfId="47408"/>
    <cellStyle name="Normal 2 4 5 3 2 2 3" xfId="16796"/>
    <cellStyle name="Normal 2 4 5 3 2 2 3 2" xfId="29051"/>
    <cellStyle name="Normal 2 4 5 3 2 2 3 3" xfId="41292"/>
    <cellStyle name="Normal 2 4 5 3 2 2 4" xfId="22934"/>
    <cellStyle name="Normal 2 4 5 3 2 2 5" xfId="35178"/>
    <cellStyle name="Normal 2 4 5 3 2 2 6" xfId="47407"/>
    <cellStyle name="Normal 2 4 5 3 2 3" xfId="5787"/>
    <cellStyle name="Normal 2 4 5 3 2 3 2" xfId="16798"/>
    <cellStyle name="Normal 2 4 5 3 2 3 2 2" xfId="29053"/>
    <cellStyle name="Normal 2 4 5 3 2 3 2 3" xfId="41294"/>
    <cellStyle name="Normal 2 4 5 3 2 3 3" xfId="22936"/>
    <cellStyle name="Normal 2 4 5 3 2 3 4" xfId="35180"/>
    <cellStyle name="Normal 2 4 5 3 2 3 5" xfId="47409"/>
    <cellStyle name="Normal 2 4 5 3 2 4" xfId="16795"/>
    <cellStyle name="Normal 2 4 5 3 2 4 2" xfId="29050"/>
    <cellStyle name="Normal 2 4 5 3 2 4 3" xfId="41291"/>
    <cellStyle name="Normal 2 4 5 3 2 5" xfId="22933"/>
    <cellStyle name="Normal 2 4 5 3 2 6" xfId="35177"/>
    <cellStyle name="Normal 2 4 5 3 2 7" xfId="47406"/>
    <cellStyle name="Normal 2 4 5 3 3" xfId="5788"/>
    <cellStyle name="Normal 2 4 5 3 3 2" xfId="5789"/>
    <cellStyle name="Normal 2 4 5 3 3 2 2" xfId="16800"/>
    <cellStyle name="Normal 2 4 5 3 3 2 2 2" xfId="29055"/>
    <cellStyle name="Normal 2 4 5 3 3 2 2 3" xfId="41296"/>
    <cellStyle name="Normal 2 4 5 3 3 2 3" xfId="22938"/>
    <cellStyle name="Normal 2 4 5 3 3 2 4" xfId="35182"/>
    <cellStyle name="Normal 2 4 5 3 3 2 5" xfId="47411"/>
    <cellStyle name="Normal 2 4 5 3 3 3" xfId="16799"/>
    <cellStyle name="Normal 2 4 5 3 3 3 2" xfId="29054"/>
    <cellStyle name="Normal 2 4 5 3 3 3 3" xfId="41295"/>
    <cellStyle name="Normal 2 4 5 3 3 4" xfId="22937"/>
    <cellStyle name="Normal 2 4 5 3 3 5" xfId="35181"/>
    <cellStyle name="Normal 2 4 5 3 3 6" xfId="47410"/>
    <cellStyle name="Normal 2 4 5 3 4" xfId="5790"/>
    <cellStyle name="Normal 2 4 5 3 4 2" xfId="16801"/>
    <cellStyle name="Normal 2 4 5 3 4 2 2" xfId="29056"/>
    <cellStyle name="Normal 2 4 5 3 4 2 3" xfId="41297"/>
    <cellStyle name="Normal 2 4 5 3 4 3" xfId="22939"/>
    <cellStyle name="Normal 2 4 5 3 4 4" xfId="35183"/>
    <cellStyle name="Normal 2 4 5 3 4 5" xfId="47412"/>
    <cellStyle name="Normal 2 4 5 3 5" xfId="16794"/>
    <cellStyle name="Normal 2 4 5 3 5 2" xfId="29049"/>
    <cellStyle name="Normal 2 4 5 3 5 3" xfId="41290"/>
    <cellStyle name="Normal 2 4 5 3 6" xfId="22932"/>
    <cellStyle name="Normal 2 4 5 3 7" xfId="35176"/>
    <cellStyle name="Normal 2 4 5 3 8" xfId="47405"/>
    <cellStyle name="Normal 2 4 5 4" xfId="5791"/>
    <cellStyle name="Normal 2 4 5 4 2" xfId="5792"/>
    <cellStyle name="Normal 2 4 5 4 2 2" xfId="5793"/>
    <cellStyle name="Normal 2 4 5 4 2 2 2" xfId="16804"/>
    <cellStyle name="Normal 2 4 5 4 2 2 2 2" xfId="29059"/>
    <cellStyle name="Normal 2 4 5 4 2 2 2 3" xfId="41300"/>
    <cellStyle name="Normal 2 4 5 4 2 2 3" xfId="22942"/>
    <cellStyle name="Normal 2 4 5 4 2 2 4" xfId="35186"/>
    <cellStyle name="Normal 2 4 5 4 2 2 5" xfId="47415"/>
    <cellStyle name="Normal 2 4 5 4 2 3" xfId="16803"/>
    <cellStyle name="Normal 2 4 5 4 2 3 2" xfId="29058"/>
    <cellStyle name="Normal 2 4 5 4 2 3 3" xfId="41299"/>
    <cellStyle name="Normal 2 4 5 4 2 4" xfId="22941"/>
    <cellStyle name="Normal 2 4 5 4 2 5" xfId="35185"/>
    <cellStyle name="Normal 2 4 5 4 2 6" xfId="47414"/>
    <cellStyle name="Normal 2 4 5 4 3" xfId="5794"/>
    <cellStyle name="Normal 2 4 5 4 3 2" xfId="16805"/>
    <cellStyle name="Normal 2 4 5 4 3 2 2" xfId="29060"/>
    <cellStyle name="Normal 2 4 5 4 3 2 3" xfId="41301"/>
    <cellStyle name="Normal 2 4 5 4 3 3" xfId="22943"/>
    <cellStyle name="Normal 2 4 5 4 3 4" xfId="35187"/>
    <cellStyle name="Normal 2 4 5 4 3 5" xfId="47416"/>
    <cellStyle name="Normal 2 4 5 4 4" xfId="16802"/>
    <cellStyle name="Normal 2 4 5 4 4 2" xfId="29057"/>
    <cellStyle name="Normal 2 4 5 4 4 3" xfId="41298"/>
    <cellStyle name="Normal 2 4 5 4 5" xfId="22940"/>
    <cellStyle name="Normal 2 4 5 4 6" xfId="35184"/>
    <cellStyle name="Normal 2 4 5 4 7" xfId="47413"/>
    <cellStyle name="Normal 2 4 5 5" xfId="5795"/>
    <cellStyle name="Normal 2 4 5 5 2" xfId="5796"/>
    <cellStyle name="Normal 2 4 5 5 2 2" xfId="16807"/>
    <cellStyle name="Normal 2 4 5 5 2 2 2" xfId="29062"/>
    <cellStyle name="Normal 2 4 5 5 2 2 3" xfId="41303"/>
    <cellStyle name="Normal 2 4 5 5 2 3" xfId="22945"/>
    <cellStyle name="Normal 2 4 5 5 2 4" xfId="35189"/>
    <cellStyle name="Normal 2 4 5 5 2 5" xfId="47418"/>
    <cellStyle name="Normal 2 4 5 5 3" xfId="16806"/>
    <cellStyle name="Normal 2 4 5 5 3 2" xfId="29061"/>
    <cellStyle name="Normal 2 4 5 5 3 3" xfId="41302"/>
    <cellStyle name="Normal 2 4 5 5 4" xfId="22944"/>
    <cellStyle name="Normal 2 4 5 5 5" xfId="35188"/>
    <cellStyle name="Normal 2 4 5 5 6" xfId="47417"/>
    <cellStyle name="Normal 2 4 5 6" xfId="5797"/>
    <cellStyle name="Normal 2 4 5 6 2" xfId="16808"/>
    <cellStyle name="Normal 2 4 5 6 2 2" xfId="29063"/>
    <cellStyle name="Normal 2 4 5 6 2 3" xfId="41304"/>
    <cellStyle name="Normal 2 4 5 6 3" xfId="22946"/>
    <cellStyle name="Normal 2 4 5 6 4" xfId="35190"/>
    <cellStyle name="Normal 2 4 5 6 5" xfId="47419"/>
    <cellStyle name="Normal 2 4 5 7" xfId="16777"/>
    <cellStyle name="Normal 2 4 5 7 2" xfId="29032"/>
    <cellStyle name="Normal 2 4 5 7 3" xfId="41273"/>
    <cellStyle name="Normal 2 4 5 8" xfId="22915"/>
    <cellStyle name="Normal 2 4 5 9" xfId="35159"/>
    <cellStyle name="Normal 2 4 6" xfId="5798"/>
    <cellStyle name="Normal 2 4 6 2" xfId="5799"/>
    <cellStyle name="Normal 2 4 6 2 2" xfId="5800"/>
    <cellStyle name="Normal 2 4 6 2 2 2" xfId="5801"/>
    <cellStyle name="Normal 2 4 6 2 2 2 2" xfId="5802"/>
    <cellStyle name="Normal 2 4 6 2 2 2 2 2" xfId="16813"/>
    <cellStyle name="Normal 2 4 6 2 2 2 2 2 2" xfId="29068"/>
    <cellStyle name="Normal 2 4 6 2 2 2 2 2 3" xfId="41309"/>
    <cellStyle name="Normal 2 4 6 2 2 2 2 3" xfId="22951"/>
    <cellStyle name="Normal 2 4 6 2 2 2 2 4" xfId="35195"/>
    <cellStyle name="Normal 2 4 6 2 2 2 2 5" xfId="47424"/>
    <cellStyle name="Normal 2 4 6 2 2 2 3" xfId="16812"/>
    <cellStyle name="Normal 2 4 6 2 2 2 3 2" xfId="29067"/>
    <cellStyle name="Normal 2 4 6 2 2 2 3 3" xfId="41308"/>
    <cellStyle name="Normal 2 4 6 2 2 2 4" xfId="22950"/>
    <cellStyle name="Normal 2 4 6 2 2 2 5" xfId="35194"/>
    <cellStyle name="Normal 2 4 6 2 2 2 6" xfId="47423"/>
    <cellStyle name="Normal 2 4 6 2 2 3" xfId="5803"/>
    <cellStyle name="Normal 2 4 6 2 2 3 2" xfId="16814"/>
    <cellStyle name="Normal 2 4 6 2 2 3 2 2" xfId="29069"/>
    <cellStyle name="Normal 2 4 6 2 2 3 2 3" xfId="41310"/>
    <cellStyle name="Normal 2 4 6 2 2 3 3" xfId="22952"/>
    <cellStyle name="Normal 2 4 6 2 2 3 4" xfId="35196"/>
    <cellStyle name="Normal 2 4 6 2 2 3 5" xfId="47425"/>
    <cellStyle name="Normal 2 4 6 2 2 4" xfId="16811"/>
    <cellStyle name="Normal 2 4 6 2 2 4 2" xfId="29066"/>
    <cellStyle name="Normal 2 4 6 2 2 4 3" xfId="41307"/>
    <cellStyle name="Normal 2 4 6 2 2 5" xfId="22949"/>
    <cellStyle name="Normal 2 4 6 2 2 6" xfId="35193"/>
    <cellStyle name="Normal 2 4 6 2 2 7" xfId="47422"/>
    <cellStyle name="Normal 2 4 6 2 3" xfId="5804"/>
    <cellStyle name="Normal 2 4 6 2 3 2" xfId="5805"/>
    <cellStyle name="Normal 2 4 6 2 3 2 2" xfId="16816"/>
    <cellStyle name="Normal 2 4 6 2 3 2 2 2" xfId="29071"/>
    <cellStyle name="Normal 2 4 6 2 3 2 2 3" xfId="41312"/>
    <cellStyle name="Normal 2 4 6 2 3 2 3" xfId="22954"/>
    <cellStyle name="Normal 2 4 6 2 3 2 4" xfId="35198"/>
    <cellStyle name="Normal 2 4 6 2 3 2 5" xfId="47427"/>
    <cellStyle name="Normal 2 4 6 2 3 3" xfId="16815"/>
    <cellStyle name="Normal 2 4 6 2 3 3 2" xfId="29070"/>
    <cellStyle name="Normal 2 4 6 2 3 3 3" xfId="41311"/>
    <cellStyle name="Normal 2 4 6 2 3 4" xfId="22953"/>
    <cellStyle name="Normal 2 4 6 2 3 5" xfId="35197"/>
    <cellStyle name="Normal 2 4 6 2 3 6" xfId="47426"/>
    <cellStyle name="Normal 2 4 6 2 4" xfId="5806"/>
    <cellStyle name="Normal 2 4 6 2 4 2" xfId="16817"/>
    <cellStyle name="Normal 2 4 6 2 4 2 2" xfId="29072"/>
    <cellStyle name="Normal 2 4 6 2 4 2 3" xfId="41313"/>
    <cellStyle name="Normal 2 4 6 2 4 3" xfId="22955"/>
    <cellStyle name="Normal 2 4 6 2 4 4" xfId="35199"/>
    <cellStyle name="Normal 2 4 6 2 4 5" xfId="47428"/>
    <cellStyle name="Normal 2 4 6 2 5" xfId="16810"/>
    <cellStyle name="Normal 2 4 6 2 5 2" xfId="29065"/>
    <cellStyle name="Normal 2 4 6 2 5 3" xfId="41306"/>
    <cellStyle name="Normal 2 4 6 2 6" xfId="22948"/>
    <cellStyle name="Normal 2 4 6 2 7" xfId="35192"/>
    <cellStyle name="Normal 2 4 6 2 8" xfId="47421"/>
    <cellStyle name="Normal 2 4 6 3" xfId="5807"/>
    <cellStyle name="Normal 2 4 6 3 2" xfId="5808"/>
    <cellStyle name="Normal 2 4 6 3 2 2" xfId="5809"/>
    <cellStyle name="Normal 2 4 6 3 2 2 2" xfId="16820"/>
    <cellStyle name="Normal 2 4 6 3 2 2 2 2" xfId="29075"/>
    <cellStyle name="Normal 2 4 6 3 2 2 2 3" xfId="41316"/>
    <cellStyle name="Normal 2 4 6 3 2 2 3" xfId="22958"/>
    <cellStyle name="Normal 2 4 6 3 2 2 4" xfId="35202"/>
    <cellStyle name="Normal 2 4 6 3 2 2 5" xfId="47431"/>
    <cellStyle name="Normal 2 4 6 3 2 3" xfId="16819"/>
    <cellStyle name="Normal 2 4 6 3 2 3 2" xfId="29074"/>
    <cellStyle name="Normal 2 4 6 3 2 3 3" xfId="41315"/>
    <cellStyle name="Normal 2 4 6 3 2 4" xfId="22957"/>
    <cellStyle name="Normal 2 4 6 3 2 5" xfId="35201"/>
    <cellStyle name="Normal 2 4 6 3 2 6" xfId="47430"/>
    <cellStyle name="Normal 2 4 6 3 3" xfId="5810"/>
    <cellStyle name="Normal 2 4 6 3 3 2" xfId="16821"/>
    <cellStyle name="Normal 2 4 6 3 3 2 2" xfId="29076"/>
    <cellStyle name="Normal 2 4 6 3 3 2 3" xfId="41317"/>
    <cellStyle name="Normal 2 4 6 3 3 3" xfId="22959"/>
    <cellStyle name="Normal 2 4 6 3 3 4" xfId="35203"/>
    <cellStyle name="Normal 2 4 6 3 3 5" xfId="47432"/>
    <cellStyle name="Normal 2 4 6 3 4" xfId="16818"/>
    <cellStyle name="Normal 2 4 6 3 4 2" xfId="29073"/>
    <cellStyle name="Normal 2 4 6 3 4 3" xfId="41314"/>
    <cellStyle name="Normal 2 4 6 3 5" xfId="22956"/>
    <cellStyle name="Normal 2 4 6 3 6" xfId="35200"/>
    <cellStyle name="Normal 2 4 6 3 7" xfId="47429"/>
    <cellStyle name="Normal 2 4 6 4" xfId="5811"/>
    <cellStyle name="Normal 2 4 6 4 2" xfId="5812"/>
    <cellStyle name="Normal 2 4 6 4 2 2" xfId="16823"/>
    <cellStyle name="Normal 2 4 6 4 2 2 2" xfId="29078"/>
    <cellStyle name="Normal 2 4 6 4 2 2 3" xfId="41319"/>
    <cellStyle name="Normal 2 4 6 4 2 3" xfId="22961"/>
    <cellStyle name="Normal 2 4 6 4 2 4" xfId="35205"/>
    <cellStyle name="Normal 2 4 6 4 2 5" xfId="47434"/>
    <cellStyle name="Normal 2 4 6 4 3" xfId="16822"/>
    <cellStyle name="Normal 2 4 6 4 3 2" xfId="29077"/>
    <cellStyle name="Normal 2 4 6 4 3 3" xfId="41318"/>
    <cellStyle name="Normal 2 4 6 4 4" xfId="22960"/>
    <cellStyle name="Normal 2 4 6 4 5" xfId="35204"/>
    <cellStyle name="Normal 2 4 6 4 6" xfId="47433"/>
    <cellStyle name="Normal 2 4 6 5" xfId="5813"/>
    <cellStyle name="Normal 2 4 6 5 2" xfId="16824"/>
    <cellStyle name="Normal 2 4 6 5 2 2" xfId="29079"/>
    <cellStyle name="Normal 2 4 6 5 2 3" xfId="41320"/>
    <cellStyle name="Normal 2 4 6 5 3" xfId="22962"/>
    <cellStyle name="Normal 2 4 6 5 4" xfId="35206"/>
    <cellStyle name="Normal 2 4 6 5 5" xfId="47435"/>
    <cellStyle name="Normal 2 4 6 6" xfId="16809"/>
    <cellStyle name="Normal 2 4 6 6 2" xfId="29064"/>
    <cellStyle name="Normal 2 4 6 6 3" xfId="41305"/>
    <cellStyle name="Normal 2 4 6 7" xfId="22947"/>
    <cellStyle name="Normal 2 4 6 8" xfId="35191"/>
    <cellStyle name="Normal 2 4 6 9" xfId="47420"/>
    <cellStyle name="Normal 2 4 7" xfId="5814"/>
    <cellStyle name="Normal 2 4 7 2" xfId="5815"/>
    <cellStyle name="Normal 2 4 7 2 2" xfId="5816"/>
    <cellStyle name="Normal 2 4 7 2 2 2" xfId="5817"/>
    <cellStyle name="Normal 2 4 7 2 2 2 2" xfId="16828"/>
    <cellStyle name="Normal 2 4 7 2 2 2 2 2" xfId="29083"/>
    <cellStyle name="Normal 2 4 7 2 2 2 2 3" xfId="41324"/>
    <cellStyle name="Normal 2 4 7 2 2 2 3" xfId="22966"/>
    <cellStyle name="Normal 2 4 7 2 2 2 4" xfId="35210"/>
    <cellStyle name="Normal 2 4 7 2 2 2 5" xfId="47439"/>
    <cellStyle name="Normal 2 4 7 2 2 3" xfId="16827"/>
    <cellStyle name="Normal 2 4 7 2 2 3 2" xfId="29082"/>
    <cellStyle name="Normal 2 4 7 2 2 3 3" xfId="41323"/>
    <cellStyle name="Normal 2 4 7 2 2 4" xfId="22965"/>
    <cellStyle name="Normal 2 4 7 2 2 5" xfId="35209"/>
    <cellStyle name="Normal 2 4 7 2 2 6" xfId="47438"/>
    <cellStyle name="Normal 2 4 7 2 3" xfId="5818"/>
    <cellStyle name="Normal 2 4 7 2 3 2" xfId="16829"/>
    <cellStyle name="Normal 2 4 7 2 3 2 2" xfId="29084"/>
    <cellStyle name="Normal 2 4 7 2 3 2 3" xfId="41325"/>
    <cellStyle name="Normal 2 4 7 2 3 3" xfId="22967"/>
    <cellStyle name="Normal 2 4 7 2 3 4" xfId="35211"/>
    <cellStyle name="Normal 2 4 7 2 3 5" xfId="47440"/>
    <cellStyle name="Normal 2 4 7 2 4" xfId="16826"/>
    <cellStyle name="Normal 2 4 7 2 4 2" xfId="29081"/>
    <cellStyle name="Normal 2 4 7 2 4 3" xfId="41322"/>
    <cellStyle name="Normal 2 4 7 2 5" xfId="22964"/>
    <cellStyle name="Normal 2 4 7 2 6" xfId="35208"/>
    <cellStyle name="Normal 2 4 7 2 7" xfId="47437"/>
    <cellStyle name="Normal 2 4 7 3" xfId="5819"/>
    <cellStyle name="Normal 2 4 7 3 2" xfId="5820"/>
    <cellStyle name="Normal 2 4 7 3 2 2" xfId="16831"/>
    <cellStyle name="Normal 2 4 7 3 2 2 2" xfId="29086"/>
    <cellStyle name="Normal 2 4 7 3 2 2 3" xfId="41327"/>
    <cellStyle name="Normal 2 4 7 3 2 3" xfId="22969"/>
    <cellStyle name="Normal 2 4 7 3 2 4" xfId="35213"/>
    <cellStyle name="Normal 2 4 7 3 2 5" xfId="47442"/>
    <cellStyle name="Normal 2 4 7 3 3" xfId="16830"/>
    <cellStyle name="Normal 2 4 7 3 3 2" xfId="29085"/>
    <cellStyle name="Normal 2 4 7 3 3 3" xfId="41326"/>
    <cellStyle name="Normal 2 4 7 3 4" xfId="22968"/>
    <cellStyle name="Normal 2 4 7 3 5" xfId="35212"/>
    <cellStyle name="Normal 2 4 7 3 6" xfId="47441"/>
    <cellStyle name="Normal 2 4 7 4" xfId="5821"/>
    <cellStyle name="Normal 2 4 7 4 2" xfId="16832"/>
    <cellStyle name="Normal 2 4 7 4 2 2" xfId="29087"/>
    <cellStyle name="Normal 2 4 7 4 2 3" xfId="41328"/>
    <cellStyle name="Normal 2 4 7 4 3" xfId="22970"/>
    <cellStyle name="Normal 2 4 7 4 4" xfId="35214"/>
    <cellStyle name="Normal 2 4 7 4 5" xfId="47443"/>
    <cellStyle name="Normal 2 4 7 5" xfId="16825"/>
    <cellStyle name="Normal 2 4 7 5 2" xfId="29080"/>
    <cellStyle name="Normal 2 4 7 5 3" xfId="41321"/>
    <cellStyle name="Normal 2 4 7 6" xfId="22963"/>
    <cellStyle name="Normal 2 4 7 7" xfId="35207"/>
    <cellStyle name="Normal 2 4 7 8" xfId="47436"/>
    <cellStyle name="Normal 2 4 8" xfId="5822"/>
    <cellStyle name="Normal 2 4 8 2" xfId="5823"/>
    <cellStyle name="Normal 2 4 8 2 2" xfId="5824"/>
    <cellStyle name="Normal 2 4 8 2 2 2" xfId="16835"/>
    <cellStyle name="Normal 2 4 8 2 2 2 2" xfId="29090"/>
    <cellStyle name="Normal 2 4 8 2 2 2 3" xfId="41331"/>
    <cellStyle name="Normal 2 4 8 2 2 3" xfId="22973"/>
    <cellStyle name="Normal 2 4 8 2 2 4" xfId="35217"/>
    <cellStyle name="Normal 2 4 8 2 2 5" xfId="47446"/>
    <cellStyle name="Normal 2 4 8 2 3" xfId="16834"/>
    <cellStyle name="Normal 2 4 8 2 3 2" xfId="29089"/>
    <cellStyle name="Normal 2 4 8 2 3 3" xfId="41330"/>
    <cellStyle name="Normal 2 4 8 2 4" xfId="22972"/>
    <cellStyle name="Normal 2 4 8 2 5" xfId="35216"/>
    <cellStyle name="Normal 2 4 8 2 6" xfId="47445"/>
    <cellStyle name="Normal 2 4 8 3" xfId="5825"/>
    <cellStyle name="Normal 2 4 8 3 2" xfId="16836"/>
    <cellStyle name="Normal 2 4 8 3 2 2" xfId="29091"/>
    <cellStyle name="Normal 2 4 8 3 2 3" xfId="41332"/>
    <cellStyle name="Normal 2 4 8 3 3" xfId="22974"/>
    <cellStyle name="Normal 2 4 8 3 4" xfId="35218"/>
    <cellStyle name="Normal 2 4 8 3 5" xfId="47447"/>
    <cellStyle name="Normal 2 4 8 4" xfId="16833"/>
    <cellStyle name="Normal 2 4 8 4 2" xfId="29088"/>
    <cellStyle name="Normal 2 4 8 4 3" xfId="41329"/>
    <cellStyle name="Normal 2 4 8 5" xfId="22971"/>
    <cellStyle name="Normal 2 4 8 6" xfId="35215"/>
    <cellStyle name="Normal 2 4 8 7" xfId="47444"/>
    <cellStyle name="Normal 2 4 9" xfId="5826"/>
    <cellStyle name="Normal 2 4 9 2" xfId="5827"/>
    <cellStyle name="Normal 2 4 9 2 2" xfId="5828"/>
    <cellStyle name="Normal 2 4 9 2 2 2" xfId="16839"/>
    <cellStyle name="Normal 2 4 9 2 2 2 2" xfId="29094"/>
    <cellStyle name="Normal 2 4 9 2 2 2 3" xfId="41335"/>
    <cellStyle name="Normal 2 4 9 2 2 3" xfId="22977"/>
    <cellStyle name="Normal 2 4 9 2 2 4" xfId="35221"/>
    <cellStyle name="Normal 2 4 9 2 2 5" xfId="47450"/>
    <cellStyle name="Normal 2 4 9 2 3" xfId="16838"/>
    <cellStyle name="Normal 2 4 9 2 3 2" xfId="29093"/>
    <cellStyle name="Normal 2 4 9 2 3 3" xfId="41334"/>
    <cellStyle name="Normal 2 4 9 2 4" xfId="22976"/>
    <cellStyle name="Normal 2 4 9 2 5" xfId="35220"/>
    <cellStyle name="Normal 2 4 9 2 6" xfId="47449"/>
    <cellStyle name="Normal 2 4 9 3" xfId="5829"/>
    <cellStyle name="Normal 2 4 9 3 2" xfId="16840"/>
    <cellStyle name="Normal 2 4 9 3 2 2" xfId="29095"/>
    <cellStyle name="Normal 2 4 9 3 2 3" xfId="41336"/>
    <cellStyle name="Normal 2 4 9 3 3" xfId="22978"/>
    <cellStyle name="Normal 2 4 9 3 4" xfId="35222"/>
    <cellStyle name="Normal 2 4 9 3 5" xfId="47451"/>
    <cellStyle name="Normal 2 4 9 4" xfId="16837"/>
    <cellStyle name="Normal 2 4 9 4 2" xfId="29092"/>
    <cellStyle name="Normal 2 4 9 4 3" xfId="41333"/>
    <cellStyle name="Normal 2 4 9 5" xfId="22975"/>
    <cellStyle name="Normal 2 4 9 6" xfId="35219"/>
    <cellStyle name="Normal 2 4 9 7" xfId="47448"/>
    <cellStyle name="Normal 2 5" xfId="29"/>
    <cellStyle name="Normal 2 5 2" xfId="5830"/>
    <cellStyle name="Normal 2 5 2 10" xfId="35223"/>
    <cellStyle name="Normal 2 5 2 11" xfId="47452"/>
    <cellStyle name="Normal 2 5 2 2" xfId="5831"/>
    <cellStyle name="Normal 2 5 2 2 2" xfId="5832"/>
    <cellStyle name="Normal 2 5 2 2 2 2" xfId="5833"/>
    <cellStyle name="Normal 2 5 2 2 2 2 2" xfId="5834"/>
    <cellStyle name="Normal 2 5 2 2 2 2 2 2" xfId="5835"/>
    <cellStyle name="Normal 2 5 2 2 2 2 2 2 2" xfId="16846"/>
    <cellStyle name="Normal 2 5 2 2 2 2 2 2 2 2" xfId="29101"/>
    <cellStyle name="Normal 2 5 2 2 2 2 2 2 2 3" xfId="41342"/>
    <cellStyle name="Normal 2 5 2 2 2 2 2 2 3" xfId="22984"/>
    <cellStyle name="Normal 2 5 2 2 2 2 2 2 4" xfId="35228"/>
    <cellStyle name="Normal 2 5 2 2 2 2 2 2 5" xfId="47457"/>
    <cellStyle name="Normal 2 5 2 2 2 2 2 3" xfId="16845"/>
    <cellStyle name="Normal 2 5 2 2 2 2 2 3 2" xfId="29100"/>
    <cellStyle name="Normal 2 5 2 2 2 2 2 3 3" xfId="41341"/>
    <cellStyle name="Normal 2 5 2 2 2 2 2 4" xfId="22983"/>
    <cellStyle name="Normal 2 5 2 2 2 2 2 5" xfId="35227"/>
    <cellStyle name="Normal 2 5 2 2 2 2 2 6" xfId="47456"/>
    <cellStyle name="Normal 2 5 2 2 2 2 3" xfId="5836"/>
    <cellStyle name="Normal 2 5 2 2 2 2 3 2" xfId="16847"/>
    <cellStyle name="Normal 2 5 2 2 2 2 3 2 2" xfId="29102"/>
    <cellStyle name="Normal 2 5 2 2 2 2 3 2 3" xfId="41343"/>
    <cellStyle name="Normal 2 5 2 2 2 2 3 3" xfId="22985"/>
    <cellStyle name="Normal 2 5 2 2 2 2 3 4" xfId="35229"/>
    <cellStyle name="Normal 2 5 2 2 2 2 3 5" xfId="47458"/>
    <cellStyle name="Normal 2 5 2 2 2 2 4" xfId="16844"/>
    <cellStyle name="Normal 2 5 2 2 2 2 4 2" xfId="29099"/>
    <cellStyle name="Normal 2 5 2 2 2 2 4 3" xfId="41340"/>
    <cellStyle name="Normal 2 5 2 2 2 2 5" xfId="22982"/>
    <cellStyle name="Normal 2 5 2 2 2 2 6" xfId="35226"/>
    <cellStyle name="Normal 2 5 2 2 2 2 7" xfId="47455"/>
    <cellStyle name="Normal 2 5 2 2 2 3" xfId="5837"/>
    <cellStyle name="Normal 2 5 2 2 2 3 2" xfId="5838"/>
    <cellStyle name="Normal 2 5 2 2 2 3 2 2" xfId="16849"/>
    <cellStyle name="Normal 2 5 2 2 2 3 2 2 2" xfId="29104"/>
    <cellStyle name="Normal 2 5 2 2 2 3 2 2 3" xfId="41345"/>
    <cellStyle name="Normal 2 5 2 2 2 3 2 3" xfId="22987"/>
    <cellStyle name="Normal 2 5 2 2 2 3 2 4" xfId="35231"/>
    <cellStyle name="Normal 2 5 2 2 2 3 2 5" xfId="47460"/>
    <cellStyle name="Normal 2 5 2 2 2 3 3" xfId="16848"/>
    <cellStyle name="Normal 2 5 2 2 2 3 3 2" xfId="29103"/>
    <cellStyle name="Normal 2 5 2 2 2 3 3 3" xfId="41344"/>
    <cellStyle name="Normal 2 5 2 2 2 3 4" xfId="22986"/>
    <cellStyle name="Normal 2 5 2 2 2 3 5" xfId="35230"/>
    <cellStyle name="Normal 2 5 2 2 2 3 6" xfId="47459"/>
    <cellStyle name="Normal 2 5 2 2 2 4" xfId="5839"/>
    <cellStyle name="Normal 2 5 2 2 2 4 2" xfId="16850"/>
    <cellStyle name="Normal 2 5 2 2 2 4 2 2" xfId="29105"/>
    <cellStyle name="Normal 2 5 2 2 2 4 2 3" xfId="41346"/>
    <cellStyle name="Normal 2 5 2 2 2 4 3" xfId="22988"/>
    <cellStyle name="Normal 2 5 2 2 2 4 4" xfId="35232"/>
    <cellStyle name="Normal 2 5 2 2 2 4 5" xfId="47461"/>
    <cellStyle name="Normal 2 5 2 2 2 5" xfId="16843"/>
    <cellStyle name="Normal 2 5 2 2 2 5 2" xfId="29098"/>
    <cellStyle name="Normal 2 5 2 2 2 5 3" xfId="41339"/>
    <cellStyle name="Normal 2 5 2 2 2 6" xfId="22981"/>
    <cellStyle name="Normal 2 5 2 2 2 7" xfId="35225"/>
    <cellStyle name="Normal 2 5 2 2 2 8" xfId="47454"/>
    <cellStyle name="Normal 2 5 2 2 3" xfId="5840"/>
    <cellStyle name="Normal 2 5 2 2 3 2" xfId="5841"/>
    <cellStyle name="Normal 2 5 2 2 3 2 2" xfId="5842"/>
    <cellStyle name="Normal 2 5 2 2 3 2 2 2" xfId="16853"/>
    <cellStyle name="Normal 2 5 2 2 3 2 2 2 2" xfId="29108"/>
    <cellStyle name="Normal 2 5 2 2 3 2 2 2 3" xfId="41349"/>
    <cellStyle name="Normal 2 5 2 2 3 2 2 3" xfId="22991"/>
    <cellStyle name="Normal 2 5 2 2 3 2 2 4" xfId="35235"/>
    <cellStyle name="Normal 2 5 2 2 3 2 2 5" xfId="47464"/>
    <cellStyle name="Normal 2 5 2 2 3 2 3" xfId="16852"/>
    <cellStyle name="Normal 2 5 2 2 3 2 3 2" xfId="29107"/>
    <cellStyle name="Normal 2 5 2 2 3 2 3 3" xfId="41348"/>
    <cellStyle name="Normal 2 5 2 2 3 2 4" xfId="22990"/>
    <cellStyle name="Normal 2 5 2 2 3 2 5" xfId="35234"/>
    <cellStyle name="Normal 2 5 2 2 3 2 6" xfId="47463"/>
    <cellStyle name="Normal 2 5 2 2 3 3" xfId="5843"/>
    <cellStyle name="Normal 2 5 2 2 3 3 2" xfId="16854"/>
    <cellStyle name="Normal 2 5 2 2 3 3 2 2" xfId="29109"/>
    <cellStyle name="Normal 2 5 2 2 3 3 2 3" xfId="41350"/>
    <cellStyle name="Normal 2 5 2 2 3 3 3" xfId="22992"/>
    <cellStyle name="Normal 2 5 2 2 3 3 4" xfId="35236"/>
    <cellStyle name="Normal 2 5 2 2 3 3 5" xfId="47465"/>
    <cellStyle name="Normal 2 5 2 2 3 4" xfId="16851"/>
    <cellStyle name="Normal 2 5 2 2 3 4 2" xfId="29106"/>
    <cellStyle name="Normal 2 5 2 2 3 4 3" xfId="41347"/>
    <cellStyle name="Normal 2 5 2 2 3 5" xfId="22989"/>
    <cellStyle name="Normal 2 5 2 2 3 6" xfId="35233"/>
    <cellStyle name="Normal 2 5 2 2 3 7" xfId="47462"/>
    <cellStyle name="Normal 2 5 2 2 4" xfId="5844"/>
    <cellStyle name="Normal 2 5 2 2 4 2" xfId="5845"/>
    <cellStyle name="Normal 2 5 2 2 4 2 2" xfId="16856"/>
    <cellStyle name="Normal 2 5 2 2 4 2 2 2" xfId="29111"/>
    <cellStyle name="Normal 2 5 2 2 4 2 2 3" xfId="41352"/>
    <cellStyle name="Normal 2 5 2 2 4 2 3" xfId="22994"/>
    <cellStyle name="Normal 2 5 2 2 4 2 4" xfId="35238"/>
    <cellStyle name="Normal 2 5 2 2 4 2 5" xfId="47467"/>
    <cellStyle name="Normal 2 5 2 2 4 3" xfId="16855"/>
    <cellStyle name="Normal 2 5 2 2 4 3 2" xfId="29110"/>
    <cellStyle name="Normal 2 5 2 2 4 3 3" xfId="41351"/>
    <cellStyle name="Normal 2 5 2 2 4 4" xfId="22993"/>
    <cellStyle name="Normal 2 5 2 2 4 5" xfId="35237"/>
    <cellStyle name="Normal 2 5 2 2 4 6" xfId="47466"/>
    <cellStyle name="Normal 2 5 2 2 5" xfId="5846"/>
    <cellStyle name="Normal 2 5 2 2 5 2" xfId="16857"/>
    <cellStyle name="Normal 2 5 2 2 5 2 2" xfId="29112"/>
    <cellStyle name="Normal 2 5 2 2 5 2 3" xfId="41353"/>
    <cellStyle name="Normal 2 5 2 2 5 3" xfId="22995"/>
    <cellStyle name="Normal 2 5 2 2 5 4" xfId="35239"/>
    <cellStyle name="Normal 2 5 2 2 5 5" xfId="47468"/>
    <cellStyle name="Normal 2 5 2 2 6" xfId="16842"/>
    <cellStyle name="Normal 2 5 2 2 6 2" xfId="29097"/>
    <cellStyle name="Normal 2 5 2 2 6 3" xfId="41338"/>
    <cellStyle name="Normal 2 5 2 2 7" xfId="22980"/>
    <cellStyle name="Normal 2 5 2 2 8" xfId="35224"/>
    <cellStyle name="Normal 2 5 2 2 9" xfId="47453"/>
    <cellStyle name="Normal 2 5 2 3" xfId="5847"/>
    <cellStyle name="Normal 2 5 2 3 2" xfId="5848"/>
    <cellStyle name="Normal 2 5 2 3 2 2" xfId="5849"/>
    <cellStyle name="Normal 2 5 2 3 2 2 2" xfId="5850"/>
    <cellStyle name="Normal 2 5 2 3 2 2 2 2" xfId="16861"/>
    <cellStyle name="Normal 2 5 2 3 2 2 2 2 2" xfId="29116"/>
    <cellStyle name="Normal 2 5 2 3 2 2 2 2 3" xfId="41357"/>
    <cellStyle name="Normal 2 5 2 3 2 2 2 3" xfId="22999"/>
    <cellStyle name="Normal 2 5 2 3 2 2 2 4" xfId="35243"/>
    <cellStyle name="Normal 2 5 2 3 2 2 2 5" xfId="47472"/>
    <cellStyle name="Normal 2 5 2 3 2 2 3" xfId="16860"/>
    <cellStyle name="Normal 2 5 2 3 2 2 3 2" xfId="29115"/>
    <cellStyle name="Normal 2 5 2 3 2 2 3 3" xfId="41356"/>
    <cellStyle name="Normal 2 5 2 3 2 2 4" xfId="22998"/>
    <cellStyle name="Normal 2 5 2 3 2 2 5" xfId="35242"/>
    <cellStyle name="Normal 2 5 2 3 2 2 6" xfId="47471"/>
    <cellStyle name="Normal 2 5 2 3 2 3" xfId="5851"/>
    <cellStyle name="Normal 2 5 2 3 2 3 2" xfId="16862"/>
    <cellStyle name="Normal 2 5 2 3 2 3 2 2" xfId="29117"/>
    <cellStyle name="Normal 2 5 2 3 2 3 2 3" xfId="41358"/>
    <cellStyle name="Normal 2 5 2 3 2 3 3" xfId="23000"/>
    <cellStyle name="Normal 2 5 2 3 2 3 4" xfId="35244"/>
    <cellStyle name="Normal 2 5 2 3 2 3 5" xfId="47473"/>
    <cellStyle name="Normal 2 5 2 3 2 4" xfId="16859"/>
    <cellStyle name="Normal 2 5 2 3 2 4 2" xfId="29114"/>
    <cellStyle name="Normal 2 5 2 3 2 4 3" xfId="41355"/>
    <cellStyle name="Normal 2 5 2 3 2 5" xfId="22997"/>
    <cellStyle name="Normal 2 5 2 3 2 6" xfId="35241"/>
    <cellStyle name="Normal 2 5 2 3 2 7" xfId="47470"/>
    <cellStyle name="Normal 2 5 2 3 3" xfId="5852"/>
    <cellStyle name="Normal 2 5 2 3 3 2" xfId="5853"/>
    <cellStyle name="Normal 2 5 2 3 3 2 2" xfId="16864"/>
    <cellStyle name="Normal 2 5 2 3 3 2 2 2" xfId="29119"/>
    <cellStyle name="Normal 2 5 2 3 3 2 2 3" xfId="41360"/>
    <cellStyle name="Normal 2 5 2 3 3 2 3" xfId="23002"/>
    <cellStyle name="Normal 2 5 2 3 3 2 4" xfId="35246"/>
    <cellStyle name="Normal 2 5 2 3 3 2 5" xfId="47475"/>
    <cellStyle name="Normal 2 5 2 3 3 3" xfId="16863"/>
    <cellStyle name="Normal 2 5 2 3 3 3 2" xfId="29118"/>
    <cellStyle name="Normal 2 5 2 3 3 3 3" xfId="41359"/>
    <cellStyle name="Normal 2 5 2 3 3 4" xfId="23001"/>
    <cellStyle name="Normal 2 5 2 3 3 5" xfId="35245"/>
    <cellStyle name="Normal 2 5 2 3 3 6" xfId="47474"/>
    <cellStyle name="Normal 2 5 2 3 4" xfId="5854"/>
    <cellStyle name="Normal 2 5 2 3 4 2" xfId="16865"/>
    <cellStyle name="Normal 2 5 2 3 4 2 2" xfId="29120"/>
    <cellStyle name="Normal 2 5 2 3 4 2 3" xfId="41361"/>
    <cellStyle name="Normal 2 5 2 3 4 3" xfId="23003"/>
    <cellStyle name="Normal 2 5 2 3 4 4" xfId="35247"/>
    <cellStyle name="Normal 2 5 2 3 4 5" xfId="47476"/>
    <cellStyle name="Normal 2 5 2 3 5" xfId="16858"/>
    <cellStyle name="Normal 2 5 2 3 5 2" xfId="29113"/>
    <cellStyle name="Normal 2 5 2 3 5 3" xfId="41354"/>
    <cellStyle name="Normal 2 5 2 3 6" xfId="22996"/>
    <cellStyle name="Normal 2 5 2 3 7" xfId="35240"/>
    <cellStyle name="Normal 2 5 2 3 8" xfId="47469"/>
    <cellStyle name="Normal 2 5 2 4" xfId="5855"/>
    <cellStyle name="Normal 2 5 2 4 2" xfId="5856"/>
    <cellStyle name="Normal 2 5 2 4 2 2" xfId="5857"/>
    <cellStyle name="Normal 2 5 2 4 2 2 2" xfId="16868"/>
    <cellStyle name="Normal 2 5 2 4 2 2 2 2" xfId="29123"/>
    <cellStyle name="Normal 2 5 2 4 2 2 2 3" xfId="41364"/>
    <cellStyle name="Normal 2 5 2 4 2 2 3" xfId="23006"/>
    <cellStyle name="Normal 2 5 2 4 2 2 4" xfId="35250"/>
    <cellStyle name="Normal 2 5 2 4 2 2 5" xfId="47479"/>
    <cellStyle name="Normal 2 5 2 4 2 3" xfId="16867"/>
    <cellStyle name="Normal 2 5 2 4 2 3 2" xfId="29122"/>
    <cellStyle name="Normal 2 5 2 4 2 3 3" xfId="41363"/>
    <cellStyle name="Normal 2 5 2 4 2 4" xfId="23005"/>
    <cellStyle name="Normal 2 5 2 4 2 5" xfId="35249"/>
    <cellStyle name="Normal 2 5 2 4 2 6" xfId="47478"/>
    <cellStyle name="Normal 2 5 2 4 3" xfId="5858"/>
    <cellStyle name="Normal 2 5 2 4 3 2" xfId="16869"/>
    <cellStyle name="Normal 2 5 2 4 3 2 2" xfId="29124"/>
    <cellStyle name="Normal 2 5 2 4 3 2 3" xfId="41365"/>
    <cellStyle name="Normal 2 5 2 4 3 3" xfId="23007"/>
    <cellStyle name="Normal 2 5 2 4 3 4" xfId="35251"/>
    <cellStyle name="Normal 2 5 2 4 3 5" xfId="47480"/>
    <cellStyle name="Normal 2 5 2 4 4" xfId="16866"/>
    <cellStyle name="Normal 2 5 2 4 4 2" xfId="29121"/>
    <cellStyle name="Normal 2 5 2 4 4 3" xfId="41362"/>
    <cellStyle name="Normal 2 5 2 4 5" xfId="23004"/>
    <cellStyle name="Normal 2 5 2 4 6" xfId="35248"/>
    <cellStyle name="Normal 2 5 2 4 7" xfId="47477"/>
    <cellStyle name="Normal 2 5 2 5" xfId="5859"/>
    <cellStyle name="Normal 2 5 2 5 2" xfId="5860"/>
    <cellStyle name="Normal 2 5 2 5 2 2" xfId="5861"/>
    <cellStyle name="Normal 2 5 2 5 2 2 2" xfId="16872"/>
    <cellStyle name="Normal 2 5 2 5 2 2 2 2" xfId="29127"/>
    <cellStyle name="Normal 2 5 2 5 2 2 2 3" xfId="41368"/>
    <cellStyle name="Normal 2 5 2 5 2 2 3" xfId="23010"/>
    <cellStyle name="Normal 2 5 2 5 2 2 4" xfId="35254"/>
    <cellStyle name="Normal 2 5 2 5 2 2 5" xfId="47483"/>
    <cellStyle name="Normal 2 5 2 5 2 3" xfId="16871"/>
    <cellStyle name="Normal 2 5 2 5 2 3 2" xfId="29126"/>
    <cellStyle name="Normal 2 5 2 5 2 3 3" xfId="41367"/>
    <cellStyle name="Normal 2 5 2 5 2 4" xfId="23009"/>
    <cellStyle name="Normal 2 5 2 5 2 5" xfId="35253"/>
    <cellStyle name="Normal 2 5 2 5 2 6" xfId="47482"/>
    <cellStyle name="Normal 2 5 2 5 3" xfId="5862"/>
    <cellStyle name="Normal 2 5 2 5 3 2" xfId="16873"/>
    <cellStyle name="Normal 2 5 2 5 3 2 2" xfId="29128"/>
    <cellStyle name="Normal 2 5 2 5 3 2 3" xfId="41369"/>
    <cellStyle name="Normal 2 5 2 5 3 3" xfId="23011"/>
    <cellStyle name="Normal 2 5 2 5 3 4" xfId="35255"/>
    <cellStyle name="Normal 2 5 2 5 3 5" xfId="47484"/>
    <cellStyle name="Normal 2 5 2 5 4" xfId="16870"/>
    <cellStyle name="Normal 2 5 2 5 4 2" xfId="29125"/>
    <cellStyle name="Normal 2 5 2 5 4 3" xfId="41366"/>
    <cellStyle name="Normal 2 5 2 5 5" xfId="23008"/>
    <cellStyle name="Normal 2 5 2 5 6" xfId="35252"/>
    <cellStyle name="Normal 2 5 2 5 7" xfId="47481"/>
    <cellStyle name="Normal 2 5 2 6" xfId="5863"/>
    <cellStyle name="Normal 2 5 2 6 2" xfId="5864"/>
    <cellStyle name="Normal 2 5 2 6 2 2" xfId="16875"/>
    <cellStyle name="Normal 2 5 2 6 2 2 2" xfId="29130"/>
    <cellStyle name="Normal 2 5 2 6 2 2 3" xfId="41371"/>
    <cellStyle name="Normal 2 5 2 6 2 3" xfId="23013"/>
    <cellStyle name="Normal 2 5 2 6 2 4" xfId="35257"/>
    <cellStyle name="Normal 2 5 2 6 2 5" xfId="47486"/>
    <cellStyle name="Normal 2 5 2 6 3" xfId="16874"/>
    <cellStyle name="Normal 2 5 2 6 3 2" xfId="29129"/>
    <cellStyle name="Normal 2 5 2 6 3 3" xfId="41370"/>
    <cellStyle name="Normal 2 5 2 6 4" xfId="23012"/>
    <cellStyle name="Normal 2 5 2 6 5" xfId="35256"/>
    <cellStyle name="Normal 2 5 2 6 6" xfId="47485"/>
    <cellStyle name="Normal 2 5 2 7" xfId="5865"/>
    <cellStyle name="Normal 2 5 2 7 2" xfId="16876"/>
    <cellStyle name="Normal 2 5 2 7 2 2" xfId="29131"/>
    <cellStyle name="Normal 2 5 2 7 2 3" xfId="41372"/>
    <cellStyle name="Normal 2 5 2 7 3" xfId="23014"/>
    <cellStyle name="Normal 2 5 2 7 4" xfId="35258"/>
    <cellStyle name="Normal 2 5 2 7 5" xfId="47487"/>
    <cellStyle name="Normal 2 5 2 8" xfId="16841"/>
    <cellStyle name="Normal 2 5 2 8 2" xfId="29096"/>
    <cellStyle name="Normal 2 5 2 8 3" xfId="41337"/>
    <cellStyle name="Normal 2 5 2 9" xfId="22979"/>
    <cellStyle name="Normal 2 5 3" xfId="5866"/>
    <cellStyle name="Normal 2 5 3 2" xfId="5867"/>
    <cellStyle name="Normal 2 5 3 2 2" xfId="5868"/>
    <cellStyle name="Normal 2 5 3 2 2 2" xfId="16879"/>
    <cellStyle name="Normal 2 5 3 2 2 2 2" xfId="29134"/>
    <cellStyle name="Normal 2 5 3 2 2 2 3" xfId="41375"/>
    <cellStyle name="Normal 2 5 3 2 2 3" xfId="23017"/>
    <cellStyle name="Normal 2 5 3 2 2 4" xfId="35261"/>
    <cellStyle name="Normal 2 5 3 2 2 5" xfId="47490"/>
    <cellStyle name="Normal 2 5 3 2 3" xfId="16878"/>
    <cellStyle name="Normal 2 5 3 2 3 2" xfId="29133"/>
    <cellStyle name="Normal 2 5 3 2 3 3" xfId="41374"/>
    <cellStyle name="Normal 2 5 3 2 4" xfId="23016"/>
    <cellStyle name="Normal 2 5 3 2 5" xfId="35260"/>
    <cellStyle name="Normal 2 5 3 2 6" xfId="47489"/>
    <cellStyle name="Normal 2 5 3 3" xfId="5869"/>
    <cellStyle name="Normal 2 5 3 3 2" xfId="16880"/>
    <cellStyle name="Normal 2 5 3 3 2 2" xfId="29135"/>
    <cellStyle name="Normal 2 5 3 3 2 3" xfId="41376"/>
    <cellStyle name="Normal 2 5 3 3 3" xfId="23018"/>
    <cellStyle name="Normal 2 5 3 3 4" xfId="35262"/>
    <cellStyle name="Normal 2 5 3 3 5" xfId="47491"/>
    <cellStyle name="Normal 2 5 3 4" xfId="16877"/>
    <cellStyle name="Normal 2 5 3 4 2" xfId="29132"/>
    <cellStyle name="Normal 2 5 3 4 3" xfId="41373"/>
    <cellStyle name="Normal 2 5 3 5" xfId="23015"/>
    <cellStyle name="Normal 2 5 3 6" xfId="35259"/>
    <cellStyle name="Normal 2 5 3 7" xfId="47488"/>
    <cellStyle name="Normal 2 5 4" xfId="14235"/>
    <cellStyle name="Normal 2 5 4 2" xfId="26490"/>
    <cellStyle name="Normal 2 5 4 3" xfId="38731"/>
    <cellStyle name="Normal 2 5 5" xfId="20369"/>
    <cellStyle name="Normal 2 5 6" xfId="32617"/>
    <cellStyle name="Normal 2 5 7" xfId="44846"/>
    <cellStyle name="Normal 2 6" xfId="5870"/>
    <cellStyle name="Normal 2 6 2" xfId="5871"/>
    <cellStyle name="Normal 2 6 2 2" xfId="5872"/>
    <cellStyle name="Normal 2 6 2 2 2" xfId="5873"/>
    <cellStyle name="Normal 2 6 2 2 2 2" xfId="16883"/>
    <cellStyle name="Normal 2 6 2 2 2 2 2" xfId="29138"/>
    <cellStyle name="Normal 2 6 2 2 2 2 3" xfId="41379"/>
    <cellStyle name="Normal 2 6 2 2 2 3" xfId="23021"/>
    <cellStyle name="Normal 2 6 2 2 2 4" xfId="35265"/>
    <cellStyle name="Normal 2 6 2 2 2 5" xfId="47494"/>
    <cellStyle name="Normal 2 6 2 2 3" xfId="16882"/>
    <cellStyle name="Normal 2 6 2 2 3 2" xfId="29137"/>
    <cellStyle name="Normal 2 6 2 2 3 3" xfId="41378"/>
    <cellStyle name="Normal 2 6 2 2 4" xfId="23020"/>
    <cellStyle name="Normal 2 6 2 2 5" xfId="35264"/>
    <cellStyle name="Normal 2 6 2 2 6" xfId="47493"/>
    <cellStyle name="Normal 2 6 2 3" xfId="5874"/>
    <cellStyle name="Normal 2 6 2 3 2" xfId="16884"/>
    <cellStyle name="Normal 2 6 2 3 2 2" xfId="29139"/>
    <cellStyle name="Normal 2 6 2 3 2 3" xfId="41380"/>
    <cellStyle name="Normal 2 6 2 3 3" xfId="23022"/>
    <cellStyle name="Normal 2 6 2 3 4" xfId="35266"/>
    <cellStyle name="Normal 2 6 2 3 5" xfId="47495"/>
    <cellStyle name="Normal 2 6 2 4" xfId="16881"/>
    <cellStyle name="Normal 2 6 2 4 2" xfId="29136"/>
    <cellStyle name="Normal 2 6 2 4 3" xfId="41377"/>
    <cellStyle name="Normal 2 6 2 5" xfId="23019"/>
    <cellStyle name="Normal 2 6 2 6" xfId="35263"/>
    <cellStyle name="Normal 2 6 2 7" xfId="47492"/>
    <cellStyle name="Normal 2 7" xfId="5875"/>
    <cellStyle name="Normal 2 8" xfId="5876"/>
    <cellStyle name="Normal 2 8 10" xfId="47496"/>
    <cellStyle name="Normal 2 8 2" xfId="5877"/>
    <cellStyle name="Normal 2 8 2 2" xfId="5878"/>
    <cellStyle name="Normal 2 8 2 2 2" xfId="5879"/>
    <cellStyle name="Normal 2 8 2 2 2 2" xfId="5880"/>
    <cellStyle name="Normal 2 8 2 2 2 2 2" xfId="5881"/>
    <cellStyle name="Normal 2 8 2 2 2 2 2 2" xfId="16890"/>
    <cellStyle name="Normal 2 8 2 2 2 2 2 2 2" xfId="29145"/>
    <cellStyle name="Normal 2 8 2 2 2 2 2 2 3" xfId="41386"/>
    <cellStyle name="Normal 2 8 2 2 2 2 2 3" xfId="23028"/>
    <cellStyle name="Normal 2 8 2 2 2 2 2 4" xfId="35272"/>
    <cellStyle name="Normal 2 8 2 2 2 2 2 5" xfId="47501"/>
    <cellStyle name="Normal 2 8 2 2 2 2 3" xfId="16889"/>
    <cellStyle name="Normal 2 8 2 2 2 2 3 2" xfId="29144"/>
    <cellStyle name="Normal 2 8 2 2 2 2 3 3" xfId="41385"/>
    <cellStyle name="Normal 2 8 2 2 2 2 4" xfId="23027"/>
    <cellStyle name="Normal 2 8 2 2 2 2 5" xfId="35271"/>
    <cellStyle name="Normal 2 8 2 2 2 2 6" xfId="47500"/>
    <cellStyle name="Normal 2 8 2 2 2 3" xfId="5882"/>
    <cellStyle name="Normal 2 8 2 2 2 3 2" xfId="16891"/>
    <cellStyle name="Normal 2 8 2 2 2 3 2 2" xfId="29146"/>
    <cellStyle name="Normal 2 8 2 2 2 3 2 3" xfId="41387"/>
    <cellStyle name="Normal 2 8 2 2 2 3 3" xfId="23029"/>
    <cellStyle name="Normal 2 8 2 2 2 3 4" xfId="35273"/>
    <cellStyle name="Normal 2 8 2 2 2 3 5" xfId="47502"/>
    <cellStyle name="Normal 2 8 2 2 2 4" xfId="16888"/>
    <cellStyle name="Normal 2 8 2 2 2 4 2" xfId="29143"/>
    <cellStyle name="Normal 2 8 2 2 2 4 3" xfId="41384"/>
    <cellStyle name="Normal 2 8 2 2 2 5" xfId="23026"/>
    <cellStyle name="Normal 2 8 2 2 2 6" xfId="35270"/>
    <cellStyle name="Normal 2 8 2 2 2 7" xfId="47499"/>
    <cellStyle name="Normal 2 8 2 2 3" xfId="5883"/>
    <cellStyle name="Normal 2 8 2 2 3 2" xfId="5884"/>
    <cellStyle name="Normal 2 8 2 2 3 2 2" xfId="16893"/>
    <cellStyle name="Normal 2 8 2 2 3 2 2 2" xfId="29148"/>
    <cellStyle name="Normal 2 8 2 2 3 2 2 3" xfId="41389"/>
    <cellStyle name="Normal 2 8 2 2 3 2 3" xfId="23031"/>
    <cellStyle name="Normal 2 8 2 2 3 2 4" xfId="35275"/>
    <cellStyle name="Normal 2 8 2 2 3 2 5" xfId="47504"/>
    <cellStyle name="Normal 2 8 2 2 3 3" xfId="16892"/>
    <cellStyle name="Normal 2 8 2 2 3 3 2" xfId="29147"/>
    <cellStyle name="Normal 2 8 2 2 3 3 3" xfId="41388"/>
    <cellStyle name="Normal 2 8 2 2 3 4" xfId="23030"/>
    <cellStyle name="Normal 2 8 2 2 3 5" xfId="35274"/>
    <cellStyle name="Normal 2 8 2 2 3 6" xfId="47503"/>
    <cellStyle name="Normal 2 8 2 2 4" xfId="5885"/>
    <cellStyle name="Normal 2 8 2 2 4 2" xfId="16894"/>
    <cellStyle name="Normal 2 8 2 2 4 2 2" xfId="29149"/>
    <cellStyle name="Normal 2 8 2 2 4 2 3" xfId="41390"/>
    <cellStyle name="Normal 2 8 2 2 4 3" xfId="23032"/>
    <cellStyle name="Normal 2 8 2 2 4 4" xfId="35276"/>
    <cellStyle name="Normal 2 8 2 2 4 5" xfId="47505"/>
    <cellStyle name="Normal 2 8 2 2 5" xfId="16887"/>
    <cellStyle name="Normal 2 8 2 2 5 2" xfId="29142"/>
    <cellStyle name="Normal 2 8 2 2 5 3" xfId="41383"/>
    <cellStyle name="Normal 2 8 2 2 6" xfId="23025"/>
    <cellStyle name="Normal 2 8 2 2 7" xfId="35269"/>
    <cellStyle name="Normal 2 8 2 2 8" xfId="47498"/>
    <cellStyle name="Normal 2 8 2 3" xfId="5886"/>
    <cellStyle name="Normal 2 8 2 3 2" xfId="5887"/>
    <cellStyle name="Normal 2 8 2 3 2 2" xfId="5888"/>
    <cellStyle name="Normal 2 8 2 3 2 2 2" xfId="16897"/>
    <cellStyle name="Normal 2 8 2 3 2 2 2 2" xfId="29152"/>
    <cellStyle name="Normal 2 8 2 3 2 2 2 3" xfId="41393"/>
    <cellStyle name="Normal 2 8 2 3 2 2 3" xfId="23035"/>
    <cellStyle name="Normal 2 8 2 3 2 2 4" xfId="35279"/>
    <cellStyle name="Normal 2 8 2 3 2 2 5" xfId="47508"/>
    <cellStyle name="Normal 2 8 2 3 2 3" xfId="16896"/>
    <cellStyle name="Normal 2 8 2 3 2 3 2" xfId="29151"/>
    <cellStyle name="Normal 2 8 2 3 2 3 3" xfId="41392"/>
    <cellStyle name="Normal 2 8 2 3 2 4" xfId="23034"/>
    <cellStyle name="Normal 2 8 2 3 2 5" xfId="35278"/>
    <cellStyle name="Normal 2 8 2 3 2 6" xfId="47507"/>
    <cellStyle name="Normal 2 8 2 3 3" xfId="5889"/>
    <cellStyle name="Normal 2 8 2 3 3 2" xfId="16898"/>
    <cellStyle name="Normal 2 8 2 3 3 2 2" xfId="29153"/>
    <cellStyle name="Normal 2 8 2 3 3 2 3" xfId="41394"/>
    <cellStyle name="Normal 2 8 2 3 3 3" xfId="23036"/>
    <cellStyle name="Normal 2 8 2 3 3 4" xfId="35280"/>
    <cellStyle name="Normal 2 8 2 3 3 5" xfId="47509"/>
    <cellStyle name="Normal 2 8 2 3 4" xfId="16895"/>
    <cellStyle name="Normal 2 8 2 3 4 2" xfId="29150"/>
    <cellStyle name="Normal 2 8 2 3 4 3" xfId="41391"/>
    <cellStyle name="Normal 2 8 2 3 5" xfId="23033"/>
    <cellStyle name="Normal 2 8 2 3 6" xfId="35277"/>
    <cellStyle name="Normal 2 8 2 3 7" xfId="47506"/>
    <cellStyle name="Normal 2 8 2 4" xfId="5890"/>
    <cellStyle name="Normal 2 8 2 4 2" xfId="5891"/>
    <cellStyle name="Normal 2 8 2 4 2 2" xfId="16900"/>
    <cellStyle name="Normal 2 8 2 4 2 2 2" xfId="29155"/>
    <cellStyle name="Normal 2 8 2 4 2 2 3" xfId="41396"/>
    <cellStyle name="Normal 2 8 2 4 2 3" xfId="23038"/>
    <cellStyle name="Normal 2 8 2 4 2 4" xfId="35282"/>
    <cellStyle name="Normal 2 8 2 4 2 5" xfId="47511"/>
    <cellStyle name="Normal 2 8 2 4 3" xfId="16899"/>
    <cellStyle name="Normal 2 8 2 4 3 2" xfId="29154"/>
    <cellStyle name="Normal 2 8 2 4 3 3" xfId="41395"/>
    <cellStyle name="Normal 2 8 2 4 4" xfId="23037"/>
    <cellStyle name="Normal 2 8 2 4 5" xfId="35281"/>
    <cellStyle name="Normal 2 8 2 4 6" xfId="47510"/>
    <cellStyle name="Normal 2 8 2 5" xfId="5892"/>
    <cellStyle name="Normal 2 8 2 5 2" xfId="16901"/>
    <cellStyle name="Normal 2 8 2 5 2 2" xfId="29156"/>
    <cellStyle name="Normal 2 8 2 5 2 3" xfId="41397"/>
    <cellStyle name="Normal 2 8 2 5 3" xfId="23039"/>
    <cellStyle name="Normal 2 8 2 5 4" xfId="35283"/>
    <cellStyle name="Normal 2 8 2 5 5" xfId="47512"/>
    <cellStyle name="Normal 2 8 2 6" xfId="16886"/>
    <cellStyle name="Normal 2 8 2 6 2" xfId="29141"/>
    <cellStyle name="Normal 2 8 2 6 3" xfId="41382"/>
    <cellStyle name="Normal 2 8 2 7" xfId="23024"/>
    <cellStyle name="Normal 2 8 2 8" xfId="35268"/>
    <cellStyle name="Normal 2 8 2 9" xfId="47497"/>
    <cellStyle name="Normal 2 8 3" xfId="5893"/>
    <cellStyle name="Normal 2 8 3 2" xfId="5894"/>
    <cellStyle name="Normal 2 8 3 2 2" xfId="5895"/>
    <cellStyle name="Normal 2 8 3 2 2 2" xfId="5896"/>
    <cellStyle name="Normal 2 8 3 2 2 2 2" xfId="16905"/>
    <cellStyle name="Normal 2 8 3 2 2 2 2 2" xfId="29160"/>
    <cellStyle name="Normal 2 8 3 2 2 2 2 3" xfId="41401"/>
    <cellStyle name="Normal 2 8 3 2 2 2 3" xfId="23043"/>
    <cellStyle name="Normal 2 8 3 2 2 2 4" xfId="35287"/>
    <cellStyle name="Normal 2 8 3 2 2 2 5" xfId="47516"/>
    <cellStyle name="Normal 2 8 3 2 2 3" xfId="16904"/>
    <cellStyle name="Normal 2 8 3 2 2 3 2" xfId="29159"/>
    <cellStyle name="Normal 2 8 3 2 2 3 3" xfId="41400"/>
    <cellStyle name="Normal 2 8 3 2 2 4" xfId="23042"/>
    <cellStyle name="Normal 2 8 3 2 2 5" xfId="35286"/>
    <cellStyle name="Normal 2 8 3 2 2 6" xfId="47515"/>
    <cellStyle name="Normal 2 8 3 2 3" xfId="5897"/>
    <cellStyle name="Normal 2 8 3 2 3 2" xfId="16906"/>
    <cellStyle name="Normal 2 8 3 2 3 2 2" xfId="29161"/>
    <cellStyle name="Normal 2 8 3 2 3 2 3" xfId="41402"/>
    <cellStyle name="Normal 2 8 3 2 3 3" xfId="23044"/>
    <cellStyle name="Normal 2 8 3 2 3 4" xfId="35288"/>
    <cellStyle name="Normal 2 8 3 2 3 5" xfId="47517"/>
    <cellStyle name="Normal 2 8 3 2 4" xfId="16903"/>
    <cellStyle name="Normal 2 8 3 2 4 2" xfId="29158"/>
    <cellStyle name="Normal 2 8 3 2 4 3" xfId="41399"/>
    <cellStyle name="Normal 2 8 3 2 5" xfId="23041"/>
    <cellStyle name="Normal 2 8 3 2 6" xfId="35285"/>
    <cellStyle name="Normal 2 8 3 2 7" xfId="47514"/>
    <cellStyle name="Normal 2 8 3 3" xfId="5898"/>
    <cellStyle name="Normal 2 8 3 3 2" xfId="5899"/>
    <cellStyle name="Normal 2 8 3 3 2 2" xfId="16908"/>
    <cellStyle name="Normal 2 8 3 3 2 2 2" xfId="29163"/>
    <cellStyle name="Normal 2 8 3 3 2 2 3" xfId="41404"/>
    <cellStyle name="Normal 2 8 3 3 2 3" xfId="23046"/>
    <cellStyle name="Normal 2 8 3 3 2 4" xfId="35290"/>
    <cellStyle name="Normal 2 8 3 3 2 5" xfId="47519"/>
    <cellStyle name="Normal 2 8 3 3 3" xfId="16907"/>
    <cellStyle name="Normal 2 8 3 3 3 2" xfId="29162"/>
    <cellStyle name="Normal 2 8 3 3 3 3" xfId="41403"/>
    <cellStyle name="Normal 2 8 3 3 4" xfId="23045"/>
    <cellStyle name="Normal 2 8 3 3 5" xfId="35289"/>
    <cellStyle name="Normal 2 8 3 3 6" xfId="47518"/>
    <cellStyle name="Normal 2 8 3 4" xfId="5900"/>
    <cellStyle name="Normal 2 8 3 4 2" xfId="16909"/>
    <cellStyle name="Normal 2 8 3 4 2 2" xfId="29164"/>
    <cellStyle name="Normal 2 8 3 4 2 3" xfId="41405"/>
    <cellStyle name="Normal 2 8 3 4 3" xfId="23047"/>
    <cellStyle name="Normal 2 8 3 4 4" xfId="35291"/>
    <cellStyle name="Normal 2 8 3 4 5" xfId="47520"/>
    <cellStyle name="Normal 2 8 3 5" xfId="16902"/>
    <cellStyle name="Normal 2 8 3 5 2" xfId="29157"/>
    <cellStyle name="Normal 2 8 3 5 3" xfId="41398"/>
    <cellStyle name="Normal 2 8 3 6" xfId="23040"/>
    <cellStyle name="Normal 2 8 3 7" xfId="35284"/>
    <cellStyle name="Normal 2 8 3 8" xfId="47513"/>
    <cellStyle name="Normal 2 8 4" xfId="5901"/>
    <cellStyle name="Normal 2 8 4 2" xfId="5902"/>
    <cellStyle name="Normal 2 8 4 2 2" xfId="5903"/>
    <cellStyle name="Normal 2 8 4 2 2 2" xfId="16912"/>
    <cellStyle name="Normal 2 8 4 2 2 2 2" xfId="29167"/>
    <cellStyle name="Normal 2 8 4 2 2 2 3" xfId="41408"/>
    <cellStyle name="Normal 2 8 4 2 2 3" xfId="23050"/>
    <cellStyle name="Normal 2 8 4 2 2 4" xfId="35294"/>
    <cellStyle name="Normal 2 8 4 2 2 5" xfId="47523"/>
    <cellStyle name="Normal 2 8 4 2 3" xfId="16911"/>
    <cellStyle name="Normal 2 8 4 2 3 2" xfId="29166"/>
    <cellStyle name="Normal 2 8 4 2 3 3" xfId="41407"/>
    <cellStyle name="Normal 2 8 4 2 4" xfId="23049"/>
    <cellStyle name="Normal 2 8 4 2 5" xfId="35293"/>
    <cellStyle name="Normal 2 8 4 2 6" xfId="47522"/>
    <cellStyle name="Normal 2 8 4 3" xfId="5904"/>
    <cellStyle name="Normal 2 8 4 3 2" xfId="16913"/>
    <cellStyle name="Normal 2 8 4 3 2 2" xfId="29168"/>
    <cellStyle name="Normal 2 8 4 3 2 3" xfId="41409"/>
    <cellStyle name="Normal 2 8 4 3 3" xfId="23051"/>
    <cellStyle name="Normal 2 8 4 3 4" xfId="35295"/>
    <cellStyle name="Normal 2 8 4 3 5" xfId="47524"/>
    <cellStyle name="Normal 2 8 4 4" xfId="16910"/>
    <cellStyle name="Normal 2 8 4 4 2" xfId="29165"/>
    <cellStyle name="Normal 2 8 4 4 3" xfId="41406"/>
    <cellStyle name="Normal 2 8 4 5" xfId="23048"/>
    <cellStyle name="Normal 2 8 4 6" xfId="35292"/>
    <cellStyle name="Normal 2 8 4 7" xfId="47521"/>
    <cellStyle name="Normal 2 8 5" xfId="5905"/>
    <cellStyle name="Normal 2 8 5 2" xfId="5906"/>
    <cellStyle name="Normal 2 8 5 2 2" xfId="16915"/>
    <cellStyle name="Normal 2 8 5 2 2 2" xfId="29170"/>
    <cellStyle name="Normal 2 8 5 2 2 3" xfId="41411"/>
    <cellStyle name="Normal 2 8 5 2 3" xfId="23053"/>
    <cellStyle name="Normal 2 8 5 2 4" xfId="35297"/>
    <cellStyle name="Normal 2 8 5 2 5" xfId="47526"/>
    <cellStyle name="Normal 2 8 5 3" xfId="16914"/>
    <cellStyle name="Normal 2 8 5 3 2" xfId="29169"/>
    <cellStyle name="Normal 2 8 5 3 3" xfId="41410"/>
    <cellStyle name="Normal 2 8 5 4" xfId="23052"/>
    <cellStyle name="Normal 2 8 5 5" xfId="35296"/>
    <cellStyle name="Normal 2 8 5 6" xfId="47525"/>
    <cellStyle name="Normal 2 8 6" xfId="5907"/>
    <cellStyle name="Normal 2 8 6 2" xfId="16916"/>
    <cellStyle name="Normal 2 8 6 2 2" xfId="29171"/>
    <cellStyle name="Normal 2 8 6 2 3" xfId="41412"/>
    <cellStyle name="Normal 2 8 6 3" xfId="23054"/>
    <cellStyle name="Normal 2 8 6 4" xfId="35298"/>
    <cellStyle name="Normal 2 8 6 5" xfId="47527"/>
    <cellStyle name="Normal 2 8 7" xfId="16885"/>
    <cellStyle name="Normal 2 8 7 2" xfId="29140"/>
    <cellStyle name="Normal 2 8 7 3" xfId="41381"/>
    <cellStyle name="Normal 2 8 8" xfId="23023"/>
    <cellStyle name="Normal 2 8 9" xfId="35267"/>
    <cellStyle name="Normal 20" xfId="5908"/>
    <cellStyle name="Normal 21" xfId="5909"/>
    <cellStyle name="Normal 22" xfId="5910"/>
    <cellStyle name="Normal 23" xfId="5911"/>
    <cellStyle name="Normal 23 2" xfId="5912"/>
    <cellStyle name="Normal 23 2 2" xfId="5913"/>
    <cellStyle name="Normal 23 2 2 2" xfId="5914"/>
    <cellStyle name="Normal 23 2 2 2 2" xfId="5915"/>
    <cellStyle name="Normal 23 2 2 2 2 2" xfId="16921"/>
    <cellStyle name="Normal 23 2 2 2 2 2 2" xfId="29176"/>
    <cellStyle name="Normal 23 2 2 2 2 2 3" xfId="41417"/>
    <cellStyle name="Normal 23 2 2 2 2 3" xfId="23059"/>
    <cellStyle name="Normal 23 2 2 2 2 4" xfId="35303"/>
    <cellStyle name="Normal 23 2 2 2 2 5" xfId="47532"/>
    <cellStyle name="Normal 23 2 2 2 3" xfId="16920"/>
    <cellStyle name="Normal 23 2 2 2 3 2" xfId="29175"/>
    <cellStyle name="Normal 23 2 2 2 3 3" xfId="41416"/>
    <cellStyle name="Normal 23 2 2 2 4" xfId="23058"/>
    <cellStyle name="Normal 23 2 2 2 5" xfId="35302"/>
    <cellStyle name="Normal 23 2 2 2 6" xfId="47531"/>
    <cellStyle name="Normal 23 2 2 3" xfId="5916"/>
    <cellStyle name="Normal 23 2 2 3 2" xfId="16922"/>
    <cellStyle name="Normal 23 2 2 3 2 2" xfId="29177"/>
    <cellStyle name="Normal 23 2 2 3 2 3" xfId="41418"/>
    <cellStyle name="Normal 23 2 2 3 3" xfId="23060"/>
    <cellStyle name="Normal 23 2 2 3 4" xfId="35304"/>
    <cellStyle name="Normal 23 2 2 3 5" xfId="47533"/>
    <cellStyle name="Normal 23 2 2 4" xfId="16919"/>
    <cellStyle name="Normal 23 2 2 4 2" xfId="29174"/>
    <cellStyle name="Normal 23 2 2 4 3" xfId="41415"/>
    <cellStyle name="Normal 23 2 2 5" xfId="23057"/>
    <cellStyle name="Normal 23 2 2 6" xfId="35301"/>
    <cellStyle name="Normal 23 2 2 7" xfId="47530"/>
    <cellStyle name="Normal 23 2 3" xfId="5917"/>
    <cellStyle name="Normal 23 2 3 2" xfId="5918"/>
    <cellStyle name="Normal 23 2 3 2 2" xfId="16924"/>
    <cellStyle name="Normal 23 2 3 2 2 2" xfId="29179"/>
    <cellStyle name="Normal 23 2 3 2 2 3" xfId="41420"/>
    <cellStyle name="Normal 23 2 3 2 3" xfId="23062"/>
    <cellStyle name="Normal 23 2 3 2 4" xfId="35306"/>
    <cellStyle name="Normal 23 2 3 2 5" xfId="47535"/>
    <cellStyle name="Normal 23 2 3 3" xfId="16923"/>
    <cellStyle name="Normal 23 2 3 3 2" xfId="29178"/>
    <cellStyle name="Normal 23 2 3 3 3" xfId="41419"/>
    <cellStyle name="Normal 23 2 3 4" xfId="23061"/>
    <cellStyle name="Normal 23 2 3 5" xfId="35305"/>
    <cellStyle name="Normal 23 2 3 6" xfId="47534"/>
    <cellStyle name="Normal 23 2 4" xfId="5919"/>
    <cellStyle name="Normal 23 2 4 2" xfId="16925"/>
    <cellStyle name="Normal 23 2 4 2 2" xfId="29180"/>
    <cellStyle name="Normal 23 2 4 2 3" xfId="41421"/>
    <cellStyle name="Normal 23 2 4 3" xfId="23063"/>
    <cellStyle name="Normal 23 2 4 4" xfId="35307"/>
    <cellStyle name="Normal 23 2 4 5" xfId="47536"/>
    <cellStyle name="Normal 23 2 5" xfId="16918"/>
    <cellStyle name="Normal 23 2 5 2" xfId="29173"/>
    <cellStyle name="Normal 23 2 5 3" xfId="41414"/>
    <cellStyle name="Normal 23 2 6" xfId="23056"/>
    <cellStyle name="Normal 23 2 7" xfId="35300"/>
    <cellStyle name="Normal 23 2 8" xfId="47529"/>
    <cellStyle name="Normal 23 3" xfId="5920"/>
    <cellStyle name="Normal 23 3 2" xfId="5921"/>
    <cellStyle name="Normal 23 3 2 2" xfId="5922"/>
    <cellStyle name="Normal 23 3 2 2 2" xfId="16928"/>
    <cellStyle name="Normal 23 3 2 2 2 2" xfId="29183"/>
    <cellStyle name="Normal 23 3 2 2 2 3" xfId="41424"/>
    <cellStyle name="Normal 23 3 2 2 3" xfId="23066"/>
    <cellStyle name="Normal 23 3 2 2 4" xfId="35310"/>
    <cellStyle name="Normal 23 3 2 2 5" xfId="47539"/>
    <cellStyle name="Normal 23 3 2 3" xfId="16927"/>
    <cellStyle name="Normal 23 3 2 3 2" xfId="29182"/>
    <cellStyle name="Normal 23 3 2 3 3" xfId="41423"/>
    <cellStyle name="Normal 23 3 2 4" xfId="23065"/>
    <cellStyle name="Normal 23 3 2 5" xfId="35309"/>
    <cellStyle name="Normal 23 3 2 6" xfId="47538"/>
    <cellStyle name="Normal 23 3 3" xfId="5923"/>
    <cellStyle name="Normal 23 3 3 2" xfId="16929"/>
    <cellStyle name="Normal 23 3 3 2 2" xfId="29184"/>
    <cellStyle name="Normal 23 3 3 2 3" xfId="41425"/>
    <cellStyle name="Normal 23 3 3 3" xfId="23067"/>
    <cellStyle name="Normal 23 3 3 4" xfId="35311"/>
    <cellStyle name="Normal 23 3 3 5" xfId="47540"/>
    <cellStyle name="Normal 23 3 4" xfId="16926"/>
    <cellStyle name="Normal 23 3 4 2" xfId="29181"/>
    <cellStyle name="Normal 23 3 4 3" xfId="41422"/>
    <cellStyle name="Normal 23 3 5" xfId="23064"/>
    <cellStyle name="Normal 23 3 6" xfId="35308"/>
    <cellStyle name="Normal 23 3 7" xfId="47537"/>
    <cellStyle name="Normal 23 4" xfId="5924"/>
    <cellStyle name="Normal 23 4 2" xfId="5925"/>
    <cellStyle name="Normal 23 4 2 2" xfId="16931"/>
    <cellStyle name="Normal 23 4 2 2 2" xfId="29186"/>
    <cellStyle name="Normal 23 4 2 2 3" xfId="41427"/>
    <cellStyle name="Normal 23 4 2 3" xfId="23069"/>
    <cellStyle name="Normal 23 4 2 4" xfId="35313"/>
    <cellStyle name="Normal 23 4 2 5" xfId="47542"/>
    <cellStyle name="Normal 23 4 3" xfId="16930"/>
    <cellStyle name="Normal 23 4 3 2" xfId="29185"/>
    <cellStyle name="Normal 23 4 3 3" xfId="41426"/>
    <cellStyle name="Normal 23 4 4" xfId="23068"/>
    <cellStyle name="Normal 23 4 5" xfId="35312"/>
    <cellStyle name="Normal 23 4 6" xfId="47541"/>
    <cellStyle name="Normal 23 5" xfId="5926"/>
    <cellStyle name="Normal 23 5 2" xfId="16932"/>
    <cellStyle name="Normal 23 5 2 2" xfId="29187"/>
    <cellStyle name="Normal 23 5 2 3" xfId="41428"/>
    <cellStyle name="Normal 23 5 3" xfId="23070"/>
    <cellStyle name="Normal 23 5 4" xfId="35314"/>
    <cellStyle name="Normal 23 5 5" xfId="47543"/>
    <cellStyle name="Normal 23 6" xfId="16917"/>
    <cellStyle name="Normal 23 6 2" xfId="29172"/>
    <cellStyle name="Normal 23 6 3" xfId="41413"/>
    <cellStyle name="Normal 23 7" xfId="23055"/>
    <cellStyle name="Normal 23 8" xfId="35299"/>
    <cellStyle name="Normal 23 9" xfId="47528"/>
    <cellStyle name="Normal 24" xfId="5927"/>
    <cellStyle name="Normal 25" xfId="5928"/>
    <cellStyle name="Normal 25 2" xfId="5929"/>
    <cellStyle name="Normal 25 2 2" xfId="5930"/>
    <cellStyle name="Normal 25 2 2 2" xfId="5931"/>
    <cellStyle name="Normal 25 2 2 2 2" xfId="16936"/>
    <cellStyle name="Normal 25 2 2 2 2 2" xfId="29191"/>
    <cellStyle name="Normal 25 2 2 2 2 3" xfId="41432"/>
    <cellStyle name="Normal 25 2 2 2 3" xfId="23074"/>
    <cellStyle name="Normal 25 2 2 2 4" xfId="35318"/>
    <cellStyle name="Normal 25 2 2 2 5" xfId="47547"/>
    <cellStyle name="Normal 25 2 2 3" xfId="16935"/>
    <cellStyle name="Normal 25 2 2 3 2" xfId="29190"/>
    <cellStyle name="Normal 25 2 2 3 3" xfId="41431"/>
    <cellStyle name="Normal 25 2 2 4" xfId="23073"/>
    <cellStyle name="Normal 25 2 2 5" xfId="35317"/>
    <cellStyle name="Normal 25 2 2 6" xfId="47546"/>
    <cellStyle name="Normal 25 2 3" xfId="5932"/>
    <cellStyle name="Normal 25 2 3 2" xfId="16937"/>
    <cellStyle name="Normal 25 2 3 2 2" xfId="29192"/>
    <cellStyle name="Normal 25 2 3 2 3" xfId="41433"/>
    <cellStyle name="Normal 25 2 3 3" xfId="23075"/>
    <cellStyle name="Normal 25 2 3 4" xfId="35319"/>
    <cellStyle name="Normal 25 2 3 5" xfId="47548"/>
    <cellStyle name="Normal 25 2 4" xfId="16934"/>
    <cellStyle name="Normal 25 2 4 2" xfId="29189"/>
    <cellStyle name="Normal 25 2 4 3" xfId="41430"/>
    <cellStyle name="Normal 25 2 5" xfId="23072"/>
    <cellStyle name="Normal 25 2 6" xfId="35316"/>
    <cellStyle name="Normal 25 2 7" xfId="47545"/>
    <cellStyle name="Normal 25 3" xfId="5933"/>
    <cellStyle name="Normal 25 3 2" xfId="5934"/>
    <cellStyle name="Normal 25 3 2 2" xfId="16939"/>
    <cellStyle name="Normal 25 3 2 2 2" xfId="29194"/>
    <cellStyle name="Normal 25 3 2 2 3" xfId="41435"/>
    <cellStyle name="Normal 25 3 2 3" xfId="23077"/>
    <cellStyle name="Normal 25 3 2 4" xfId="35321"/>
    <cellStyle name="Normal 25 3 2 5" xfId="47550"/>
    <cellStyle name="Normal 25 3 3" xfId="16938"/>
    <cellStyle name="Normal 25 3 3 2" xfId="29193"/>
    <cellStyle name="Normal 25 3 3 3" xfId="41434"/>
    <cellStyle name="Normal 25 3 4" xfId="23076"/>
    <cellStyle name="Normal 25 3 5" xfId="35320"/>
    <cellStyle name="Normal 25 3 6" xfId="47549"/>
    <cellStyle name="Normal 25 4" xfId="5935"/>
    <cellStyle name="Normal 25 4 2" xfId="16940"/>
    <cellStyle name="Normal 25 4 2 2" xfId="29195"/>
    <cellStyle name="Normal 25 4 2 3" xfId="41436"/>
    <cellStyle name="Normal 25 4 3" xfId="23078"/>
    <cellStyle name="Normal 25 4 4" xfId="35322"/>
    <cellStyle name="Normal 25 4 5" xfId="47551"/>
    <cellStyle name="Normal 25 5" xfId="16933"/>
    <cellStyle name="Normal 25 5 2" xfId="29188"/>
    <cellStyle name="Normal 25 5 3" xfId="41429"/>
    <cellStyle name="Normal 25 6" xfId="23071"/>
    <cellStyle name="Normal 25 7" xfId="35315"/>
    <cellStyle name="Normal 25 8" xfId="47544"/>
    <cellStyle name="Normal 26" xfId="5936"/>
    <cellStyle name="Normal 27" xfId="5937"/>
    <cellStyle name="Normal 27 2" xfId="5938"/>
    <cellStyle name="Normal 27 2 2" xfId="5939"/>
    <cellStyle name="Normal 27 2 2 2" xfId="16943"/>
    <cellStyle name="Normal 27 2 2 2 2" xfId="29198"/>
    <cellStyle name="Normal 27 2 2 2 3" xfId="41439"/>
    <cellStyle name="Normal 27 2 2 3" xfId="23081"/>
    <cellStyle name="Normal 27 2 2 4" xfId="35325"/>
    <cellStyle name="Normal 27 2 2 5" xfId="47554"/>
    <cellStyle name="Normal 27 2 3" xfId="16942"/>
    <cellStyle name="Normal 27 2 3 2" xfId="29197"/>
    <cellStyle name="Normal 27 2 3 3" xfId="41438"/>
    <cellStyle name="Normal 27 2 4" xfId="23080"/>
    <cellStyle name="Normal 27 2 5" xfId="35324"/>
    <cellStyle name="Normal 27 2 6" xfId="47553"/>
    <cellStyle name="Normal 27 3" xfId="5940"/>
    <cellStyle name="Normal 27 3 2" xfId="16944"/>
    <cellStyle name="Normal 27 3 2 2" xfId="29199"/>
    <cellStyle name="Normal 27 3 2 3" xfId="41440"/>
    <cellStyle name="Normal 27 3 3" xfId="23082"/>
    <cellStyle name="Normal 27 3 4" xfId="35326"/>
    <cellStyle name="Normal 27 3 5" xfId="47555"/>
    <cellStyle name="Normal 27 4" xfId="16941"/>
    <cellStyle name="Normal 27 4 2" xfId="29196"/>
    <cellStyle name="Normal 27 4 3" xfId="41437"/>
    <cellStyle name="Normal 27 5" xfId="23079"/>
    <cellStyle name="Normal 27 6" xfId="35323"/>
    <cellStyle name="Normal 27 7" xfId="47552"/>
    <cellStyle name="Normal 28" xfId="5941"/>
    <cellStyle name="Normal 28 2" xfId="5942"/>
    <cellStyle name="Normal 28 2 2" xfId="5943"/>
    <cellStyle name="Normal 28 2 2 2" xfId="16947"/>
    <cellStyle name="Normal 28 2 2 2 2" xfId="29202"/>
    <cellStyle name="Normal 28 2 2 2 3" xfId="41443"/>
    <cellStyle name="Normal 28 2 2 3" xfId="23085"/>
    <cellStyle name="Normal 28 2 2 4" xfId="35329"/>
    <cellStyle name="Normal 28 2 2 5" xfId="47558"/>
    <cellStyle name="Normal 28 2 3" xfId="16946"/>
    <cellStyle name="Normal 28 2 3 2" xfId="29201"/>
    <cellStyle name="Normal 28 2 3 3" xfId="41442"/>
    <cellStyle name="Normal 28 2 4" xfId="23084"/>
    <cellStyle name="Normal 28 2 5" xfId="35328"/>
    <cellStyle name="Normal 28 2 6" xfId="47557"/>
    <cellStyle name="Normal 28 3" xfId="5944"/>
    <cellStyle name="Normal 28 3 2" xfId="16948"/>
    <cellStyle name="Normal 28 3 2 2" xfId="29203"/>
    <cellStyle name="Normal 28 3 2 3" xfId="41444"/>
    <cellStyle name="Normal 28 3 3" xfId="23086"/>
    <cellStyle name="Normal 28 3 4" xfId="35330"/>
    <cellStyle name="Normal 28 3 5" xfId="47559"/>
    <cellStyle name="Normal 28 4" xfId="16945"/>
    <cellStyle name="Normal 28 4 2" xfId="29200"/>
    <cellStyle name="Normal 28 4 3" xfId="41441"/>
    <cellStyle name="Normal 28 5" xfId="23083"/>
    <cellStyle name="Normal 28 6" xfId="35327"/>
    <cellStyle name="Normal 28 7" xfId="47556"/>
    <cellStyle name="Normal 29" xfId="5945"/>
    <cellStyle name="Normal 3" xfId="30"/>
    <cellStyle name="Normal 3 10" xfId="5946"/>
    <cellStyle name="Normal 3 10 2" xfId="5947"/>
    <cellStyle name="Normal 3 10 2 2" xfId="16950"/>
    <cellStyle name="Normal 3 10 2 2 2" xfId="29205"/>
    <cellStyle name="Normal 3 10 2 2 3" xfId="41446"/>
    <cellStyle name="Normal 3 10 2 3" xfId="23088"/>
    <cellStyle name="Normal 3 10 2 4" xfId="35332"/>
    <cellStyle name="Normal 3 10 2 5" xfId="47561"/>
    <cellStyle name="Normal 3 10 3" xfId="16949"/>
    <cellStyle name="Normal 3 10 3 2" xfId="29204"/>
    <cellStyle name="Normal 3 10 3 3" xfId="41445"/>
    <cellStyle name="Normal 3 10 4" xfId="23087"/>
    <cellStyle name="Normal 3 10 5" xfId="35331"/>
    <cellStyle name="Normal 3 10 6" xfId="47560"/>
    <cellStyle name="Normal 3 11" xfId="5948"/>
    <cellStyle name="Normal 3 11 2" xfId="16951"/>
    <cellStyle name="Normal 3 11 2 2" xfId="29206"/>
    <cellStyle name="Normal 3 11 2 3" xfId="41447"/>
    <cellStyle name="Normal 3 11 3" xfId="23089"/>
    <cellStyle name="Normal 3 11 4" xfId="35333"/>
    <cellStyle name="Normal 3 11 5" xfId="47562"/>
    <cellStyle name="Normal 3 12" xfId="14236"/>
    <cellStyle name="Normal 3 12 2" xfId="26491"/>
    <cellStyle name="Normal 3 12 3" xfId="38732"/>
    <cellStyle name="Normal 3 13" xfId="20370"/>
    <cellStyle name="Normal 3 13 2" xfId="32618"/>
    <cellStyle name="Normal 3 14" xfId="44847"/>
    <cellStyle name="Normal 3 2" xfId="5949"/>
    <cellStyle name="Normal 3 2 10" xfId="5950"/>
    <cellStyle name="Normal 3 2 10 2" xfId="16953"/>
    <cellStyle name="Normal 3 2 10 2 2" xfId="29208"/>
    <cellStyle name="Normal 3 2 10 2 3" xfId="41449"/>
    <cellStyle name="Normal 3 2 10 3" xfId="23091"/>
    <cellStyle name="Normal 3 2 10 4" xfId="35335"/>
    <cellStyle name="Normal 3 2 10 5" xfId="47564"/>
    <cellStyle name="Normal 3 2 11" xfId="16952"/>
    <cellStyle name="Normal 3 2 11 2" xfId="29207"/>
    <cellStyle name="Normal 3 2 11 3" xfId="41448"/>
    <cellStyle name="Normal 3 2 12" xfId="23090"/>
    <cellStyle name="Normal 3 2 13" xfId="35334"/>
    <cellStyle name="Normal 3 2 14" xfId="47563"/>
    <cellStyle name="Normal 3 2 2" xfId="5951"/>
    <cellStyle name="Normal 3 2 2 10" xfId="23092"/>
    <cellStyle name="Normal 3 2 2 11" xfId="35336"/>
    <cellStyle name="Normal 3 2 2 12" xfId="47565"/>
    <cellStyle name="Normal 3 2 2 2" xfId="5952"/>
    <cellStyle name="Normal 3 2 2 2 10" xfId="35337"/>
    <cellStyle name="Normal 3 2 2 2 11" xfId="47566"/>
    <cellStyle name="Normal 3 2 2 2 2" xfId="5953"/>
    <cellStyle name="Normal 3 2 2 2 2 10" xfId="47567"/>
    <cellStyle name="Normal 3 2 2 2 2 2" xfId="5954"/>
    <cellStyle name="Normal 3 2 2 2 2 2 2" xfId="5955"/>
    <cellStyle name="Normal 3 2 2 2 2 2 2 2" xfId="5956"/>
    <cellStyle name="Normal 3 2 2 2 2 2 2 2 2" xfId="5957"/>
    <cellStyle name="Normal 3 2 2 2 2 2 2 2 2 2" xfId="5958"/>
    <cellStyle name="Normal 3 2 2 2 2 2 2 2 2 2 2" xfId="16961"/>
    <cellStyle name="Normal 3 2 2 2 2 2 2 2 2 2 2 2" xfId="29216"/>
    <cellStyle name="Normal 3 2 2 2 2 2 2 2 2 2 2 3" xfId="41457"/>
    <cellStyle name="Normal 3 2 2 2 2 2 2 2 2 2 3" xfId="23099"/>
    <cellStyle name="Normal 3 2 2 2 2 2 2 2 2 2 4" xfId="35343"/>
    <cellStyle name="Normal 3 2 2 2 2 2 2 2 2 2 5" xfId="47572"/>
    <cellStyle name="Normal 3 2 2 2 2 2 2 2 2 3" xfId="16960"/>
    <cellStyle name="Normal 3 2 2 2 2 2 2 2 2 3 2" xfId="29215"/>
    <cellStyle name="Normal 3 2 2 2 2 2 2 2 2 3 3" xfId="41456"/>
    <cellStyle name="Normal 3 2 2 2 2 2 2 2 2 4" xfId="23098"/>
    <cellStyle name="Normal 3 2 2 2 2 2 2 2 2 5" xfId="35342"/>
    <cellStyle name="Normal 3 2 2 2 2 2 2 2 2 6" xfId="47571"/>
    <cellStyle name="Normal 3 2 2 2 2 2 2 2 3" xfId="5959"/>
    <cellStyle name="Normal 3 2 2 2 2 2 2 2 3 2" xfId="16962"/>
    <cellStyle name="Normal 3 2 2 2 2 2 2 2 3 2 2" xfId="29217"/>
    <cellStyle name="Normal 3 2 2 2 2 2 2 2 3 2 3" xfId="41458"/>
    <cellStyle name="Normal 3 2 2 2 2 2 2 2 3 3" xfId="23100"/>
    <cellStyle name="Normal 3 2 2 2 2 2 2 2 3 4" xfId="35344"/>
    <cellStyle name="Normal 3 2 2 2 2 2 2 2 3 5" xfId="47573"/>
    <cellStyle name="Normal 3 2 2 2 2 2 2 2 4" xfId="16959"/>
    <cellStyle name="Normal 3 2 2 2 2 2 2 2 4 2" xfId="29214"/>
    <cellStyle name="Normal 3 2 2 2 2 2 2 2 4 3" xfId="41455"/>
    <cellStyle name="Normal 3 2 2 2 2 2 2 2 5" xfId="23097"/>
    <cellStyle name="Normal 3 2 2 2 2 2 2 2 6" xfId="35341"/>
    <cellStyle name="Normal 3 2 2 2 2 2 2 2 7" xfId="47570"/>
    <cellStyle name="Normal 3 2 2 2 2 2 2 3" xfId="5960"/>
    <cellStyle name="Normal 3 2 2 2 2 2 2 3 2" xfId="5961"/>
    <cellStyle name="Normal 3 2 2 2 2 2 2 3 2 2" xfId="16964"/>
    <cellStyle name="Normal 3 2 2 2 2 2 2 3 2 2 2" xfId="29219"/>
    <cellStyle name="Normal 3 2 2 2 2 2 2 3 2 2 3" xfId="41460"/>
    <cellStyle name="Normal 3 2 2 2 2 2 2 3 2 3" xfId="23102"/>
    <cellStyle name="Normal 3 2 2 2 2 2 2 3 2 4" xfId="35346"/>
    <cellStyle name="Normal 3 2 2 2 2 2 2 3 2 5" xfId="47575"/>
    <cellStyle name="Normal 3 2 2 2 2 2 2 3 3" xfId="16963"/>
    <cellStyle name="Normal 3 2 2 2 2 2 2 3 3 2" xfId="29218"/>
    <cellStyle name="Normal 3 2 2 2 2 2 2 3 3 3" xfId="41459"/>
    <cellStyle name="Normal 3 2 2 2 2 2 2 3 4" xfId="23101"/>
    <cellStyle name="Normal 3 2 2 2 2 2 2 3 5" xfId="35345"/>
    <cellStyle name="Normal 3 2 2 2 2 2 2 3 6" xfId="47574"/>
    <cellStyle name="Normal 3 2 2 2 2 2 2 4" xfId="5962"/>
    <cellStyle name="Normal 3 2 2 2 2 2 2 4 2" xfId="16965"/>
    <cellStyle name="Normal 3 2 2 2 2 2 2 4 2 2" xfId="29220"/>
    <cellStyle name="Normal 3 2 2 2 2 2 2 4 2 3" xfId="41461"/>
    <cellStyle name="Normal 3 2 2 2 2 2 2 4 3" xfId="23103"/>
    <cellStyle name="Normal 3 2 2 2 2 2 2 4 4" xfId="35347"/>
    <cellStyle name="Normal 3 2 2 2 2 2 2 4 5" xfId="47576"/>
    <cellStyle name="Normal 3 2 2 2 2 2 2 5" xfId="16958"/>
    <cellStyle name="Normal 3 2 2 2 2 2 2 5 2" xfId="29213"/>
    <cellStyle name="Normal 3 2 2 2 2 2 2 5 3" xfId="41454"/>
    <cellStyle name="Normal 3 2 2 2 2 2 2 6" xfId="23096"/>
    <cellStyle name="Normal 3 2 2 2 2 2 2 7" xfId="35340"/>
    <cellStyle name="Normal 3 2 2 2 2 2 2 8" xfId="47569"/>
    <cellStyle name="Normal 3 2 2 2 2 2 3" xfId="5963"/>
    <cellStyle name="Normal 3 2 2 2 2 2 3 2" xfId="5964"/>
    <cellStyle name="Normal 3 2 2 2 2 2 3 2 2" xfId="5965"/>
    <cellStyle name="Normal 3 2 2 2 2 2 3 2 2 2" xfId="16968"/>
    <cellStyle name="Normal 3 2 2 2 2 2 3 2 2 2 2" xfId="29223"/>
    <cellStyle name="Normal 3 2 2 2 2 2 3 2 2 2 3" xfId="41464"/>
    <cellStyle name="Normal 3 2 2 2 2 2 3 2 2 3" xfId="23106"/>
    <cellStyle name="Normal 3 2 2 2 2 2 3 2 2 4" xfId="35350"/>
    <cellStyle name="Normal 3 2 2 2 2 2 3 2 2 5" xfId="47579"/>
    <cellStyle name="Normal 3 2 2 2 2 2 3 2 3" xfId="16967"/>
    <cellStyle name="Normal 3 2 2 2 2 2 3 2 3 2" xfId="29222"/>
    <cellStyle name="Normal 3 2 2 2 2 2 3 2 3 3" xfId="41463"/>
    <cellStyle name="Normal 3 2 2 2 2 2 3 2 4" xfId="23105"/>
    <cellStyle name="Normal 3 2 2 2 2 2 3 2 5" xfId="35349"/>
    <cellStyle name="Normal 3 2 2 2 2 2 3 2 6" xfId="47578"/>
    <cellStyle name="Normal 3 2 2 2 2 2 3 3" xfId="5966"/>
    <cellStyle name="Normal 3 2 2 2 2 2 3 3 2" xfId="16969"/>
    <cellStyle name="Normal 3 2 2 2 2 2 3 3 2 2" xfId="29224"/>
    <cellStyle name="Normal 3 2 2 2 2 2 3 3 2 3" xfId="41465"/>
    <cellStyle name="Normal 3 2 2 2 2 2 3 3 3" xfId="23107"/>
    <cellStyle name="Normal 3 2 2 2 2 2 3 3 4" xfId="35351"/>
    <cellStyle name="Normal 3 2 2 2 2 2 3 3 5" xfId="47580"/>
    <cellStyle name="Normal 3 2 2 2 2 2 3 4" xfId="16966"/>
    <cellStyle name="Normal 3 2 2 2 2 2 3 4 2" xfId="29221"/>
    <cellStyle name="Normal 3 2 2 2 2 2 3 4 3" xfId="41462"/>
    <cellStyle name="Normal 3 2 2 2 2 2 3 5" xfId="23104"/>
    <cellStyle name="Normal 3 2 2 2 2 2 3 6" xfId="35348"/>
    <cellStyle name="Normal 3 2 2 2 2 2 3 7" xfId="47577"/>
    <cellStyle name="Normal 3 2 2 2 2 2 4" xfId="5967"/>
    <cellStyle name="Normal 3 2 2 2 2 2 4 2" xfId="5968"/>
    <cellStyle name="Normal 3 2 2 2 2 2 4 2 2" xfId="16971"/>
    <cellStyle name="Normal 3 2 2 2 2 2 4 2 2 2" xfId="29226"/>
    <cellStyle name="Normal 3 2 2 2 2 2 4 2 2 3" xfId="41467"/>
    <cellStyle name="Normal 3 2 2 2 2 2 4 2 3" xfId="23109"/>
    <cellStyle name="Normal 3 2 2 2 2 2 4 2 4" xfId="35353"/>
    <cellStyle name="Normal 3 2 2 2 2 2 4 2 5" xfId="47582"/>
    <cellStyle name="Normal 3 2 2 2 2 2 4 3" xfId="16970"/>
    <cellStyle name="Normal 3 2 2 2 2 2 4 3 2" xfId="29225"/>
    <cellStyle name="Normal 3 2 2 2 2 2 4 3 3" xfId="41466"/>
    <cellStyle name="Normal 3 2 2 2 2 2 4 4" xfId="23108"/>
    <cellStyle name="Normal 3 2 2 2 2 2 4 5" xfId="35352"/>
    <cellStyle name="Normal 3 2 2 2 2 2 4 6" xfId="47581"/>
    <cellStyle name="Normal 3 2 2 2 2 2 5" xfId="5969"/>
    <cellStyle name="Normal 3 2 2 2 2 2 5 2" xfId="16972"/>
    <cellStyle name="Normal 3 2 2 2 2 2 5 2 2" xfId="29227"/>
    <cellStyle name="Normal 3 2 2 2 2 2 5 2 3" xfId="41468"/>
    <cellStyle name="Normal 3 2 2 2 2 2 5 3" xfId="23110"/>
    <cellStyle name="Normal 3 2 2 2 2 2 5 4" xfId="35354"/>
    <cellStyle name="Normal 3 2 2 2 2 2 5 5" xfId="47583"/>
    <cellStyle name="Normal 3 2 2 2 2 2 6" xfId="16957"/>
    <cellStyle name="Normal 3 2 2 2 2 2 6 2" xfId="29212"/>
    <cellStyle name="Normal 3 2 2 2 2 2 6 3" xfId="41453"/>
    <cellStyle name="Normal 3 2 2 2 2 2 7" xfId="23095"/>
    <cellStyle name="Normal 3 2 2 2 2 2 8" xfId="35339"/>
    <cellStyle name="Normal 3 2 2 2 2 2 9" xfId="47568"/>
    <cellStyle name="Normal 3 2 2 2 2 3" xfId="5970"/>
    <cellStyle name="Normal 3 2 2 2 2 3 2" xfId="5971"/>
    <cellStyle name="Normal 3 2 2 2 2 3 2 2" xfId="5972"/>
    <cellStyle name="Normal 3 2 2 2 2 3 2 2 2" xfId="5973"/>
    <cellStyle name="Normal 3 2 2 2 2 3 2 2 2 2" xfId="16976"/>
    <cellStyle name="Normal 3 2 2 2 2 3 2 2 2 2 2" xfId="29231"/>
    <cellStyle name="Normal 3 2 2 2 2 3 2 2 2 2 3" xfId="41472"/>
    <cellStyle name="Normal 3 2 2 2 2 3 2 2 2 3" xfId="23114"/>
    <cellStyle name="Normal 3 2 2 2 2 3 2 2 2 4" xfId="35358"/>
    <cellStyle name="Normal 3 2 2 2 2 3 2 2 2 5" xfId="47587"/>
    <cellStyle name="Normal 3 2 2 2 2 3 2 2 3" xfId="16975"/>
    <cellStyle name="Normal 3 2 2 2 2 3 2 2 3 2" xfId="29230"/>
    <cellStyle name="Normal 3 2 2 2 2 3 2 2 3 3" xfId="41471"/>
    <cellStyle name="Normal 3 2 2 2 2 3 2 2 4" xfId="23113"/>
    <cellStyle name="Normal 3 2 2 2 2 3 2 2 5" xfId="35357"/>
    <cellStyle name="Normal 3 2 2 2 2 3 2 2 6" xfId="47586"/>
    <cellStyle name="Normal 3 2 2 2 2 3 2 3" xfId="5974"/>
    <cellStyle name="Normal 3 2 2 2 2 3 2 3 2" xfId="16977"/>
    <cellStyle name="Normal 3 2 2 2 2 3 2 3 2 2" xfId="29232"/>
    <cellStyle name="Normal 3 2 2 2 2 3 2 3 2 3" xfId="41473"/>
    <cellStyle name="Normal 3 2 2 2 2 3 2 3 3" xfId="23115"/>
    <cellStyle name="Normal 3 2 2 2 2 3 2 3 4" xfId="35359"/>
    <cellStyle name="Normal 3 2 2 2 2 3 2 3 5" xfId="47588"/>
    <cellStyle name="Normal 3 2 2 2 2 3 2 4" xfId="16974"/>
    <cellStyle name="Normal 3 2 2 2 2 3 2 4 2" xfId="29229"/>
    <cellStyle name="Normal 3 2 2 2 2 3 2 4 3" xfId="41470"/>
    <cellStyle name="Normal 3 2 2 2 2 3 2 5" xfId="23112"/>
    <cellStyle name="Normal 3 2 2 2 2 3 2 6" xfId="35356"/>
    <cellStyle name="Normal 3 2 2 2 2 3 2 7" xfId="47585"/>
    <cellStyle name="Normal 3 2 2 2 2 3 3" xfId="5975"/>
    <cellStyle name="Normal 3 2 2 2 2 3 3 2" xfId="5976"/>
    <cellStyle name="Normal 3 2 2 2 2 3 3 2 2" xfId="16979"/>
    <cellStyle name="Normal 3 2 2 2 2 3 3 2 2 2" xfId="29234"/>
    <cellStyle name="Normal 3 2 2 2 2 3 3 2 2 3" xfId="41475"/>
    <cellStyle name="Normal 3 2 2 2 2 3 3 2 3" xfId="23117"/>
    <cellStyle name="Normal 3 2 2 2 2 3 3 2 4" xfId="35361"/>
    <cellStyle name="Normal 3 2 2 2 2 3 3 2 5" xfId="47590"/>
    <cellStyle name="Normal 3 2 2 2 2 3 3 3" xfId="16978"/>
    <cellStyle name="Normal 3 2 2 2 2 3 3 3 2" xfId="29233"/>
    <cellStyle name="Normal 3 2 2 2 2 3 3 3 3" xfId="41474"/>
    <cellStyle name="Normal 3 2 2 2 2 3 3 4" xfId="23116"/>
    <cellStyle name="Normal 3 2 2 2 2 3 3 5" xfId="35360"/>
    <cellStyle name="Normal 3 2 2 2 2 3 3 6" xfId="47589"/>
    <cellStyle name="Normal 3 2 2 2 2 3 4" xfId="5977"/>
    <cellStyle name="Normal 3 2 2 2 2 3 4 2" xfId="16980"/>
    <cellStyle name="Normal 3 2 2 2 2 3 4 2 2" xfId="29235"/>
    <cellStyle name="Normal 3 2 2 2 2 3 4 2 3" xfId="41476"/>
    <cellStyle name="Normal 3 2 2 2 2 3 4 3" xfId="23118"/>
    <cellStyle name="Normal 3 2 2 2 2 3 4 4" xfId="35362"/>
    <cellStyle name="Normal 3 2 2 2 2 3 4 5" xfId="47591"/>
    <cellStyle name="Normal 3 2 2 2 2 3 5" xfId="16973"/>
    <cellStyle name="Normal 3 2 2 2 2 3 5 2" xfId="29228"/>
    <cellStyle name="Normal 3 2 2 2 2 3 5 3" xfId="41469"/>
    <cellStyle name="Normal 3 2 2 2 2 3 6" xfId="23111"/>
    <cellStyle name="Normal 3 2 2 2 2 3 7" xfId="35355"/>
    <cellStyle name="Normal 3 2 2 2 2 3 8" xfId="47584"/>
    <cellStyle name="Normal 3 2 2 2 2 4" xfId="5978"/>
    <cellStyle name="Normal 3 2 2 2 2 4 2" xfId="5979"/>
    <cellStyle name="Normal 3 2 2 2 2 4 2 2" xfId="5980"/>
    <cellStyle name="Normal 3 2 2 2 2 4 2 2 2" xfId="16983"/>
    <cellStyle name="Normal 3 2 2 2 2 4 2 2 2 2" xfId="29238"/>
    <cellStyle name="Normal 3 2 2 2 2 4 2 2 2 3" xfId="41479"/>
    <cellStyle name="Normal 3 2 2 2 2 4 2 2 3" xfId="23121"/>
    <cellStyle name="Normal 3 2 2 2 2 4 2 2 4" xfId="35365"/>
    <cellStyle name="Normal 3 2 2 2 2 4 2 2 5" xfId="47594"/>
    <cellStyle name="Normal 3 2 2 2 2 4 2 3" xfId="16982"/>
    <cellStyle name="Normal 3 2 2 2 2 4 2 3 2" xfId="29237"/>
    <cellStyle name="Normal 3 2 2 2 2 4 2 3 3" xfId="41478"/>
    <cellStyle name="Normal 3 2 2 2 2 4 2 4" xfId="23120"/>
    <cellStyle name="Normal 3 2 2 2 2 4 2 5" xfId="35364"/>
    <cellStyle name="Normal 3 2 2 2 2 4 2 6" xfId="47593"/>
    <cellStyle name="Normal 3 2 2 2 2 4 3" xfId="5981"/>
    <cellStyle name="Normal 3 2 2 2 2 4 3 2" xfId="16984"/>
    <cellStyle name="Normal 3 2 2 2 2 4 3 2 2" xfId="29239"/>
    <cellStyle name="Normal 3 2 2 2 2 4 3 2 3" xfId="41480"/>
    <cellStyle name="Normal 3 2 2 2 2 4 3 3" xfId="23122"/>
    <cellStyle name="Normal 3 2 2 2 2 4 3 4" xfId="35366"/>
    <cellStyle name="Normal 3 2 2 2 2 4 3 5" xfId="47595"/>
    <cellStyle name="Normal 3 2 2 2 2 4 4" xfId="16981"/>
    <cellStyle name="Normal 3 2 2 2 2 4 4 2" xfId="29236"/>
    <cellStyle name="Normal 3 2 2 2 2 4 4 3" xfId="41477"/>
    <cellStyle name="Normal 3 2 2 2 2 4 5" xfId="23119"/>
    <cellStyle name="Normal 3 2 2 2 2 4 6" xfId="35363"/>
    <cellStyle name="Normal 3 2 2 2 2 4 7" xfId="47592"/>
    <cellStyle name="Normal 3 2 2 2 2 5" xfId="5982"/>
    <cellStyle name="Normal 3 2 2 2 2 5 2" xfId="5983"/>
    <cellStyle name="Normal 3 2 2 2 2 5 2 2" xfId="16986"/>
    <cellStyle name="Normal 3 2 2 2 2 5 2 2 2" xfId="29241"/>
    <cellStyle name="Normal 3 2 2 2 2 5 2 2 3" xfId="41482"/>
    <cellStyle name="Normal 3 2 2 2 2 5 2 3" xfId="23124"/>
    <cellStyle name="Normal 3 2 2 2 2 5 2 4" xfId="35368"/>
    <cellStyle name="Normal 3 2 2 2 2 5 2 5" xfId="47597"/>
    <cellStyle name="Normal 3 2 2 2 2 5 3" xfId="16985"/>
    <cellStyle name="Normal 3 2 2 2 2 5 3 2" xfId="29240"/>
    <cellStyle name="Normal 3 2 2 2 2 5 3 3" xfId="41481"/>
    <cellStyle name="Normal 3 2 2 2 2 5 4" xfId="23123"/>
    <cellStyle name="Normal 3 2 2 2 2 5 5" xfId="35367"/>
    <cellStyle name="Normal 3 2 2 2 2 5 6" xfId="47596"/>
    <cellStyle name="Normal 3 2 2 2 2 6" xfId="5984"/>
    <cellStyle name="Normal 3 2 2 2 2 6 2" xfId="16987"/>
    <cellStyle name="Normal 3 2 2 2 2 6 2 2" xfId="29242"/>
    <cellStyle name="Normal 3 2 2 2 2 6 2 3" xfId="41483"/>
    <cellStyle name="Normal 3 2 2 2 2 6 3" xfId="23125"/>
    <cellStyle name="Normal 3 2 2 2 2 6 4" xfId="35369"/>
    <cellStyle name="Normal 3 2 2 2 2 6 5" xfId="47598"/>
    <cellStyle name="Normal 3 2 2 2 2 7" xfId="16956"/>
    <cellStyle name="Normal 3 2 2 2 2 7 2" xfId="29211"/>
    <cellStyle name="Normal 3 2 2 2 2 7 3" xfId="41452"/>
    <cellStyle name="Normal 3 2 2 2 2 8" xfId="23094"/>
    <cellStyle name="Normal 3 2 2 2 2 9" xfId="35338"/>
    <cellStyle name="Normal 3 2 2 2 3" xfId="5985"/>
    <cellStyle name="Normal 3 2 2 2 3 2" xfId="5986"/>
    <cellStyle name="Normal 3 2 2 2 3 2 2" xfId="5987"/>
    <cellStyle name="Normal 3 2 2 2 3 2 2 2" xfId="5988"/>
    <cellStyle name="Normal 3 2 2 2 3 2 2 2 2" xfId="5989"/>
    <cellStyle name="Normal 3 2 2 2 3 2 2 2 2 2" xfId="16992"/>
    <cellStyle name="Normal 3 2 2 2 3 2 2 2 2 2 2" xfId="29247"/>
    <cellStyle name="Normal 3 2 2 2 3 2 2 2 2 2 3" xfId="41488"/>
    <cellStyle name="Normal 3 2 2 2 3 2 2 2 2 3" xfId="23130"/>
    <cellStyle name="Normal 3 2 2 2 3 2 2 2 2 4" xfId="35374"/>
    <cellStyle name="Normal 3 2 2 2 3 2 2 2 2 5" xfId="47603"/>
    <cellStyle name="Normal 3 2 2 2 3 2 2 2 3" xfId="16991"/>
    <cellStyle name="Normal 3 2 2 2 3 2 2 2 3 2" xfId="29246"/>
    <cellStyle name="Normal 3 2 2 2 3 2 2 2 3 3" xfId="41487"/>
    <cellStyle name="Normal 3 2 2 2 3 2 2 2 4" xfId="23129"/>
    <cellStyle name="Normal 3 2 2 2 3 2 2 2 5" xfId="35373"/>
    <cellStyle name="Normal 3 2 2 2 3 2 2 2 6" xfId="47602"/>
    <cellStyle name="Normal 3 2 2 2 3 2 2 3" xfId="5990"/>
    <cellStyle name="Normal 3 2 2 2 3 2 2 3 2" xfId="16993"/>
    <cellStyle name="Normal 3 2 2 2 3 2 2 3 2 2" xfId="29248"/>
    <cellStyle name="Normal 3 2 2 2 3 2 2 3 2 3" xfId="41489"/>
    <cellStyle name="Normal 3 2 2 2 3 2 2 3 3" xfId="23131"/>
    <cellStyle name="Normal 3 2 2 2 3 2 2 3 4" xfId="35375"/>
    <cellStyle name="Normal 3 2 2 2 3 2 2 3 5" xfId="47604"/>
    <cellStyle name="Normal 3 2 2 2 3 2 2 4" xfId="16990"/>
    <cellStyle name="Normal 3 2 2 2 3 2 2 4 2" xfId="29245"/>
    <cellStyle name="Normal 3 2 2 2 3 2 2 4 3" xfId="41486"/>
    <cellStyle name="Normal 3 2 2 2 3 2 2 5" xfId="23128"/>
    <cellStyle name="Normal 3 2 2 2 3 2 2 6" xfId="35372"/>
    <cellStyle name="Normal 3 2 2 2 3 2 2 7" xfId="47601"/>
    <cellStyle name="Normal 3 2 2 2 3 2 3" xfId="5991"/>
    <cellStyle name="Normal 3 2 2 2 3 2 3 2" xfId="5992"/>
    <cellStyle name="Normal 3 2 2 2 3 2 3 2 2" xfId="16995"/>
    <cellStyle name="Normal 3 2 2 2 3 2 3 2 2 2" xfId="29250"/>
    <cellStyle name="Normal 3 2 2 2 3 2 3 2 2 3" xfId="41491"/>
    <cellStyle name="Normal 3 2 2 2 3 2 3 2 3" xfId="23133"/>
    <cellStyle name="Normal 3 2 2 2 3 2 3 2 4" xfId="35377"/>
    <cellStyle name="Normal 3 2 2 2 3 2 3 2 5" xfId="47606"/>
    <cellStyle name="Normal 3 2 2 2 3 2 3 3" xfId="16994"/>
    <cellStyle name="Normal 3 2 2 2 3 2 3 3 2" xfId="29249"/>
    <cellStyle name="Normal 3 2 2 2 3 2 3 3 3" xfId="41490"/>
    <cellStyle name="Normal 3 2 2 2 3 2 3 4" xfId="23132"/>
    <cellStyle name="Normal 3 2 2 2 3 2 3 5" xfId="35376"/>
    <cellStyle name="Normal 3 2 2 2 3 2 3 6" xfId="47605"/>
    <cellStyle name="Normal 3 2 2 2 3 2 4" xfId="5993"/>
    <cellStyle name="Normal 3 2 2 2 3 2 4 2" xfId="16996"/>
    <cellStyle name="Normal 3 2 2 2 3 2 4 2 2" xfId="29251"/>
    <cellStyle name="Normal 3 2 2 2 3 2 4 2 3" xfId="41492"/>
    <cellStyle name="Normal 3 2 2 2 3 2 4 3" xfId="23134"/>
    <cellStyle name="Normal 3 2 2 2 3 2 4 4" xfId="35378"/>
    <cellStyle name="Normal 3 2 2 2 3 2 4 5" xfId="47607"/>
    <cellStyle name="Normal 3 2 2 2 3 2 5" xfId="16989"/>
    <cellStyle name="Normal 3 2 2 2 3 2 5 2" xfId="29244"/>
    <cellStyle name="Normal 3 2 2 2 3 2 5 3" xfId="41485"/>
    <cellStyle name="Normal 3 2 2 2 3 2 6" xfId="23127"/>
    <cellStyle name="Normal 3 2 2 2 3 2 7" xfId="35371"/>
    <cellStyle name="Normal 3 2 2 2 3 2 8" xfId="47600"/>
    <cellStyle name="Normal 3 2 2 2 3 3" xfId="5994"/>
    <cellStyle name="Normal 3 2 2 2 3 3 2" xfId="5995"/>
    <cellStyle name="Normal 3 2 2 2 3 3 2 2" xfId="5996"/>
    <cellStyle name="Normal 3 2 2 2 3 3 2 2 2" xfId="16999"/>
    <cellStyle name="Normal 3 2 2 2 3 3 2 2 2 2" xfId="29254"/>
    <cellStyle name="Normal 3 2 2 2 3 3 2 2 2 3" xfId="41495"/>
    <cellStyle name="Normal 3 2 2 2 3 3 2 2 3" xfId="23137"/>
    <cellStyle name="Normal 3 2 2 2 3 3 2 2 4" xfId="35381"/>
    <cellStyle name="Normal 3 2 2 2 3 3 2 2 5" xfId="47610"/>
    <cellStyle name="Normal 3 2 2 2 3 3 2 3" xfId="16998"/>
    <cellStyle name="Normal 3 2 2 2 3 3 2 3 2" xfId="29253"/>
    <cellStyle name="Normal 3 2 2 2 3 3 2 3 3" xfId="41494"/>
    <cellStyle name="Normal 3 2 2 2 3 3 2 4" xfId="23136"/>
    <cellStyle name="Normal 3 2 2 2 3 3 2 5" xfId="35380"/>
    <cellStyle name="Normal 3 2 2 2 3 3 2 6" xfId="47609"/>
    <cellStyle name="Normal 3 2 2 2 3 3 3" xfId="5997"/>
    <cellStyle name="Normal 3 2 2 2 3 3 3 2" xfId="17000"/>
    <cellStyle name="Normal 3 2 2 2 3 3 3 2 2" xfId="29255"/>
    <cellStyle name="Normal 3 2 2 2 3 3 3 2 3" xfId="41496"/>
    <cellStyle name="Normal 3 2 2 2 3 3 3 3" xfId="23138"/>
    <cellStyle name="Normal 3 2 2 2 3 3 3 4" xfId="35382"/>
    <cellStyle name="Normal 3 2 2 2 3 3 3 5" xfId="47611"/>
    <cellStyle name="Normal 3 2 2 2 3 3 4" xfId="16997"/>
    <cellStyle name="Normal 3 2 2 2 3 3 4 2" xfId="29252"/>
    <cellStyle name="Normal 3 2 2 2 3 3 4 3" xfId="41493"/>
    <cellStyle name="Normal 3 2 2 2 3 3 5" xfId="23135"/>
    <cellStyle name="Normal 3 2 2 2 3 3 6" xfId="35379"/>
    <cellStyle name="Normal 3 2 2 2 3 3 7" xfId="47608"/>
    <cellStyle name="Normal 3 2 2 2 3 4" xfId="5998"/>
    <cellStyle name="Normal 3 2 2 2 3 4 2" xfId="5999"/>
    <cellStyle name="Normal 3 2 2 2 3 4 2 2" xfId="17002"/>
    <cellStyle name="Normal 3 2 2 2 3 4 2 2 2" xfId="29257"/>
    <cellStyle name="Normal 3 2 2 2 3 4 2 2 3" xfId="41498"/>
    <cellStyle name="Normal 3 2 2 2 3 4 2 3" xfId="23140"/>
    <cellStyle name="Normal 3 2 2 2 3 4 2 4" xfId="35384"/>
    <cellStyle name="Normal 3 2 2 2 3 4 2 5" xfId="47613"/>
    <cellStyle name="Normal 3 2 2 2 3 4 3" xfId="17001"/>
    <cellStyle name="Normal 3 2 2 2 3 4 3 2" xfId="29256"/>
    <cellStyle name="Normal 3 2 2 2 3 4 3 3" xfId="41497"/>
    <cellStyle name="Normal 3 2 2 2 3 4 4" xfId="23139"/>
    <cellStyle name="Normal 3 2 2 2 3 4 5" xfId="35383"/>
    <cellStyle name="Normal 3 2 2 2 3 4 6" xfId="47612"/>
    <cellStyle name="Normal 3 2 2 2 3 5" xfId="6000"/>
    <cellStyle name="Normal 3 2 2 2 3 5 2" xfId="17003"/>
    <cellStyle name="Normal 3 2 2 2 3 5 2 2" xfId="29258"/>
    <cellStyle name="Normal 3 2 2 2 3 5 2 3" xfId="41499"/>
    <cellStyle name="Normal 3 2 2 2 3 5 3" xfId="23141"/>
    <cellStyle name="Normal 3 2 2 2 3 5 4" xfId="35385"/>
    <cellStyle name="Normal 3 2 2 2 3 5 5" xfId="47614"/>
    <cellStyle name="Normal 3 2 2 2 3 6" xfId="16988"/>
    <cellStyle name="Normal 3 2 2 2 3 6 2" xfId="29243"/>
    <cellStyle name="Normal 3 2 2 2 3 6 3" xfId="41484"/>
    <cellStyle name="Normal 3 2 2 2 3 7" xfId="23126"/>
    <cellStyle name="Normal 3 2 2 2 3 8" xfId="35370"/>
    <cellStyle name="Normal 3 2 2 2 3 9" xfId="47599"/>
    <cellStyle name="Normal 3 2 2 2 4" xfId="6001"/>
    <cellStyle name="Normal 3 2 2 2 4 2" xfId="6002"/>
    <cellStyle name="Normal 3 2 2 2 4 2 2" xfId="6003"/>
    <cellStyle name="Normal 3 2 2 2 4 2 2 2" xfId="6004"/>
    <cellStyle name="Normal 3 2 2 2 4 2 2 2 2" xfId="17007"/>
    <cellStyle name="Normal 3 2 2 2 4 2 2 2 2 2" xfId="29262"/>
    <cellStyle name="Normal 3 2 2 2 4 2 2 2 2 3" xfId="41503"/>
    <cellStyle name="Normal 3 2 2 2 4 2 2 2 3" xfId="23145"/>
    <cellStyle name="Normal 3 2 2 2 4 2 2 2 4" xfId="35389"/>
    <cellStyle name="Normal 3 2 2 2 4 2 2 2 5" xfId="47618"/>
    <cellStyle name="Normal 3 2 2 2 4 2 2 3" xfId="17006"/>
    <cellStyle name="Normal 3 2 2 2 4 2 2 3 2" xfId="29261"/>
    <cellStyle name="Normal 3 2 2 2 4 2 2 3 3" xfId="41502"/>
    <cellStyle name="Normal 3 2 2 2 4 2 2 4" xfId="23144"/>
    <cellStyle name="Normal 3 2 2 2 4 2 2 5" xfId="35388"/>
    <cellStyle name="Normal 3 2 2 2 4 2 2 6" xfId="47617"/>
    <cellStyle name="Normal 3 2 2 2 4 2 3" xfId="6005"/>
    <cellStyle name="Normal 3 2 2 2 4 2 3 2" xfId="17008"/>
    <cellStyle name="Normal 3 2 2 2 4 2 3 2 2" xfId="29263"/>
    <cellStyle name="Normal 3 2 2 2 4 2 3 2 3" xfId="41504"/>
    <cellStyle name="Normal 3 2 2 2 4 2 3 3" xfId="23146"/>
    <cellStyle name="Normal 3 2 2 2 4 2 3 4" xfId="35390"/>
    <cellStyle name="Normal 3 2 2 2 4 2 3 5" xfId="47619"/>
    <cellStyle name="Normal 3 2 2 2 4 2 4" xfId="17005"/>
    <cellStyle name="Normal 3 2 2 2 4 2 4 2" xfId="29260"/>
    <cellStyle name="Normal 3 2 2 2 4 2 4 3" xfId="41501"/>
    <cellStyle name="Normal 3 2 2 2 4 2 5" xfId="23143"/>
    <cellStyle name="Normal 3 2 2 2 4 2 6" xfId="35387"/>
    <cellStyle name="Normal 3 2 2 2 4 2 7" xfId="47616"/>
    <cellStyle name="Normal 3 2 2 2 4 3" xfId="6006"/>
    <cellStyle name="Normal 3 2 2 2 4 3 2" xfId="6007"/>
    <cellStyle name="Normal 3 2 2 2 4 3 2 2" xfId="17010"/>
    <cellStyle name="Normal 3 2 2 2 4 3 2 2 2" xfId="29265"/>
    <cellStyle name="Normal 3 2 2 2 4 3 2 2 3" xfId="41506"/>
    <cellStyle name="Normal 3 2 2 2 4 3 2 3" xfId="23148"/>
    <cellStyle name="Normal 3 2 2 2 4 3 2 4" xfId="35392"/>
    <cellStyle name="Normal 3 2 2 2 4 3 2 5" xfId="47621"/>
    <cellStyle name="Normal 3 2 2 2 4 3 3" xfId="17009"/>
    <cellStyle name="Normal 3 2 2 2 4 3 3 2" xfId="29264"/>
    <cellStyle name="Normal 3 2 2 2 4 3 3 3" xfId="41505"/>
    <cellStyle name="Normal 3 2 2 2 4 3 4" xfId="23147"/>
    <cellStyle name="Normal 3 2 2 2 4 3 5" xfId="35391"/>
    <cellStyle name="Normal 3 2 2 2 4 3 6" xfId="47620"/>
    <cellStyle name="Normal 3 2 2 2 4 4" xfId="6008"/>
    <cellStyle name="Normal 3 2 2 2 4 4 2" xfId="17011"/>
    <cellStyle name="Normal 3 2 2 2 4 4 2 2" xfId="29266"/>
    <cellStyle name="Normal 3 2 2 2 4 4 2 3" xfId="41507"/>
    <cellStyle name="Normal 3 2 2 2 4 4 3" xfId="23149"/>
    <cellStyle name="Normal 3 2 2 2 4 4 4" xfId="35393"/>
    <cellStyle name="Normal 3 2 2 2 4 4 5" xfId="47622"/>
    <cellStyle name="Normal 3 2 2 2 4 5" xfId="17004"/>
    <cellStyle name="Normal 3 2 2 2 4 5 2" xfId="29259"/>
    <cellStyle name="Normal 3 2 2 2 4 5 3" xfId="41500"/>
    <cellStyle name="Normal 3 2 2 2 4 6" xfId="23142"/>
    <cellStyle name="Normal 3 2 2 2 4 7" xfId="35386"/>
    <cellStyle name="Normal 3 2 2 2 4 8" xfId="47615"/>
    <cellStyle name="Normal 3 2 2 2 5" xfId="6009"/>
    <cellStyle name="Normal 3 2 2 2 5 2" xfId="6010"/>
    <cellStyle name="Normal 3 2 2 2 5 2 2" xfId="6011"/>
    <cellStyle name="Normal 3 2 2 2 5 2 2 2" xfId="17014"/>
    <cellStyle name="Normal 3 2 2 2 5 2 2 2 2" xfId="29269"/>
    <cellStyle name="Normal 3 2 2 2 5 2 2 2 3" xfId="41510"/>
    <cellStyle name="Normal 3 2 2 2 5 2 2 3" xfId="23152"/>
    <cellStyle name="Normal 3 2 2 2 5 2 2 4" xfId="35396"/>
    <cellStyle name="Normal 3 2 2 2 5 2 2 5" xfId="47625"/>
    <cellStyle name="Normal 3 2 2 2 5 2 3" xfId="17013"/>
    <cellStyle name="Normal 3 2 2 2 5 2 3 2" xfId="29268"/>
    <cellStyle name="Normal 3 2 2 2 5 2 3 3" xfId="41509"/>
    <cellStyle name="Normal 3 2 2 2 5 2 4" xfId="23151"/>
    <cellStyle name="Normal 3 2 2 2 5 2 5" xfId="35395"/>
    <cellStyle name="Normal 3 2 2 2 5 2 6" xfId="47624"/>
    <cellStyle name="Normal 3 2 2 2 5 3" xfId="6012"/>
    <cellStyle name="Normal 3 2 2 2 5 3 2" xfId="17015"/>
    <cellStyle name="Normal 3 2 2 2 5 3 2 2" xfId="29270"/>
    <cellStyle name="Normal 3 2 2 2 5 3 2 3" xfId="41511"/>
    <cellStyle name="Normal 3 2 2 2 5 3 3" xfId="23153"/>
    <cellStyle name="Normal 3 2 2 2 5 3 4" xfId="35397"/>
    <cellStyle name="Normal 3 2 2 2 5 3 5" xfId="47626"/>
    <cellStyle name="Normal 3 2 2 2 5 4" xfId="17012"/>
    <cellStyle name="Normal 3 2 2 2 5 4 2" xfId="29267"/>
    <cellStyle name="Normal 3 2 2 2 5 4 3" xfId="41508"/>
    <cellStyle name="Normal 3 2 2 2 5 5" xfId="23150"/>
    <cellStyle name="Normal 3 2 2 2 5 6" xfId="35394"/>
    <cellStyle name="Normal 3 2 2 2 5 7" xfId="47623"/>
    <cellStyle name="Normal 3 2 2 2 6" xfId="6013"/>
    <cellStyle name="Normal 3 2 2 2 6 2" xfId="6014"/>
    <cellStyle name="Normal 3 2 2 2 6 2 2" xfId="17017"/>
    <cellStyle name="Normal 3 2 2 2 6 2 2 2" xfId="29272"/>
    <cellStyle name="Normal 3 2 2 2 6 2 2 3" xfId="41513"/>
    <cellStyle name="Normal 3 2 2 2 6 2 3" xfId="23155"/>
    <cellStyle name="Normal 3 2 2 2 6 2 4" xfId="35399"/>
    <cellStyle name="Normal 3 2 2 2 6 2 5" xfId="47628"/>
    <cellStyle name="Normal 3 2 2 2 6 3" xfId="17016"/>
    <cellStyle name="Normal 3 2 2 2 6 3 2" xfId="29271"/>
    <cellStyle name="Normal 3 2 2 2 6 3 3" xfId="41512"/>
    <cellStyle name="Normal 3 2 2 2 6 4" xfId="23154"/>
    <cellStyle name="Normal 3 2 2 2 6 5" xfId="35398"/>
    <cellStyle name="Normal 3 2 2 2 6 6" xfId="47627"/>
    <cellStyle name="Normal 3 2 2 2 7" xfId="6015"/>
    <cellStyle name="Normal 3 2 2 2 7 2" xfId="17018"/>
    <cellStyle name="Normal 3 2 2 2 7 2 2" xfId="29273"/>
    <cellStyle name="Normal 3 2 2 2 7 2 3" xfId="41514"/>
    <cellStyle name="Normal 3 2 2 2 7 3" xfId="23156"/>
    <cellStyle name="Normal 3 2 2 2 7 4" xfId="35400"/>
    <cellStyle name="Normal 3 2 2 2 7 5" xfId="47629"/>
    <cellStyle name="Normal 3 2 2 2 8" xfId="16955"/>
    <cellStyle name="Normal 3 2 2 2 8 2" xfId="29210"/>
    <cellStyle name="Normal 3 2 2 2 8 3" xfId="41451"/>
    <cellStyle name="Normal 3 2 2 2 9" xfId="23093"/>
    <cellStyle name="Normal 3 2 2 3" xfId="6016"/>
    <cellStyle name="Normal 3 2 2 3 10" xfId="47630"/>
    <cellStyle name="Normal 3 2 2 3 2" xfId="6017"/>
    <cellStyle name="Normal 3 2 2 3 2 2" xfId="6018"/>
    <cellStyle name="Normal 3 2 2 3 2 2 2" xfId="6019"/>
    <cellStyle name="Normal 3 2 2 3 2 2 2 2" xfId="6020"/>
    <cellStyle name="Normal 3 2 2 3 2 2 2 2 2" xfId="6021"/>
    <cellStyle name="Normal 3 2 2 3 2 2 2 2 2 2" xfId="17024"/>
    <cellStyle name="Normal 3 2 2 3 2 2 2 2 2 2 2" xfId="29279"/>
    <cellStyle name="Normal 3 2 2 3 2 2 2 2 2 2 3" xfId="41520"/>
    <cellStyle name="Normal 3 2 2 3 2 2 2 2 2 3" xfId="23162"/>
    <cellStyle name="Normal 3 2 2 3 2 2 2 2 2 4" xfId="35406"/>
    <cellStyle name="Normal 3 2 2 3 2 2 2 2 2 5" xfId="47635"/>
    <cellStyle name="Normal 3 2 2 3 2 2 2 2 3" xfId="17023"/>
    <cellStyle name="Normal 3 2 2 3 2 2 2 2 3 2" xfId="29278"/>
    <cellStyle name="Normal 3 2 2 3 2 2 2 2 3 3" xfId="41519"/>
    <cellStyle name="Normal 3 2 2 3 2 2 2 2 4" xfId="23161"/>
    <cellStyle name="Normal 3 2 2 3 2 2 2 2 5" xfId="35405"/>
    <cellStyle name="Normal 3 2 2 3 2 2 2 2 6" xfId="47634"/>
    <cellStyle name="Normal 3 2 2 3 2 2 2 3" xfId="6022"/>
    <cellStyle name="Normal 3 2 2 3 2 2 2 3 2" xfId="17025"/>
    <cellStyle name="Normal 3 2 2 3 2 2 2 3 2 2" xfId="29280"/>
    <cellStyle name="Normal 3 2 2 3 2 2 2 3 2 3" xfId="41521"/>
    <cellStyle name="Normal 3 2 2 3 2 2 2 3 3" xfId="23163"/>
    <cellStyle name="Normal 3 2 2 3 2 2 2 3 4" xfId="35407"/>
    <cellStyle name="Normal 3 2 2 3 2 2 2 3 5" xfId="47636"/>
    <cellStyle name="Normal 3 2 2 3 2 2 2 4" xfId="17022"/>
    <cellStyle name="Normal 3 2 2 3 2 2 2 4 2" xfId="29277"/>
    <cellStyle name="Normal 3 2 2 3 2 2 2 4 3" xfId="41518"/>
    <cellStyle name="Normal 3 2 2 3 2 2 2 5" xfId="23160"/>
    <cellStyle name="Normal 3 2 2 3 2 2 2 6" xfId="35404"/>
    <cellStyle name="Normal 3 2 2 3 2 2 2 7" xfId="47633"/>
    <cellStyle name="Normal 3 2 2 3 2 2 3" xfId="6023"/>
    <cellStyle name="Normal 3 2 2 3 2 2 3 2" xfId="6024"/>
    <cellStyle name="Normal 3 2 2 3 2 2 3 2 2" xfId="17027"/>
    <cellStyle name="Normal 3 2 2 3 2 2 3 2 2 2" xfId="29282"/>
    <cellStyle name="Normal 3 2 2 3 2 2 3 2 2 3" xfId="41523"/>
    <cellStyle name="Normal 3 2 2 3 2 2 3 2 3" xfId="23165"/>
    <cellStyle name="Normal 3 2 2 3 2 2 3 2 4" xfId="35409"/>
    <cellStyle name="Normal 3 2 2 3 2 2 3 2 5" xfId="47638"/>
    <cellStyle name="Normal 3 2 2 3 2 2 3 3" xfId="17026"/>
    <cellStyle name="Normal 3 2 2 3 2 2 3 3 2" xfId="29281"/>
    <cellStyle name="Normal 3 2 2 3 2 2 3 3 3" xfId="41522"/>
    <cellStyle name="Normal 3 2 2 3 2 2 3 4" xfId="23164"/>
    <cellStyle name="Normal 3 2 2 3 2 2 3 5" xfId="35408"/>
    <cellStyle name="Normal 3 2 2 3 2 2 3 6" xfId="47637"/>
    <cellStyle name="Normal 3 2 2 3 2 2 4" xfId="6025"/>
    <cellStyle name="Normal 3 2 2 3 2 2 4 2" xfId="17028"/>
    <cellStyle name="Normal 3 2 2 3 2 2 4 2 2" xfId="29283"/>
    <cellStyle name="Normal 3 2 2 3 2 2 4 2 3" xfId="41524"/>
    <cellStyle name="Normal 3 2 2 3 2 2 4 3" xfId="23166"/>
    <cellStyle name="Normal 3 2 2 3 2 2 4 4" xfId="35410"/>
    <cellStyle name="Normal 3 2 2 3 2 2 4 5" xfId="47639"/>
    <cellStyle name="Normal 3 2 2 3 2 2 5" xfId="17021"/>
    <cellStyle name="Normal 3 2 2 3 2 2 5 2" xfId="29276"/>
    <cellStyle name="Normal 3 2 2 3 2 2 5 3" xfId="41517"/>
    <cellStyle name="Normal 3 2 2 3 2 2 6" xfId="23159"/>
    <cellStyle name="Normal 3 2 2 3 2 2 7" xfId="35403"/>
    <cellStyle name="Normal 3 2 2 3 2 2 8" xfId="47632"/>
    <cellStyle name="Normal 3 2 2 3 2 3" xfId="6026"/>
    <cellStyle name="Normal 3 2 2 3 2 3 2" xfId="6027"/>
    <cellStyle name="Normal 3 2 2 3 2 3 2 2" xfId="6028"/>
    <cellStyle name="Normal 3 2 2 3 2 3 2 2 2" xfId="17031"/>
    <cellStyle name="Normal 3 2 2 3 2 3 2 2 2 2" xfId="29286"/>
    <cellStyle name="Normal 3 2 2 3 2 3 2 2 2 3" xfId="41527"/>
    <cellStyle name="Normal 3 2 2 3 2 3 2 2 3" xfId="23169"/>
    <cellStyle name="Normal 3 2 2 3 2 3 2 2 4" xfId="35413"/>
    <cellStyle name="Normal 3 2 2 3 2 3 2 2 5" xfId="47642"/>
    <cellStyle name="Normal 3 2 2 3 2 3 2 3" xfId="17030"/>
    <cellStyle name="Normal 3 2 2 3 2 3 2 3 2" xfId="29285"/>
    <cellStyle name="Normal 3 2 2 3 2 3 2 3 3" xfId="41526"/>
    <cellStyle name="Normal 3 2 2 3 2 3 2 4" xfId="23168"/>
    <cellStyle name="Normal 3 2 2 3 2 3 2 5" xfId="35412"/>
    <cellStyle name="Normal 3 2 2 3 2 3 2 6" xfId="47641"/>
    <cellStyle name="Normal 3 2 2 3 2 3 3" xfId="6029"/>
    <cellStyle name="Normal 3 2 2 3 2 3 3 2" xfId="17032"/>
    <cellStyle name="Normal 3 2 2 3 2 3 3 2 2" xfId="29287"/>
    <cellStyle name="Normal 3 2 2 3 2 3 3 2 3" xfId="41528"/>
    <cellStyle name="Normal 3 2 2 3 2 3 3 3" xfId="23170"/>
    <cellStyle name="Normal 3 2 2 3 2 3 3 4" xfId="35414"/>
    <cellStyle name="Normal 3 2 2 3 2 3 3 5" xfId="47643"/>
    <cellStyle name="Normal 3 2 2 3 2 3 4" xfId="17029"/>
    <cellStyle name="Normal 3 2 2 3 2 3 4 2" xfId="29284"/>
    <cellStyle name="Normal 3 2 2 3 2 3 4 3" xfId="41525"/>
    <cellStyle name="Normal 3 2 2 3 2 3 5" xfId="23167"/>
    <cellStyle name="Normal 3 2 2 3 2 3 6" xfId="35411"/>
    <cellStyle name="Normal 3 2 2 3 2 3 7" xfId="47640"/>
    <cellStyle name="Normal 3 2 2 3 2 4" xfId="6030"/>
    <cellStyle name="Normal 3 2 2 3 2 4 2" xfId="6031"/>
    <cellStyle name="Normal 3 2 2 3 2 4 2 2" xfId="17034"/>
    <cellStyle name="Normal 3 2 2 3 2 4 2 2 2" xfId="29289"/>
    <cellStyle name="Normal 3 2 2 3 2 4 2 2 3" xfId="41530"/>
    <cellStyle name="Normal 3 2 2 3 2 4 2 3" xfId="23172"/>
    <cellStyle name="Normal 3 2 2 3 2 4 2 4" xfId="35416"/>
    <cellStyle name="Normal 3 2 2 3 2 4 2 5" xfId="47645"/>
    <cellStyle name="Normal 3 2 2 3 2 4 3" xfId="17033"/>
    <cellStyle name="Normal 3 2 2 3 2 4 3 2" xfId="29288"/>
    <cellStyle name="Normal 3 2 2 3 2 4 3 3" xfId="41529"/>
    <cellStyle name="Normal 3 2 2 3 2 4 4" xfId="23171"/>
    <cellStyle name="Normal 3 2 2 3 2 4 5" xfId="35415"/>
    <cellStyle name="Normal 3 2 2 3 2 4 6" xfId="47644"/>
    <cellStyle name="Normal 3 2 2 3 2 5" xfId="6032"/>
    <cellStyle name="Normal 3 2 2 3 2 5 2" xfId="17035"/>
    <cellStyle name="Normal 3 2 2 3 2 5 2 2" xfId="29290"/>
    <cellStyle name="Normal 3 2 2 3 2 5 2 3" xfId="41531"/>
    <cellStyle name="Normal 3 2 2 3 2 5 3" xfId="23173"/>
    <cellStyle name="Normal 3 2 2 3 2 5 4" xfId="35417"/>
    <cellStyle name="Normal 3 2 2 3 2 5 5" xfId="47646"/>
    <cellStyle name="Normal 3 2 2 3 2 6" xfId="17020"/>
    <cellStyle name="Normal 3 2 2 3 2 6 2" xfId="29275"/>
    <cellStyle name="Normal 3 2 2 3 2 6 3" xfId="41516"/>
    <cellStyle name="Normal 3 2 2 3 2 7" xfId="23158"/>
    <cellStyle name="Normal 3 2 2 3 2 8" xfId="35402"/>
    <cellStyle name="Normal 3 2 2 3 2 9" xfId="47631"/>
    <cellStyle name="Normal 3 2 2 3 3" xfId="6033"/>
    <cellStyle name="Normal 3 2 2 3 3 2" xfId="6034"/>
    <cellStyle name="Normal 3 2 2 3 3 2 2" xfId="6035"/>
    <cellStyle name="Normal 3 2 2 3 3 2 2 2" xfId="6036"/>
    <cellStyle name="Normal 3 2 2 3 3 2 2 2 2" xfId="17039"/>
    <cellStyle name="Normal 3 2 2 3 3 2 2 2 2 2" xfId="29294"/>
    <cellStyle name="Normal 3 2 2 3 3 2 2 2 2 3" xfId="41535"/>
    <cellStyle name="Normal 3 2 2 3 3 2 2 2 3" xfId="23177"/>
    <cellStyle name="Normal 3 2 2 3 3 2 2 2 4" xfId="35421"/>
    <cellStyle name="Normal 3 2 2 3 3 2 2 2 5" xfId="47650"/>
    <cellStyle name="Normal 3 2 2 3 3 2 2 3" xfId="17038"/>
    <cellStyle name="Normal 3 2 2 3 3 2 2 3 2" xfId="29293"/>
    <cellStyle name="Normal 3 2 2 3 3 2 2 3 3" xfId="41534"/>
    <cellStyle name="Normal 3 2 2 3 3 2 2 4" xfId="23176"/>
    <cellStyle name="Normal 3 2 2 3 3 2 2 5" xfId="35420"/>
    <cellStyle name="Normal 3 2 2 3 3 2 2 6" xfId="47649"/>
    <cellStyle name="Normal 3 2 2 3 3 2 3" xfId="6037"/>
    <cellStyle name="Normal 3 2 2 3 3 2 3 2" xfId="17040"/>
    <cellStyle name="Normal 3 2 2 3 3 2 3 2 2" xfId="29295"/>
    <cellStyle name="Normal 3 2 2 3 3 2 3 2 3" xfId="41536"/>
    <cellStyle name="Normal 3 2 2 3 3 2 3 3" xfId="23178"/>
    <cellStyle name="Normal 3 2 2 3 3 2 3 4" xfId="35422"/>
    <cellStyle name="Normal 3 2 2 3 3 2 3 5" xfId="47651"/>
    <cellStyle name="Normal 3 2 2 3 3 2 4" xfId="17037"/>
    <cellStyle name="Normal 3 2 2 3 3 2 4 2" xfId="29292"/>
    <cellStyle name="Normal 3 2 2 3 3 2 4 3" xfId="41533"/>
    <cellStyle name="Normal 3 2 2 3 3 2 5" xfId="23175"/>
    <cellStyle name="Normal 3 2 2 3 3 2 6" xfId="35419"/>
    <cellStyle name="Normal 3 2 2 3 3 2 7" xfId="47648"/>
    <cellStyle name="Normal 3 2 2 3 3 3" xfId="6038"/>
    <cellStyle name="Normal 3 2 2 3 3 3 2" xfId="6039"/>
    <cellStyle name="Normal 3 2 2 3 3 3 2 2" xfId="17042"/>
    <cellStyle name="Normal 3 2 2 3 3 3 2 2 2" xfId="29297"/>
    <cellStyle name="Normal 3 2 2 3 3 3 2 2 3" xfId="41538"/>
    <cellStyle name="Normal 3 2 2 3 3 3 2 3" xfId="23180"/>
    <cellStyle name="Normal 3 2 2 3 3 3 2 4" xfId="35424"/>
    <cellStyle name="Normal 3 2 2 3 3 3 2 5" xfId="47653"/>
    <cellStyle name="Normal 3 2 2 3 3 3 3" xfId="17041"/>
    <cellStyle name="Normal 3 2 2 3 3 3 3 2" xfId="29296"/>
    <cellStyle name="Normal 3 2 2 3 3 3 3 3" xfId="41537"/>
    <cellStyle name="Normal 3 2 2 3 3 3 4" xfId="23179"/>
    <cellStyle name="Normal 3 2 2 3 3 3 5" xfId="35423"/>
    <cellStyle name="Normal 3 2 2 3 3 3 6" xfId="47652"/>
    <cellStyle name="Normal 3 2 2 3 3 4" xfId="6040"/>
    <cellStyle name="Normal 3 2 2 3 3 4 2" xfId="17043"/>
    <cellStyle name="Normal 3 2 2 3 3 4 2 2" xfId="29298"/>
    <cellStyle name="Normal 3 2 2 3 3 4 2 3" xfId="41539"/>
    <cellStyle name="Normal 3 2 2 3 3 4 3" xfId="23181"/>
    <cellStyle name="Normal 3 2 2 3 3 4 4" xfId="35425"/>
    <cellStyle name="Normal 3 2 2 3 3 4 5" xfId="47654"/>
    <cellStyle name="Normal 3 2 2 3 3 5" xfId="17036"/>
    <cellStyle name="Normal 3 2 2 3 3 5 2" xfId="29291"/>
    <cellStyle name="Normal 3 2 2 3 3 5 3" xfId="41532"/>
    <cellStyle name="Normal 3 2 2 3 3 6" xfId="23174"/>
    <cellStyle name="Normal 3 2 2 3 3 7" xfId="35418"/>
    <cellStyle name="Normal 3 2 2 3 3 8" xfId="47647"/>
    <cellStyle name="Normal 3 2 2 3 4" xfId="6041"/>
    <cellStyle name="Normal 3 2 2 3 4 2" xfId="6042"/>
    <cellStyle name="Normal 3 2 2 3 4 2 2" xfId="6043"/>
    <cellStyle name="Normal 3 2 2 3 4 2 2 2" xfId="17046"/>
    <cellStyle name="Normal 3 2 2 3 4 2 2 2 2" xfId="29301"/>
    <cellStyle name="Normal 3 2 2 3 4 2 2 2 3" xfId="41542"/>
    <cellStyle name="Normal 3 2 2 3 4 2 2 3" xfId="23184"/>
    <cellStyle name="Normal 3 2 2 3 4 2 2 4" xfId="35428"/>
    <cellStyle name="Normal 3 2 2 3 4 2 2 5" xfId="47657"/>
    <cellStyle name="Normal 3 2 2 3 4 2 3" xfId="17045"/>
    <cellStyle name="Normal 3 2 2 3 4 2 3 2" xfId="29300"/>
    <cellStyle name="Normal 3 2 2 3 4 2 3 3" xfId="41541"/>
    <cellStyle name="Normal 3 2 2 3 4 2 4" xfId="23183"/>
    <cellStyle name="Normal 3 2 2 3 4 2 5" xfId="35427"/>
    <cellStyle name="Normal 3 2 2 3 4 2 6" xfId="47656"/>
    <cellStyle name="Normal 3 2 2 3 4 3" xfId="6044"/>
    <cellStyle name="Normal 3 2 2 3 4 3 2" xfId="17047"/>
    <cellStyle name="Normal 3 2 2 3 4 3 2 2" xfId="29302"/>
    <cellStyle name="Normal 3 2 2 3 4 3 2 3" xfId="41543"/>
    <cellStyle name="Normal 3 2 2 3 4 3 3" xfId="23185"/>
    <cellStyle name="Normal 3 2 2 3 4 3 4" xfId="35429"/>
    <cellStyle name="Normal 3 2 2 3 4 3 5" xfId="47658"/>
    <cellStyle name="Normal 3 2 2 3 4 4" xfId="17044"/>
    <cellStyle name="Normal 3 2 2 3 4 4 2" xfId="29299"/>
    <cellStyle name="Normal 3 2 2 3 4 4 3" xfId="41540"/>
    <cellStyle name="Normal 3 2 2 3 4 5" xfId="23182"/>
    <cellStyle name="Normal 3 2 2 3 4 6" xfId="35426"/>
    <cellStyle name="Normal 3 2 2 3 4 7" xfId="47655"/>
    <cellStyle name="Normal 3 2 2 3 5" xfId="6045"/>
    <cellStyle name="Normal 3 2 2 3 5 2" xfId="6046"/>
    <cellStyle name="Normal 3 2 2 3 5 2 2" xfId="17049"/>
    <cellStyle name="Normal 3 2 2 3 5 2 2 2" xfId="29304"/>
    <cellStyle name="Normal 3 2 2 3 5 2 2 3" xfId="41545"/>
    <cellStyle name="Normal 3 2 2 3 5 2 3" xfId="23187"/>
    <cellStyle name="Normal 3 2 2 3 5 2 4" xfId="35431"/>
    <cellStyle name="Normal 3 2 2 3 5 2 5" xfId="47660"/>
    <cellStyle name="Normal 3 2 2 3 5 3" xfId="17048"/>
    <cellStyle name="Normal 3 2 2 3 5 3 2" xfId="29303"/>
    <cellStyle name="Normal 3 2 2 3 5 3 3" xfId="41544"/>
    <cellStyle name="Normal 3 2 2 3 5 4" xfId="23186"/>
    <cellStyle name="Normal 3 2 2 3 5 5" xfId="35430"/>
    <cellStyle name="Normal 3 2 2 3 5 6" xfId="47659"/>
    <cellStyle name="Normal 3 2 2 3 6" xfId="6047"/>
    <cellStyle name="Normal 3 2 2 3 6 2" xfId="17050"/>
    <cellStyle name="Normal 3 2 2 3 6 2 2" xfId="29305"/>
    <cellStyle name="Normal 3 2 2 3 6 2 3" xfId="41546"/>
    <cellStyle name="Normal 3 2 2 3 6 3" xfId="23188"/>
    <cellStyle name="Normal 3 2 2 3 6 4" xfId="35432"/>
    <cellStyle name="Normal 3 2 2 3 6 5" xfId="47661"/>
    <cellStyle name="Normal 3 2 2 3 7" xfId="17019"/>
    <cellStyle name="Normal 3 2 2 3 7 2" xfId="29274"/>
    <cellStyle name="Normal 3 2 2 3 7 3" xfId="41515"/>
    <cellStyle name="Normal 3 2 2 3 8" xfId="23157"/>
    <cellStyle name="Normal 3 2 2 3 9" xfId="35401"/>
    <cellStyle name="Normal 3 2 2 4" xfId="6048"/>
    <cellStyle name="Normal 3 2 2 4 2" xfId="6049"/>
    <cellStyle name="Normal 3 2 2 4 2 2" xfId="6050"/>
    <cellStyle name="Normal 3 2 2 4 2 2 2" xfId="6051"/>
    <cellStyle name="Normal 3 2 2 4 2 2 2 2" xfId="6052"/>
    <cellStyle name="Normal 3 2 2 4 2 2 2 2 2" xfId="17055"/>
    <cellStyle name="Normal 3 2 2 4 2 2 2 2 2 2" xfId="29310"/>
    <cellStyle name="Normal 3 2 2 4 2 2 2 2 2 3" xfId="41551"/>
    <cellStyle name="Normal 3 2 2 4 2 2 2 2 3" xfId="23193"/>
    <cellStyle name="Normal 3 2 2 4 2 2 2 2 4" xfId="35437"/>
    <cellStyle name="Normal 3 2 2 4 2 2 2 2 5" xfId="47666"/>
    <cellStyle name="Normal 3 2 2 4 2 2 2 3" xfId="17054"/>
    <cellStyle name="Normal 3 2 2 4 2 2 2 3 2" xfId="29309"/>
    <cellStyle name="Normal 3 2 2 4 2 2 2 3 3" xfId="41550"/>
    <cellStyle name="Normal 3 2 2 4 2 2 2 4" xfId="23192"/>
    <cellStyle name="Normal 3 2 2 4 2 2 2 5" xfId="35436"/>
    <cellStyle name="Normal 3 2 2 4 2 2 2 6" xfId="47665"/>
    <cellStyle name="Normal 3 2 2 4 2 2 3" xfId="6053"/>
    <cellStyle name="Normal 3 2 2 4 2 2 3 2" xfId="17056"/>
    <cellStyle name="Normal 3 2 2 4 2 2 3 2 2" xfId="29311"/>
    <cellStyle name="Normal 3 2 2 4 2 2 3 2 3" xfId="41552"/>
    <cellStyle name="Normal 3 2 2 4 2 2 3 3" xfId="23194"/>
    <cellStyle name="Normal 3 2 2 4 2 2 3 4" xfId="35438"/>
    <cellStyle name="Normal 3 2 2 4 2 2 3 5" xfId="47667"/>
    <cellStyle name="Normal 3 2 2 4 2 2 4" xfId="17053"/>
    <cellStyle name="Normal 3 2 2 4 2 2 4 2" xfId="29308"/>
    <cellStyle name="Normal 3 2 2 4 2 2 4 3" xfId="41549"/>
    <cellStyle name="Normal 3 2 2 4 2 2 5" xfId="23191"/>
    <cellStyle name="Normal 3 2 2 4 2 2 6" xfId="35435"/>
    <cellStyle name="Normal 3 2 2 4 2 2 7" xfId="47664"/>
    <cellStyle name="Normal 3 2 2 4 2 3" xfId="6054"/>
    <cellStyle name="Normal 3 2 2 4 2 3 2" xfId="6055"/>
    <cellStyle name="Normal 3 2 2 4 2 3 2 2" xfId="17058"/>
    <cellStyle name="Normal 3 2 2 4 2 3 2 2 2" xfId="29313"/>
    <cellStyle name="Normal 3 2 2 4 2 3 2 2 3" xfId="41554"/>
    <cellStyle name="Normal 3 2 2 4 2 3 2 3" xfId="23196"/>
    <cellStyle name="Normal 3 2 2 4 2 3 2 4" xfId="35440"/>
    <cellStyle name="Normal 3 2 2 4 2 3 2 5" xfId="47669"/>
    <cellStyle name="Normal 3 2 2 4 2 3 3" xfId="17057"/>
    <cellStyle name="Normal 3 2 2 4 2 3 3 2" xfId="29312"/>
    <cellStyle name="Normal 3 2 2 4 2 3 3 3" xfId="41553"/>
    <cellStyle name="Normal 3 2 2 4 2 3 4" xfId="23195"/>
    <cellStyle name="Normal 3 2 2 4 2 3 5" xfId="35439"/>
    <cellStyle name="Normal 3 2 2 4 2 3 6" xfId="47668"/>
    <cellStyle name="Normal 3 2 2 4 2 4" xfId="6056"/>
    <cellStyle name="Normal 3 2 2 4 2 4 2" xfId="17059"/>
    <cellStyle name="Normal 3 2 2 4 2 4 2 2" xfId="29314"/>
    <cellStyle name="Normal 3 2 2 4 2 4 2 3" xfId="41555"/>
    <cellStyle name="Normal 3 2 2 4 2 4 3" xfId="23197"/>
    <cellStyle name="Normal 3 2 2 4 2 4 4" xfId="35441"/>
    <cellStyle name="Normal 3 2 2 4 2 4 5" xfId="47670"/>
    <cellStyle name="Normal 3 2 2 4 2 5" xfId="17052"/>
    <cellStyle name="Normal 3 2 2 4 2 5 2" xfId="29307"/>
    <cellStyle name="Normal 3 2 2 4 2 5 3" xfId="41548"/>
    <cellStyle name="Normal 3 2 2 4 2 6" xfId="23190"/>
    <cellStyle name="Normal 3 2 2 4 2 7" xfId="35434"/>
    <cellStyle name="Normal 3 2 2 4 2 8" xfId="47663"/>
    <cellStyle name="Normal 3 2 2 4 3" xfId="6057"/>
    <cellStyle name="Normal 3 2 2 4 3 2" xfId="6058"/>
    <cellStyle name="Normal 3 2 2 4 3 2 2" xfId="6059"/>
    <cellStyle name="Normal 3 2 2 4 3 2 2 2" xfId="17062"/>
    <cellStyle name="Normal 3 2 2 4 3 2 2 2 2" xfId="29317"/>
    <cellStyle name="Normal 3 2 2 4 3 2 2 2 3" xfId="41558"/>
    <cellStyle name="Normal 3 2 2 4 3 2 2 3" xfId="23200"/>
    <cellStyle name="Normal 3 2 2 4 3 2 2 4" xfId="35444"/>
    <cellStyle name="Normal 3 2 2 4 3 2 2 5" xfId="47673"/>
    <cellStyle name="Normal 3 2 2 4 3 2 3" xfId="17061"/>
    <cellStyle name="Normal 3 2 2 4 3 2 3 2" xfId="29316"/>
    <cellStyle name="Normal 3 2 2 4 3 2 3 3" xfId="41557"/>
    <cellStyle name="Normal 3 2 2 4 3 2 4" xfId="23199"/>
    <cellStyle name="Normal 3 2 2 4 3 2 5" xfId="35443"/>
    <cellStyle name="Normal 3 2 2 4 3 2 6" xfId="47672"/>
    <cellStyle name="Normal 3 2 2 4 3 3" xfId="6060"/>
    <cellStyle name="Normal 3 2 2 4 3 3 2" xfId="17063"/>
    <cellStyle name="Normal 3 2 2 4 3 3 2 2" xfId="29318"/>
    <cellStyle name="Normal 3 2 2 4 3 3 2 3" xfId="41559"/>
    <cellStyle name="Normal 3 2 2 4 3 3 3" xfId="23201"/>
    <cellStyle name="Normal 3 2 2 4 3 3 4" xfId="35445"/>
    <cellStyle name="Normal 3 2 2 4 3 3 5" xfId="47674"/>
    <cellStyle name="Normal 3 2 2 4 3 4" xfId="17060"/>
    <cellStyle name="Normal 3 2 2 4 3 4 2" xfId="29315"/>
    <cellStyle name="Normal 3 2 2 4 3 4 3" xfId="41556"/>
    <cellStyle name="Normal 3 2 2 4 3 5" xfId="23198"/>
    <cellStyle name="Normal 3 2 2 4 3 6" xfId="35442"/>
    <cellStyle name="Normal 3 2 2 4 3 7" xfId="47671"/>
    <cellStyle name="Normal 3 2 2 4 4" xfId="6061"/>
    <cellStyle name="Normal 3 2 2 4 4 2" xfId="6062"/>
    <cellStyle name="Normal 3 2 2 4 4 2 2" xfId="17065"/>
    <cellStyle name="Normal 3 2 2 4 4 2 2 2" xfId="29320"/>
    <cellStyle name="Normal 3 2 2 4 4 2 2 3" xfId="41561"/>
    <cellStyle name="Normal 3 2 2 4 4 2 3" xfId="23203"/>
    <cellStyle name="Normal 3 2 2 4 4 2 4" xfId="35447"/>
    <cellStyle name="Normal 3 2 2 4 4 2 5" xfId="47676"/>
    <cellStyle name="Normal 3 2 2 4 4 3" xfId="17064"/>
    <cellStyle name="Normal 3 2 2 4 4 3 2" xfId="29319"/>
    <cellStyle name="Normal 3 2 2 4 4 3 3" xfId="41560"/>
    <cellStyle name="Normal 3 2 2 4 4 4" xfId="23202"/>
    <cellStyle name="Normal 3 2 2 4 4 5" xfId="35446"/>
    <cellStyle name="Normal 3 2 2 4 4 6" xfId="47675"/>
    <cellStyle name="Normal 3 2 2 4 5" xfId="6063"/>
    <cellStyle name="Normal 3 2 2 4 5 2" xfId="17066"/>
    <cellStyle name="Normal 3 2 2 4 5 2 2" xfId="29321"/>
    <cellStyle name="Normal 3 2 2 4 5 2 3" xfId="41562"/>
    <cellStyle name="Normal 3 2 2 4 5 3" xfId="23204"/>
    <cellStyle name="Normal 3 2 2 4 5 4" xfId="35448"/>
    <cellStyle name="Normal 3 2 2 4 5 5" xfId="47677"/>
    <cellStyle name="Normal 3 2 2 4 6" xfId="17051"/>
    <cellStyle name="Normal 3 2 2 4 6 2" xfId="29306"/>
    <cellStyle name="Normal 3 2 2 4 6 3" xfId="41547"/>
    <cellStyle name="Normal 3 2 2 4 7" xfId="23189"/>
    <cellStyle name="Normal 3 2 2 4 8" xfId="35433"/>
    <cellStyle name="Normal 3 2 2 4 9" xfId="47662"/>
    <cellStyle name="Normal 3 2 2 5" xfId="6064"/>
    <cellStyle name="Normal 3 2 2 5 2" xfId="6065"/>
    <cellStyle name="Normal 3 2 2 5 2 2" xfId="6066"/>
    <cellStyle name="Normal 3 2 2 5 2 2 2" xfId="6067"/>
    <cellStyle name="Normal 3 2 2 5 2 2 2 2" xfId="17070"/>
    <cellStyle name="Normal 3 2 2 5 2 2 2 2 2" xfId="29325"/>
    <cellStyle name="Normal 3 2 2 5 2 2 2 2 3" xfId="41566"/>
    <cellStyle name="Normal 3 2 2 5 2 2 2 3" xfId="23208"/>
    <cellStyle name="Normal 3 2 2 5 2 2 2 4" xfId="35452"/>
    <cellStyle name="Normal 3 2 2 5 2 2 2 5" xfId="47681"/>
    <cellStyle name="Normal 3 2 2 5 2 2 3" xfId="17069"/>
    <cellStyle name="Normal 3 2 2 5 2 2 3 2" xfId="29324"/>
    <cellStyle name="Normal 3 2 2 5 2 2 3 3" xfId="41565"/>
    <cellStyle name="Normal 3 2 2 5 2 2 4" xfId="23207"/>
    <cellStyle name="Normal 3 2 2 5 2 2 5" xfId="35451"/>
    <cellStyle name="Normal 3 2 2 5 2 2 6" xfId="47680"/>
    <cellStyle name="Normal 3 2 2 5 2 3" xfId="6068"/>
    <cellStyle name="Normal 3 2 2 5 2 3 2" xfId="17071"/>
    <cellStyle name="Normal 3 2 2 5 2 3 2 2" xfId="29326"/>
    <cellStyle name="Normal 3 2 2 5 2 3 2 3" xfId="41567"/>
    <cellStyle name="Normal 3 2 2 5 2 3 3" xfId="23209"/>
    <cellStyle name="Normal 3 2 2 5 2 3 4" xfId="35453"/>
    <cellStyle name="Normal 3 2 2 5 2 3 5" xfId="47682"/>
    <cellStyle name="Normal 3 2 2 5 2 4" xfId="17068"/>
    <cellStyle name="Normal 3 2 2 5 2 4 2" xfId="29323"/>
    <cellStyle name="Normal 3 2 2 5 2 4 3" xfId="41564"/>
    <cellStyle name="Normal 3 2 2 5 2 5" xfId="23206"/>
    <cellStyle name="Normal 3 2 2 5 2 6" xfId="35450"/>
    <cellStyle name="Normal 3 2 2 5 2 7" xfId="47679"/>
    <cellStyle name="Normal 3 2 2 5 3" xfId="6069"/>
    <cellStyle name="Normal 3 2 2 5 3 2" xfId="6070"/>
    <cellStyle name="Normal 3 2 2 5 3 2 2" xfId="17073"/>
    <cellStyle name="Normal 3 2 2 5 3 2 2 2" xfId="29328"/>
    <cellStyle name="Normal 3 2 2 5 3 2 2 3" xfId="41569"/>
    <cellStyle name="Normal 3 2 2 5 3 2 3" xfId="23211"/>
    <cellStyle name="Normal 3 2 2 5 3 2 4" xfId="35455"/>
    <cellStyle name="Normal 3 2 2 5 3 2 5" xfId="47684"/>
    <cellStyle name="Normal 3 2 2 5 3 3" xfId="17072"/>
    <cellStyle name="Normal 3 2 2 5 3 3 2" xfId="29327"/>
    <cellStyle name="Normal 3 2 2 5 3 3 3" xfId="41568"/>
    <cellStyle name="Normal 3 2 2 5 3 4" xfId="23210"/>
    <cellStyle name="Normal 3 2 2 5 3 5" xfId="35454"/>
    <cellStyle name="Normal 3 2 2 5 3 6" xfId="47683"/>
    <cellStyle name="Normal 3 2 2 5 4" xfId="6071"/>
    <cellStyle name="Normal 3 2 2 5 4 2" xfId="17074"/>
    <cellStyle name="Normal 3 2 2 5 4 2 2" xfId="29329"/>
    <cellStyle name="Normal 3 2 2 5 4 2 3" xfId="41570"/>
    <cellStyle name="Normal 3 2 2 5 4 3" xfId="23212"/>
    <cellStyle name="Normal 3 2 2 5 4 4" xfId="35456"/>
    <cellStyle name="Normal 3 2 2 5 4 5" xfId="47685"/>
    <cellStyle name="Normal 3 2 2 5 5" xfId="17067"/>
    <cellStyle name="Normal 3 2 2 5 5 2" xfId="29322"/>
    <cellStyle name="Normal 3 2 2 5 5 3" xfId="41563"/>
    <cellStyle name="Normal 3 2 2 5 6" xfId="23205"/>
    <cellStyle name="Normal 3 2 2 5 7" xfId="35449"/>
    <cellStyle name="Normal 3 2 2 5 8" xfId="47678"/>
    <cellStyle name="Normal 3 2 2 6" xfId="6072"/>
    <cellStyle name="Normal 3 2 2 6 2" xfId="6073"/>
    <cellStyle name="Normal 3 2 2 6 2 2" xfId="6074"/>
    <cellStyle name="Normal 3 2 2 6 2 2 2" xfId="17077"/>
    <cellStyle name="Normal 3 2 2 6 2 2 2 2" xfId="29332"/>
    <cellStyle name="Normal 3 2 2 6 2 2 2 3" xfId="41573"/>
    <cellStyle name="Normal 3 2 2 6 2 2 3" xfId="23215"/>
    <cellStyle name="Normal 3 2 2 6 2 2 4" xfId="35459"/>
    <cellStyle name="Normal 3 2 2 6 2 2 5" xfId="47688"/>
    <cellStyle name="Normal 3 2 2 6 2 3" xfId="17076"/>
    <cellStyle name="Normal 3 2 2 6 2 3 2" xfId="29331"/>
    <cellStyle name="Normal 3 2 2 6 2 3 3" xfId="41572"/>
    <cellStyle name="Normal 3 2 2 6 2 4" xfId="23214"/>
    <cellStyle name="Normal 3 2 2 6 2 5" xfId="35458"/>
    <cellStyle name="Normal 3 2 2 6 2 6" xfId="47687"/>
    <cellStyle name="Normal 3 2 2 6 3" xfId="6075"/>
    <cellStyle name="Normal 3 2 2 6 3 2" xfId="17078"/>
    <cellStyle name="Normal 3 2 2 6 3 2 2" xfId="29333"/>
    <cellStyle name="Normal 3 2 2 6 3 2 3" xfId="41574"/>
    <cellStyle name="Normal 3 2 2 6 3 3" xfId="23216"/>
    <cellStyle name="Normal 3 2 2 6 3 4" xfId="35460"/>
    <cellStyle name="Normal 3 2 2 6 3 5" xfId="47689"/>
    <cellStyle name="Normal 3 2 2 6 4" xfId="17075"/>
    <cellStyle name="Normal 3 2 2 6 4 2" xfId="29330"/>
    <cellStyle name="Normal 3 2 2 6 4 3" xfId="41571"/>
    <cellStyle name="Normal 3 2 2 6 5" xfId="23213"/>
    <cellStyle name="Normal 3 2 2 6 6" xfId="35457"/>
    <cellStyle name="Normal 3 2 2 6 7" xfId="47686"/>
    <cellStyle name="Normal 3 2 2 7" xfId="6076"/>
    <cellStyle name="Normal 3 2 2 7 2" xfId="6077"/>
    <cellStyle name="Normal 3 2 2 7 2 2" xfId="17080"/>
    <cellStyle name="Normal 3 2 2 7 2 2 2" xfId="29335"/>
    <cellStyle name="Normal 3 2 2 7 2 2 3" xfId="41576"/>
    <cellStyle name="Normal 3 2 2 7 2 3" xfId="23218"/>
    <cellStyle name="Normal 3 2 2 7 2 4" xfId="35462"/>
    <cellStyle name="Normal 3 2 2 7 2 5" xfId="47691"/>
    <cellStyle name="Normal 3 2 2 7 3" xfId="17079"/>
    <cellStyle name="Normal 3 2 2 7 3 2" xfId="29334"/>
    <cellStyle name="Normal 3 2 2 7 3 3" xfId="41575"/>
    <cellStyle name="Normal 3 2 2 7 4" xfId="23217"/>
    <cellStyle name="Normal 3 2 2 7 5" xfId="35461"/>
    <cellStyle name="Normal 3 2 2 7 6" xfId="47690"/>
    <cellStyle name="Normal 3 2 2 8" xfId="6078"/>
    <cellStyle name="Normal 3 2 2 8 2" xfId="17081"/>
    <cellStyle name="Normal 3 2 2 8 2 2" xfId="29336"/>
    <cellStyle name="Normal 3 2 2 8 2 3" xfId="41577"/>
    <cellStyle name="Normal 3 2 2 8 3" xfId="23219"/>
    <cellStyle name="Normal 3 2 2 8 4" xfId="35463"/>
    <cellStyle name="Normal 3 2 2 8 5" xfId="47692"/>
    <cellStyle name="Normal 3 2 2 9" xfId="16954"/>
    <cellStyle name="Normal 3 2 2 9 2" xfId="29209"/>
    <cellStyle name="Normal 3 2 2 9 3" xfId="41450"/>
    <cellStyle name="Normal 3 2 3" xfId="6079"/>
    <cellStyle name="Normal 3 2 3 10" xfId="35464"/>
    <cellStyle name="Normal 3 2 3 11" xfId="47693"/>
    <cellStyle name="Normal 3 2 3 2" xfId="6080"/>
    <cellStyle name="Normal 3 2 3 2 10" xfId="47694"/>
    <cellStyle name="Normal 3 2 3 2 2" xfId="6081"/>
    <cellStyle name="Normal 3 2 3 2 2 2" xfId="6082"/>
    <cellStyle name="Normal 3 2 3 2 2 2 2" xfId="6083"/>
    <cellStyle name="Normal 3 2 3 2 2 2 2 2" xfId="6084"/>
    <cellStyle name="Normal 3 2 3 2 2 2 2 2 2" xfId="6085"/>
    <cellStyle name="Normal 3 2 3 2 2 2 2 2 2 2" xfId="17088"/>
    <cellStyle name="Normal 3 2 3 2 2 2 2 2 2 2 2" xfId="29343"/>
    <cellStyle name="Normal 3 2 3 2 2 2 2 2 2 2 3" xfId="41584"/>
    <cellStyle name="Normal 3 2 3 2 2 2 2 2 2 3" xfId="23226"/>
    <cellStyle name="Normal 3 2 3 2 2 2 2 2 2 4" xfId="35470"/>
    <cellStyle name="Normal 3 2 3 2 2 2 2 2 2 5" xfId="47699"/>
    <cellStyle name="Normal 3 2 3 2 2 2 2 2 3" xfId="17087"/>
    <cellStyle name="Normal 3 2 3 2 2 2 2 2 3 2" xfId="29342"/>
    <cellStyle name="Normal 3 2 3 2 2 2 2 2 3 3" xfId="41583"/>
    <cellStyle name="Normal 3 2 3 2 2 2 2 2 4" xfId="23225"/>
    <cellStyle name="Normal 3 2 3 2 2 2 2 2 5" xfId="35469"/>
    <cellStyle name="Normal 3 2 3 2 2 2 2 2 6" xfId="47698"/>
    <cellStyle name="Normal 3 2 3 2 2 2 2 3" xfId="6086"/>
    <cellStyle name="Normal 3 2 3 2 2 2 2 3 2" xfId="17089"/>
    <cellStyle name="Normal 3 2 3 2 2 2 2 3 2 2" xfId="29344"/>
    <cellStyle name="Normal 3 2 3 2 2 2 2 3 2 3" xfId="41585"/>
    <cellStyle name="Normal 3 2 3 2 2 2 2 3 3" xfId="23227"/>
    <cellStyle name="Normal 3 2 3 2 2 2 2 3 4" xfId="35471"/>
    <cellStyle name="Normal 3 2 3 2 2 2 2 3 5" xfId="47700"/>
    <cellStyle name="Normal 3 2 3 2 2 2 2 4" xfId="17086"/>
    <cellStyle name="Normal 3 2 3 2 2 2 2 4 2" xfId="29341"/>
    <cellStyle name="Normal 3 2 3 2 2 2 2 4 3" xfId="41582"/>
    <cellStyle name="Normal 3 2 3 2 2 2 2 5" xfId="23224"/>
    <cellStyle name="Normal 3 2 3 2 2 2 2 6" xfId="35468"/>
    <cellStyle name="Normal 3 2 3 2 2 2 2 7" xfId="47697"/>
    <cellStyle name="Normal 3 2 3 2 2 2 3" xfId="6087"/>
    <cellStyle name="Normal 3 2 3 2 2 2 3 2" xfId="6088"/>
    <cellStyle name="Normal 3 2 3 2 2 2 3 2 2" xfId="17091"/>
    <cellStyle name="Normal 3 2 3 2 2 2 3 2 2 2" xfId="29346"/>
    <cellStyle name="Normal 3 2 3 2 2 2 3 2 2 3" xfId="41587"/>
    <cellStyle name="Normal 3 2 3 2 2 2 3 2 3" xfId="23229"/>
    <cellStyle name="Normal 3 2 3 2 2 2 3 2 4" xfId="35473"/>
    <cellStyle name="Normal 3 2 3 2 2 2 3 2 5" xfId="47702"/>
    <cellStyle name="Normal 3 2 3 2 2 2 3 3" xfId="17090"/>
    <cellStyle name="Normal 3 2 3 2 2 2 3 3 2" xfId="29345"/>
    <cellStyle name="Normal 3 2 3 2 2 2 3 3 3" xfId="41586"/>
    <cellStyle name="Normal 3 2 3 2 2 2 3 4" xfId="23228"/>
    <cellStyle name="Normal 3 2 3 2 2 2 3 5" xfId="35472"/>
    <cellStyle name="Normal 3 2 3 2 2 2 3 6" xfId="47701"/>
    <cellStyle name="Normal 3 2 3 2 2 2 4" xfId="6089"/>
    <cellStyle name="Normal 3 2 3 2 2 2 4 2" xfId="17092"/>
    <cellStyle name="Normal 3 2 3 2 2 2 4 2 2" xfId="29347"/>
    <cellStyle name="Normal 3 2 3 2 2 2 4 2 3" xfId="41588"/>
    <cellStyle name="Normal 3 2 3 2 2 2 4 3" xfId="23230"/>
    <cellStyle name="Normal 3 2 3 2 2 2 4 4" xfId="35474"/>
    <cellStyle name="Normal 3 2 3 2 2 2 4 5" xfId="47703"/>
    <cellStyle name="Normal 3 2 3 2 2 2 5" xfId="17085"/>
    <cellStyle name="Normal 3 2 3 2 2 2 5 2" xfId="29340"/>
    <cellStyle name="Normal 3 2 3 2 2 2 5 3" xfId="41581"/>
    <cellStyle name="Normal 3 2 3 2 2 2 6" xfId="23223"/>
    <cellStyle name="Normal 3 2 3 2 2 2 7" xfId="35467"/>
    <cellStyle name="Normal 3 2 3 2 2 2 8" xfId="47696"/>
    <cellStyle name="Normal 3 2 3 2 2 3" xfId="6090"/>
    <cellStyle name="Normal 3 2 3 2 2 3 2" xfId="6091"/>
    <cellStyle name="Normal 3 2 3 2 2 3 2 2" xfId="6092"/>
    <cellStyle name="Normal 3 2 3 2 2 3 2 2 2" xfId="17095"/>
    <cellStyle name="Normal 3 2 3 2 2 3 2 2 2 2" xfId="29350"/>
    <cellStyle name="Normal 3 2 3 2 2 3 2 2 2 3" xfId="41591"/>
    <cellStyle name="Normal 3 2 3 2 2 3 2 2 3" xfId="23233"/>
    <cellStyle name="Normal 3 2 3 2 2 3 2 2 4" xfId="35477"/>
    <cellStyle name="Normal 3 2 3 2 2 3 2 2 5" xfId="47706"/>
    <cellStyle name="Normal 3 2 3 2 2 3 2 3" xfId="17094"/>
    <cellStyle name="Normal 3 2 3 2 2 3 2 3 2" xfId="29349"/>
    <cellStyle name="Normal 3 2 3 2 2 3 2 3 3" xfId="41590"/>
    <cellStyle name="Normal 3 2 3 2 2 3 2 4" xfId="23232"/>
    <cellStyle name="Normal 3 2 3 2 2 3 2 5" xfId="35476"/>
    <cellStyle name="Normal 3 2 3 2 2 3 2 6" xfId="47705"/>
    <cellStyle name="Normal 3 2 3 2 2 3 3" xfId="6093"/>
    <cellStyle name="Normal 3 2 3 2 2 3 3 2" xfId="17096"/>
    <cellStyle name="Normal 3 2 3 2 2 3 3 2 2" xfId="29351"/>
    <cellStyle name="Normal 3 2 3 2 2 3 3 2 3" xfId="41592"/>
    <cellStyle name="Normal 3 2 3 2 2 3 3 3" xfId="23234"/>
    <cellStyle name="Normal 3 2 3 2 2 3 3 4" xfId="35478"/>
    <cellStyle name="Normal 3 2 3 2 2 3 3 5" xfId="47707"/>
    <cellStyle name="Normal 3 2 3 2 2 3 4" xfId="17093"/>
    <cellStyle name="Normal 3 2 3 2 2 3 4 2" xfId="29348"/>
    <cellStyle name="Normal 3 2 3 2 2 3 4 3" xfId="41589"/>
    <cellStyle name="Normal 3 2 3 2 2 3 5" xfId="23231"/>
    <cellStyle name="Normal 3 2 3 2 2 3 6" xfId="35475"/>
    <cellStyle name="Normal 3 2 3 2 2 3 7" xfId="47704"/>
    <cellStyle name="Normal 3 2 3 2 2 4" xfId="6094"/>
    <cellStyle name="Normal 3 2 3 2 2 4 2" xfId="6095"/>
    <cellStyle name="Normal 3 2 3 2 2 4 2 2" xfId="17098"/>
    <cellStyle name="Normal 3 2 3 2 2 4 2 2 2" xfId="29353"/>
    <cellStyle name="Normal 3 2 3 2 2 4 2 2 3" xfId="41594"/>
    <cellStyle name="Normal 3 2 3 2 2 4 2 3" xfId="23236"/>
    <cellStyle name="Normal 3 2 3 2 2 4 2 4" xfId="35480"/>
    <cellStyle name="Normal 3 2 3 2 2 4 2 5" xfId="47709"/>
    <cellStyle name="Normal 3 2 3 2 2 4 3" xfId="17097"/>
    <cellStyle name="Normal 3 2 3 2 2 4 3 2" xfId="29352"/>
    <cellStyle name="Normal 3 2 3 2 2 4 3 3" xfId="41593"/>
    <cellStyle name="Normal 3 2 3 2 2 4 4" xfId="23235"/>
    <cellStyle name="Normal 3 2 3 2 2 4 5" xfId="35479"/>
    <cellStyle name="Normal 3 2 3 2 2 4 6" xfId="47708"/>
    <cellStyle name="Normal 3 2 3 2 2 5" xfId="6096"/>
    <cellStyle name="Normal 3 2 3 2 2 5 2" xfId="17099"/>
    <cellStyle name="Normal 3 2 3 2 2 5 2 2" xfId="29354"/>
    <cellStyle name="Normal 3 2 3 2 2 5 2 3" xfId="41595"/>
    <cellStyle name="Normal 3 2 3 2 2 5 3" xfId="23237"/>
    <cellStyle name="Normal 3 2 3 2 2 5 4" xfId="35481"/>
    <cellStyle name="Normal 3 2 3 2 2 5 5" xfId="47710"/>
    <cellStyle name="Normal 3 2 3 2 2 6" xfId="17084"/>
    <cellStyle name="Normal 3 2 3 2 2 6 2" xfId="29339"/>
    <cellStyle name="Normal 3 2 3 2 2 6 3" xfId="41580"/>
    <cellStyle name="Normal 3 2 3 2 2 7" xfId="23222"/>
    <cellStyle name="Normal 3 2 3 2 2 8" xfId="35466"/>
    <cellStyle name="Normal 3 2 3 2 2 9" xfId="47695"/>
    <cellStyle name="Normal 3 2 3 2 3" xfId="6097"/>
    <cellStyle name="Normal 3 2 3 2 3 2" xfId="6098"/>
    <cellStyle name="Normal 3 2 3 2 3 2 2" xfId="6099"/>
    <cellStyle name="Normal 3 2 3 2 3 2 2 2" xfId="6100"/>
    <cellStyle name="Normal 3 2 3 2 3 2 2 2 2" xfId="17103"/>
    <cellStyle name="Normal 3 2 3 2 3 2 2 2 2 2" xfId="29358"/>
    <cellStyle name="Normal 3 2 3 2 3 2 2 2 2 3" xfId="41599"/>
    <cellStyle name="Normal 3 2 3 2 3 2 2 2 3" xfId="23241"/>
    <cellStyle name="Normal 3 2 3 2 3 2 2 2 4" xfId="35485"/>
    <cellStyle name="Normal 3 2 3 2 3 2 2 2 5" xfId="47714"/>
    <cellStyle name="Normal 3 2 3 2 3 2 2 3" xfId="17102"/>
    <cellStyle name="Normal 3 2 3 2 3 2 2 3 2" xfId="29357"/>
    <cellStyle name="Normal 3 2 3 2 3 2 2 3 3" xfId="41598"/>
    <cellStyle name="Normal 3 2 3 2 3 2 2 4" xfId="23240"/>
    <cellStyle name="Normal 3 2 3 2 3 2 2 5" xfId="35484"/>
    <cellStyle name="Normal 3 2 3 2 3 2 2 6" xfId="47713"/>
    <cellStyle name="Normal 3 2 3 2 3 2 3" xfId="6101"/>
    <cellStyle name="Normal 3 2 3 2 3 2 3 2" xfId="17104"/>
    <cellStyle name="Normal 3 2 3 2 3 2 3 2 2" xfId="29359"/>
    <cellStyle name="Normal 3 2 3 2 3 2 3 2 3" xfId="41600"/>
    <cellStyle name="Normal 3 2 3 2 3 2 3 3" xfId="23242"/>
    <cellStyle name="Normal 3 2 3 2 3 2 3 4" xfId="35486"/>
    <cellStyle name="Normal 3 2 3 2 3 2 3 5" xfId="47715"/>
    <cellStyle name="Normal 3 2 3 2 3 2 4" xfId="17101"/>
    <cellStyle name="Normal 3 2 3 2 3 2 4 2" xfId="29356"/>
    <cellStyle name="Normal 3 2 3 2 3 2 4 3" xfId="41597"/>
    <cellStyle name="Normal 3 2 3 2 3 2 5" xfId="23239"/>
    <cellStyle name="Normal 3 2 3 2 3 2 6" xfId="35483"/>
    <cellStyle name="Normal 3 2 3 2 3 2 7" xfId="47712"/>
    <cellStyle name="Normal 3 2 3 2 3 3" xfId="6102"/>
    <cellStyle name="Normal 3 2 3 2 3 3 2" xfId="6103"/>
    <cellStyle name="Normal 3 2 3 2 3 3 2 2" xfId="17106"/>
    <cellStyle name="Normal 3 2 3 2 3 3 2 2 2" xfId="29361"/>
    <cellStyle name="Normal 3 2 3 2 3 3 2 2 3" xfId="41602"/>
    <cellStyle name="Normal 3 2 3 2 3 3 2 3" xfId="23244"/>
    <cellStyle name="Normal 3 2 3 2 3 3 2 4" xfId="35488"/>
    <cellStyle name="Normal 3 2 3 2 3 3 2 5" xfId="47717"/>
    <cellStyle name="Normal 3 2 3 2 3 3 3" xfId="17105"/>
    <cellStyle name="Normal 3 2 3 2 3 3 3 2" xfId="29360"/>
    <cellStyle name="Normal 3 2 3 2 3 3 3 3" xfId="41601"/>
    <cellStyle name="Normal 3 2 3 2 3 3 4" xfId="23243"/>
    <cellStyle name="Normal 3 2 3 2 3 3 5" xfId="35487"/>
    <cellStyle name="Normal 3 2 3 2 3 3 6" xfId="47716"/>
    <cellStyle name="Normal 3 2 3 2 3 4" xfId="6104"/>
    <cellStyle name="Normal 3 2 3 2 3 4 2" xfId="17107"/>
    <cellStyle name="Normal 3 2 3 2 3 4 2 2" xfId="29362"/>
    <cellStyle name="Normal 3 2 3 2 3 4 2 3" xfId="41603"/>
    <cellStyle name="Normal 3 2 3 2 3 4 3" xfId="23245"/>
    <cellStyle name="Normal 3 2 3 2 3 4 4" xfId="35489"/>
    <cellStyle name="Normal 3 2 3 2 3 4 5" xfId="47718"/>
    <cellStyle name="Normal 3 2 3 2 3 5" xfId="17100"/>
    <cellStyle name="Normal 3 2 3 2 3 5 2" xfId="29355"/>
    <cellStyle name="Normal 3 2 3 2 3 5 3" xfId="41596"/>
    <cellStyle name="Normal 3 2 3 2 3 6" xfId="23238"/>
    <cellStyle name="Normal 3 2 3 2 3 7" xfId="35482"/>
    <cellStyle name="Normal 3 2 3 2 3 8" xfId="47711"/>
    <cellStyle name="Normal 3 2 3 2 4" xfId="6105"/>
    <cellStyle name="Normal 3 2 3 2 4 2" xfId="6106"/>
    <cellStyle name="Normal 3 2 3 2 4 2 2" xfId="6107"/>
    <cellStyle name="Normal 3 2 3 2 4 2 2 2" xfId="17110"/>
    <cellStyle name="Normal 3 2 3 2 4 2 2 2 2" xfId="29365"/>
    <cellStyle name="Normal 3 2 3 2 4 2 2 2 3" xfId="41606"/>
    <cellStyle name="Normal 3 2 3 2 4 2 2 3" xfId="23248"/>
    <cellStyle name="Normal 3 2 3 2 4 2 2 4" xfId="35492"/>
    <cellStyle name="Normal 3 2 3 2 4 2 2 5" xfId="47721"/>
    <cellStyle name="Normal 3 2 3 2 4 2 3" xfId="17109"/>
    <cellStyle name="Normal 3 2 3 2 4 2 3 2" xfId="29364"/>
    <cellStyle name="Normal 3 2 3 2 4 2 3 3" xfId="41605"/>
    <cellStyle name="Normal 3 2 3 2 4 2 4" xfId="23247"/>
    <cellStyle name="Normal 3 2 3 2 4 2 5" xfId="35491"/>
    <cellStyle name="Normal 3 2 3 2 4 2 6" xfId="47720"/>
    <cellStyle name="Normal 3 2 3 2 4 3" xfId="6108"/>
    <cellStyle name="Normal 3 2 3 2 4 3 2" xfId="17111"/>
    <cellStyle name="Normal 3 2 3 2 4 3 2 2" xfId="29366"/>
    <cellStyle name="Normal 3 2 3 2 4 3 2 3" xfId="41607"/>
    <cellStyle name="Normal 3 2 3 2 4 3 3" xfId="23249"/>
    <cellStyle name="Normal 3 2 3 2 4 3 4" xfId="35493"/>
    <cellStyle name="Normal 3 2 3 2 4 3 5" xfId="47722"/>
    <cellStyle name="Normal 3 2 3 2 4 4" xfId="17108"/>
    <cellStyle name="Normal 3 2 3 2 4 4 2" xfId="29363"/>
    <cellStyle name="Normal 3 2 3 2 4 4 3" xfId="41604"/>
    <cellStyle name="Normal 3 2 3 2 4 5" xfId="23246"/>
    <cellStyle name="Normal 3 2 3 2 4 6" xfId="35490"/>
    <cellStyle name="Normal 3 2 3 2 4 7" xfId="47719"/>
    <cellStyle name="Normal 3 2 3 2 5" xfId="6109"/>
    <cellStyle name="Normal 3 2 3 2 5 2" xfId="6110"/>
    <cellStyle name="Normal 3 2 3 2 5 2 2" xfId="17113"/>
    <cellStyle name="Normal 3 2 3 2 5 2 2 2" xfId="29368"/>
    <cellStyle name="Normal 3 2 3 2 5 2 2 3" xfId="41609"/>
    <cellStyle name="Normal 3 2 3 2 5 2 3" xfId="23251"/>
    <cellStyle name="Normal 3 2 3 2 5 2 4" xfId="35495"/>
    <cellStyle name="Normal 3 2 3 2 5 2 5" xfId="47724"/>
    <cellStyle name="Normal 3 2 3 2 5 3" xfId="17112"/>
    <cellStyle name="Normal 3 2 3 2 5 3 2" xfId="29367"/>
    <cellStyle name="Normal 3 2 3 2 5 3 3" xfId="41608"/>
    <cellStyle name="Normal 3 2 3 2 5 4" xfId="23250"/>
    <cellStyle name="Normal 3 2 3 2 5 5" xfId="35494"/>
    <cellStyle name="Normal 3 2 3 2 5 6" xfId="47723"/>
    <cellStyle name="Normal 3 2 3 2 6" xfId="6111"/>
    <cellStyle name="Normal 3 2 3 2 6 2" xfId="17114"/>
    <cellStyle name="Normal 3 2 3 2 6 2 2" xfId="29369"/>
    <cellStyle name="Normal 3 2 3 2 6 2 3" xfId="41610"/>
    <cellStyle name="Normal 3 2 3 2 6 3" xfId="23252"/>
    <cellStyle name="Normal 3 2 3 2 6 4" xfId="35496"/>
    <cellStyle name="Normal 3 2 3 2 6 5" xfId="47725"/>
    <cellStyle name="Normal 3 2 3 2 7" xfId="17083"/>
    <cellStyle name="Normal 3 2 3 2 7 2" xfId="29338"/>
    <cellStyle name="Normal 3 2 3 2 7 3" xfId="41579"/>
    <cellStyle name="Normal 3 2 3 2 8" xfId="23221"/>
    <cellStyle name="Normal 3 2 3 2 9" xfId="35465"/>
    <cellStyle name="Normal 3 2 3 3" xfId="6112"/>
    <cellStyle name="Normal 3 2 3 3 2" xfId="6113"/>
    <cellStyle name="Normal 3 2 3 3 2 2" xfId="6114"/>
    <cellStyle name="Normal 3 2 3 3 2 2 2" xfId="6115"/>
    <cellStyle name="Normal 3 2 3 3 2 2 2 2" xfId="6116"/>
    <cellStyle name="Normal 3 2 3 3 2 2 2 2 2" xfId="17119"/>
    <cellStyle name="Normal 3 2 3 3 2 2 2 2 2 2" xfId="29374"/>
    <cellStyle name="Normal 3 2 3 3 2 2 2 2 2 3" xfId="41615"/>
    <cellStyle name="Normal 3 2 3 3 2 2 2 2 3" xfId="23257"/>
    <cellStyle name="Normal 3 2 3 3 2 2 2 2 4" xfId="35501"/>
    <cellStyle name="Normal 3 2 3 3 2 2 2 2 5" xfId="47730"/>
    <cellStyle name="Normal 3 2 3 3 2 2 2 3" xfId="17118"/>
    <cellStyle name="Normal 3 2 3 3 2 2 2 3 2" xfId="29373"/>
    <cellStyle name="Normal 3 2 3 3 2 2 2 3 3" xfId="41614"/>
    <cellStyle name="Normal 3 2 3 3 2 2 2 4" xfId="23256"/>
    <cellStyle name="Normal 3 2 3 3 2 2 2 5" xfId="35500"/>
    <cellStyle name="Normal 3 2 3 3 2 2 2 6" xfId="47729"/>
    <cellStyle name="Normal 3 2 3 3 2 2 3" xfId="6117"/>
    <cellStyle name="Normal 3 2 3 3 2 2 3 2" xfId="17120"/>
    <cellStyle name="Normal 3 2 3 3 2 2 3 2 2" xfId="29375"/>
    <cellStyle name="Normal 3 2 3 3 2 2 3 2 3" xfId="41616"/>
    <cellStyle name="Normal 3 2 3 3 2 2 3 3" xfId="23258"/>
    <cellStyle name="Normal 3 2 3 3 2 2 3 4" xfId="35502"/>
    <cellStyle name="Normal 3 2 3 3 2 2 3 5" xfId="47731"/>
    <cellStyle name="Normal 3 2 3 3 2 2 4" xfId="17117"/>
    <cellStyle name="Normal 3 2 3 3 2 2 4 2" xfId="29372"/>
    <cellStyle name="Normal 3 2 3 3 2 2 4 3" xfId="41613"/>
    <cellStyle name="Normal 3 2 3 3 2 2 5" xfId="23255"/>
    <cellStyle name="Normal 3 2 3 3 2 2 6" xfId="35499"/>
    <cellStyle name="Normal 3 2 3 3 2 2 7" xfId="47728"/>
    <cellStyle name="Normal 3 2 3 3 2 3" xfId="6118"/>
    <cellStyle name="Normal 3 2 3 3 2 3 2" xfId="6119"/>
    <cellStyle name="Normal 3 2 3 3 2 3 2 2" xfId="17122"/>
    <cellStyle name="Normal 3 2 3 3 2 3 2 2 2" xfId="29377"/>
    <cellStyle name="Normal 3 2 3 3 2 3 2 2 3" xfId="41618"/>
    <cellStyle name="Normal 3 2 3 3 2 3 2 3" xfId="23260"/>
    <cellStyle name="Normal 3 2 3 3 2 3 2 4" xfId="35504"/>
    <cellStyle name="Normal 3 2 3 3 2 3 2 5" xfId="47733"/>
    <cellStyle name="Normal 3 2 3 3 2 3 3" xfId="17121"/>
    <cellStyle name="Normal 3 2 3 3 2 3 3 2" xfId="29376"/>
    <cellStyle name="Normal 3 2 3 3 2 3 3 3" xfId="41617"/>
    <cellStyle name="Normal 3 2 3 3 2 3 4" xfId="23259"/>
    <cellStyle name="Normal 3 2 3 3 2 3 5" xfId="35503"/>
    <cellStyle name="Normal 3 2 3 3 2 3 6" xfId="47732"/>
    <cellStyle name="Normal 3 2 3 3 2 4" xfId="6120"/>
    <cellStyle name="Normal 3 2 3 3 2 4 2" xfId="17123"/>
    <cellStyle name="Normal 3 2 3 3 2 4 2 2" xfId="29378"/>
    <cellStyle name="Normal 3 2 3 3 2 4 2 3" xfId="41619"/>
    <cellStyle name="Normal 3 2 3 3 2 4 3" xfId="23261"/>
    <cellStyle name="Normal 3 2 3 3 2 4 4" xfId="35505"/>
    <cellStyle name="Normal 3 2 3 3 2 4 5" xfId="47734"/>
    <cellStyle name="Normal 3 2 3 3 2 5" xfId="17116"/>
    <cellStyle name="Normal 3 2 3 3 2 5 2" xfId="29371"/>
    <cellStyle name="Normal 3 2 3 3 2 5 3" xfId="41612"/>
    <cellStyle name="Normal 3 2 3 3 2 6" xfId="23254"/>
    <cellStyle name="Normal 3 2 3 3 2 7" xfId="35498"/>
    <cellStyle name="Normal 3 2 3 3 2 8" xfId="47727"/>
    <cellStyle name="Normal 3 2 3 3 3" xfId="6121"/>
    <cellStyle name="Normal 3 2 3 3 3 2" xfId="6122"/>
    <cellStyle name="Normal 3 2 3 3 3 2 2" xfId="6123"/>
    <cellStyle name="Normal 3 2 3 3 3 2 2 2" xfId="17126"/>
    <cellStyle name="Normal 3 2 3 3 3 2 2 2 2" xfId="29381"/>
    <cellStyle name="Normal 3 2 3 3 3 2 2 2 3" xfId="41622"/>
    <cellStyle name="Normal 3 2 3 3 3 2 2 3" xfId="23264"/>
    <cellStyle name="Normal 3 2 3 3 3 2 2 4" xfId="35508"/>
    <cellStyle name="Normal 3 2 3 3 3 2 2 5" xfId="47737"/>
    <cellStyle name="Normal 3 2 3 3 3 2 3" xfId="17125"/>
    <cellStyle name="Normal 3 2 3 3 3 2 3 2" xfId="29380"/>
    <cellStyle name="Normal 3 2 3 3 3 2 3 3" xfId="41621"/>
    <cellStyle name="Normal 3 2 3 3 3 2 4" xfId="23263"/>
    <cellStyle name="Normal 3 2 3 3 3 2 5" xfId="35507"/>
    <cellStyle name="Normal 3 2 3 3 3 2 6" xfId="47736"/>
    <cellStyle name="Normal 3 2 3 3 3 3" xfId="6124"/>
    <cellStyle name="Normal 3 2 3 3 3 3 2" xfId="17127"/>
    <cellStyle name="Normal 3 2 3 3 3 3 2 2" xfId="29382"/>
    <cellStyle name="Normal 3 2 3 3 3 3 2 3" xfId="41623"/>
    <cellStyle name="Normal 3 2 3 3 3 3 3" xfId="23265"/>
    <cellStyle name="Normal 3 2 3 3 3 3 4" xfId="35509"/>
    <cellStyle name="Normal 3 2 3 3 3 3 5" xfId="47738"/>
    <cellStyle name="Normal 3 2 3 3 3 4" xfId="17124"/>
    <cellStyle name="Normal 3 2 3 3 3 4 2" xfId="29379"/>
    <cellStyle name="Normal 3 2 3 3 3 4 3" xfId="41620"/>
    <cellStyle name="Normal 3 2 3 3 3 5" xfId="23262"/>
    <cellStyle name="Normal 3 2 3 3 3 6" xfId="35506"/>
    <cellStyle name="Normal 3 2 3 3 3 7" xfId="47735"/>
    <cellStyle name="Normal 3 2 3 3 4" xfId="6125"/>
    <cellStyle name="Normal 3 2 3 3 4 2" xfId="6126"/>
    <cellStyle name="Normal 3 2 3 3 4 2 2" xfId="17129"/>
    <cellStyle name="Normal 3 2 3 3 4 2 2 2" xfId="29384"/>
    <cellStyle name="Normal 3 2 3 3 4 2 2 3" xfId="41625"/>
    <cellStyle name="Normal 3 2 3 3 4 2 3" xfId="23267"/>
    <cellStyle name="Normal 3 2 3 3 4 2 4" xfId="35511"/>
    <cellStyle name="Normal 3 2 3 3 4 2 5" xfId="47740"/>
    <cellStyle name="Normal 3 2 3 3 4 3" xfId="17128"/>
    <cellStyle name="Normal 3 2 3 3 4 3 2" xfId="29383"/>
    <cellStyle name="Normal 3 2 3 3 4 3 3" xfId="41624"/>
    <cellStyle name="Normal 3 2 3 3 4 4" xfId="23266"/>
    <cellStyle name="Normal 3 2 3 3 4 5" xfId="35510"/>
    <cellStyle name="Normal 3 2 3 3 4 6" xfId="47739"/>
    <cellStyle name="Normal 3 2 3 3 5" xfId="6127"/>
    <cellStyle name="Normal 3 2 3 3 5 2" xfId="17130"/>
    <cellStyle name="Normal 3 2 3 3 5 2 2" xfId="29385"/>
    <cellStyle name="Normal 3 2 3 3 5 2 3" xfId="41626"/>
    <cellStyle name="Normal 3 2 3 3 5 3" xfId="23268"/>
    <cellStyle name="Normal 3 2 3 3 5 4" xfId="35512"/>
    <cellStyle name="Normal 3 2 3 3 5 5" xfId="47741"/>
    <cellStyle name="Normal 3 2 3 3 6" xfId="17115"/>
    <cellStyle name="Normal 3 2 3 3 6 2" xfId="29370"/>
    <cellStyle name="Normal 3 2 3 3 6 3" xfId="41611"/>
    <cellStyle name="Normal 3 2 3 3 7" xfId="23253"/>
    <cellStyle name="Normal 3 2 3 3 8" xfId="35497"/>
    <cellStyle name="Normal 3 2 3 3 9" xfId="47726"/>
    <cellStyle name="Normal 3 2 3 4" xfId="6128"/>
    <cellStyle name="Normal 3 2 3 4 2" xfId="6129"/>
    <cellStyle name="Normal 3 2 3 4 2 2" xfId="6130"/>
    <cellStyle name="Normal 3 2 3 4 2 2 2" xfId="6131"/>
    <cellStyle name="Normal 3 2 3 4 2 2 2 2" xfId="17134"/>
    <cellStyle name="Normal 3 2 3 4 2 2 2 2 2" xfId="29389"/>
    <cellStyle name="Normal 3 2 3 4 2 2 2 2 3" xfId="41630"/>
    <cellStyle name="Normal 3 2 3 4 2 2 2 3" xfId="23272"/>
    <cellStyle name="Normal 3 2 3 4 2 2 2 4" xfId="35516"/>
    <cellStyle name="Normal 3 2 3 4 2 2 2 5" xfId="47745"/>
    <cellStyle name="Normal 3 2 3 4 2 2 3" xfId="17133"/>
    <cellStyle name="Normal 3 2 3 4 2 2 3 2" xfId="29388"/>
    <cellStyle name="Normal 3 2 3 4 2 2 3 3" xfId="41629"/>
    <cellStyle name="Normal 3 2 3 4 2 2 4" xfId="23271"/>
    <cellStyle name="Normal 3 2 3 4 2 2 5" xfId="35515"/>
    <cellStyle name="Normal 3 2 3 4 2 2 6" xfId="47744"/>
    <cellStyle name="Normal 3 2 3 4 2 3" xfId="6132"/>
    <cellStyle name="Normal 3 2 3 4 2 3 2" xfId="17135"/>
    <cellStyle name="Normal 3 2 3 4 2 3 2 2" xfId="29390"/>
    <cellStyle name="Normal 3 2 3 4 2 3 2 3" xfId="41631"/>
    <cellStyle name="Normal 3 2 3 4 2 3 3" xfId="23273"/>
    <cellStyle name="Normal 3 2 3 4 2 3 4" xfId="35517"/>
    <cellStyle name="Normal 3 2 3 4 2 3 5" xfId="47746"/>
    <cellStyle name="Normal 3 2 3 4 2 4" xfId="17132"/>
    <cellStyle name="Normal 3 2 3 4 2 4 2" xfId="29387"/>
    <cellStyle name="Normal 3 2 3 4 2 4 3" xfId="41628"/>
    <cellStyle name="Normal 3 2 3 4 2 5" xfId="23270"/>
    <cellStyle name="Normal 3 2 3 4 2 6" xfId="35514"/>
    <cellStyle name="Normal 3 2 3 4 2 7" xfId="47743"/>
    <cellStyle name="Normal 3 2 3 4 3" xfId="6133"/>
    <cellStyle name="Normal 3 2 3 4 3 2" xfId="6134"/>
    <cellStyle name="Normal 3 2 3 4 3 2 2" xfId="17137"/>
    <cellStyle name="Normal 3 2 3 4 3 2 2 2" xfId="29392"/>
    <cellStyle name="Normal 3 2 3 4 3 2 2 3" xfId="41633"/>
    <cellStyle name="Normal 3 2 3 4 3 2 3" xfId="23275"/>
    <cellStyle name="Normal 3 2 3 4 3 2 4" xfId="35519"/>
    <cellStyle name="Normal 3 2 3 4 3 2 5" xfId="47748"/>
    <cellStyle name="Normal 3 2 3 4 3 3" xfId="17136"/>
    <cellStyle name="Normal 3 2 3 4 3 3 2" xfId="29391"/>
    <cellStyle name="Normal 3 2 3 4 3 3 3" xfId="41632"/>
    <cellStyle name="Normal 3 2 3 4 3 4" xfId="23274"/>
    <cellStyle name="Normal 3 2 3 4 3 5" xfId="35518"/>
    <cellStyle name="Normal 3 2 3 4 3 6" xfId="47747"/>
    <cellStyle name="Normal 3 2 3 4 4" xfId="6135"/>
    <cellStyle name="Normal 3 2 3 4 4 2" xfId="17138"/>
    <cellStyle name="Normal 3 2 3 4 4 2 2" xfId="29393"/>
    <cellStyle name="Normal 3 2 3 4 4 2 3" xfId="41634"/>
    <cellStyle name="Normal 3 2 3 4 4 3" xfId="23276"/>
    <cellStyle name="Normal 3 2 3 4 4 4" xfId="35520"/>
    <cellStyle name="Normal 3 2 3 4 4 5" xfId="47749"/>
    <cellStyle name="Normal 3 2 3 4 5" xfId="17131"/>
    <cellStyle name="Normal 3 2 3 4 5 2" xfId="29386"/>
    <cellStyle name="Normal 3 2 3 4 5 3" xfId="41627"/>
    <cellStyle name="Normal 3 2 3 4 6" xfId="23269"/>
    <cellStyle name="Normal 3 2 3 4 7" xfId="35513"/>
    <cellStyle name="Normal 3 2 3 4 8" xfId="47742"/>
    <cellStyle name="Normal 3 2 3 5" xfId="6136"/>
    <cellStyle name="Normal 3 2 3 5 2" xfId="6137"/>
    <cellStyle name="Normal 3 2 3 5 2 2" xfId="6138"/>
    <cellStyle name="Normal 3 2 3 5 2 2 2" xfId="17141"/>
    <cellStyle name="Normal 3 2 3 5 2 2 2 2" xfId="29396"/>
    <cellStyle name="Normal 3 2 3 5 2 2 2 3" xfId="41637"/>
    <cellStyle name="Normal 3 2 3 5 2 2 3" xfId="23279"/>
    <cellStyle name="Normal 3 2 3 5 2 2 4" xfId="35523"/>
    <cellStyle name="Normal 3 2 3 5 2 2 5" xfId="47752"/>
    <cellStyle name="Normal 3 2 3 5 2 3" xfId="17140"/>
    <cellStyle name="Normal 3 2 3 5 2 3 2" xfId="29395"/>
    <cellStyle name="Normal 3 2 3 5 2 3 3" xfId="41636"/>
    <cellStyle name="Normal 3 2 3 5 2 4" xfId="23278"/>
    <cellStyle name="Normal 3 2 3 5 2 5" xfId="35522"/>
    <cellStyle name="Normal 3 2 3 5 2 6" xfId="47751"/>
    <cellStyle name="Normal 3 2 3 5 3" xfId="6139"/>
    <cellStyle name="Normal 3 2 3 5 3 2" xfId="17142"/>
    <cellStyle name="Normal 3 2 3 5 3 2 2" xfId="29397"/>
    <cellStyle name="Normal 3 2 3 5 3 2 3" xfId="41638"/>
    <cellStyle name="Normal 3 2 3 5 3 3" xfId="23280"/>
    <cellStyle name="Normal 3 2 3 5 3 4" xfId="35524"/>
    <cellStyle name="Normal 3 2 3 5 3 5" xfId="47753"/>
    <cellStyle name="Normal 3 2 3 5 4" xfId="17139"/>
    <cellStyle name="Normal 3 2 3 5 4 2" xfId="29394"/>
    <cellStyle name="Normal 3 2 3 5 4 3" xfId="41635"/>
    <cellStyle name="Normal 3 2 3 5 5" xfId="23277"/>
    <cellStyle name="Normal 3 2 3 5 6" xfId="35521"/>
    <cellStyle name="Normal 3 2 3 5 7" xfId="47750"/>
    <cellStyle name="Normal 3 2 3 6" xfId="6140"/>
    <cellStyle name="Normal 3 2 3 6 2" xfId="6141"/>
    <cellStyle name="Normal 3 2 3 6 2 2" xfId="17144"/>
    <cellStyle name="Normal 3 2 3 6 2 2 2" xfId="29399"/>
    <cellStyle name="Normal 3 2 3 6 2 2 3" xfId="41640"/>
    <cellStyle name="Normal 3 2 3 6 2 3" xfId="23282"/>
    <cellStyle name="Normal 3 2 3 6 2 4" xfId="35526"/>
    <cellStyle name="Normal 3 2 3 6 2 5" xfId="47755"/>
    <cellStyle name="Normal 3 2 3 6 3" xfId="17143"/>
    <cellStyle name="Normal 3 2 3 6 3 2" xfId="29398"/>
    <cellStyle name="Normal 3 2 3 6 3 3" xfId="41639"/>
    <cellStyle name="Normal 3 2 3 6 4" xfId="23281"/>
    <cellStyle name="Normal 3 2 3 6 5" xfId="35525"/>
    <cellStyle name="Normal 3 2 3 6 6" xfId="47754"/>
    <cellStyle name="Normal 3 2 3 7" xfId="6142"/>
    <cellStyle name="Normal 3 2 3 7 2" xfId="17145"/>
    <cellStyle name="Normal 3 2 3 7 2 2" xfId="29400"/>
    <cellStyle name="Normal 3 2 3 7 2 3" xfId="41641"/>
    <cellStyle name="Normal 3 2 3 7 3" xfId="23283"/>
    <cellStyle name="Normal 3 2 3 7 4" xfId="35527"/>
    <cellStyle name="Normal 3 2 3 7 5" xfId="47756"/>
    <cellStyle name="Normal 3 2 3 8" xfId="17082"/>
    <cellStyle name="Normal 3 2 3 8 2" xfId="29337"/>
    <cellStyle name="Normal 3 2 3 8 3" xfId="41578"/>
    <cellStyle name="Normal 3 2 3 9" xfId="23220"/>
    <cellStyle name="Normal 3 2 4" xfId="6143"/>
    <cellStyle name="Normal 3 2 4 10" xfId="47757"/>
    <cellStyle name="Normal 3 2 4 2" xfId="6144"/>
    <cellStyle name="Normal 3 2 4 2 2" xfId="6145"/>
    <cellStyle name="Normal 3 2 4 2 2 2" xfId="6146"/>
    <cellStyle name="Normal 3 2 4 2 2 2 2" xfId="6147"/>
    <cellStyle name="Normal 3 2 4 2 2 2 2 2" xfId="6148"/>
    <cellStyle name="Normal 3 2 4 2 2 2 2 2 2" xfId="17151"/>
    <cellStyle name="Normal 3 2 4 2 2 2 2 2 2 2" xfId="29406"/>
    <cellStyle name="Normal 3 2 4 2 2 2 2 2 2 3" xfId="41647"/>
    <cellStyle name="Normal 3 2 4 2 2 2 2 2 3" xfId="23289"/>
    <cellStyle name="Normal 3 2 4 2 2 2 2 2 4" xfId="35533"/>
    <cellStyle name="Normal 3 2 4 2 2 2 2 2 5" xfId="47762"/>
    <cellStyle name="Normal 3 2 4 2 2 2 2 3" xfId="17150"/>
    <cellStyle name="Normal 3 2 4 2 2 2 2 3 2" xfId="29405"/>
    <cellStyle name="Normal 3 2 4 2 2 2 2 3 3" xfId="41646"/>
    <cellStyle name="Normal 3 2 4 2 2 2 2 4" xfId="23288"/>
    <cellStyle name="Normal 3 2 4 2 2 2 2 5" xfId="35532"/>
    <cellStyle name="Normal 3 2 4 2 2 2 2 6" xfId="47761"/>
    <cellStyle name="Normal 3 2 4 2 2 2 3" xfId="6149"/>
    <cellStyle name="Normal 3 2 4 2 2 2 3 2" xfId="17152"/>
    <cellStyle name="Normal 3 2 4 2 2 2 3 2 2" xfId="29407"/>
    <cellStyle name="Normal 3 2 4 2 2 2 3 2 3" xfId="41648"/>
    <cellStyle name="Normal 3 2 4 2 2 2 3 3" xfId="23290"/>
    <cellStyle name="Normal 3 2 4 2 2 2 3 4" xfId="35534"/>
    <cellStyle name="Normal 3 2 4 2 2 2 3 5" xfId="47763"/>
    <cellStyle name="Normal 3 2 4 2 2 2 4" xfId="17149"/>
    <cellStyle name="Normal 3 2 4 2 2 2 4 2" xfId="29404"/>
    <cellStyle name="Normal 3 2 4 2 2 2 4 3" xfId="41645"/>
    <cellStyle name="Normal 3 2 4 2 2 2 5" xfId="23287"/>
    <cellStyle name="Normal 3 2 4 2 2 2 6" xfId="35531"/>
    <cellStyle name="Normal 3 2 4 2 2 2 7" xfId="47760"/>
    <cellStyle name="Normal 3 2 4 2 2 3" xfId="6150"/>
    <cellStyle name="Normal 3 2 4 2 2 3 2" xfId="6151"/>
    <cellStyle name="Normal 3 2 4 2 2 3 2 2" xfId="17154"/>
    <cellStyle name="Normal 3 2 4 2 2 3 2 2 2" xfId="29409"/>
    <cellStyle name="Normal 3 2 4 2 2 3 2 2 3" xfId="41650"/>
    <cellStyle name="Normal 3 2 4 2 2 3 2 3" xfId="23292"/>
    <cellStyle name="Normal 3 2 4 2 2 3 2 4" xfId="35536"/>
    <cellStyle name="Normal 3 2 4 2 2 3 2 5" xfId="47765"/>
    <cellStyle name="Normal 3 2 4 2 2 3 3" xfId="17153"/>
    <cellStyle name="Normal 3 2 4 2 2 3 3 2" xfId="29408"/>
    <cellStyle name="Normal 3 2 4 2 2 3 3 3" xfId="41649"/>
    <cellStyle name="Normal 3 2 4 2 2 3 4" xfId="23291"/>
    <cellStyle name="Normal 3 2 4 2 2 3 5" xfId="35535"/>
    <cellStyle name="Normal 3 2 4 2 2 3 6" xfId="47764"/>
    <cellStyle name="Normal 3 2 4 2 2 4" xfId="6152"/>
    <cellStyle name="Normal 3 2 4 2 2 4 2" xfId="17155"/>
    <cellStyle name="Normal 3 2 4 2 2 4 2 2" xfId="29410"/>
    <cellStyle name="Normal 3 2 4 2 2 4 2 3" xfId="41651"/>
    <cellStyle name="Normal 3 2 4 2 2 4 3" xfId="23293"/>
    <cellStyle name="Normal 3 2 4 2 2 4 4" xfId="35537"/>
    <cellStyle name="Normal 3 2 4 2 2 4 5" xfId="47766"/>
    <cellStyle name="Normal 3 2 4 2 2 5" xfId="17148"/>
    <cellStyle name="Normal 3 2 4 2 2 5 2" xfId="29403"/>
    <cellStyle name="Normal 3 2 4 2 2 5 3" xfId="41644"/>
    <cellStyle name="Normal 3 2 4 2 2 6" xfId="23286"/>
    <cellStyle name="Normal 3 2 4 2 2 7" xfId="35530"/>
    <cellStyle name="Normal 3 2 4 2 2 8" xfId="47759"/>
    <cellStyle name="Normal 3 2 4 2 3" xfId="6153"/>
    <cellStyle name="Normal 3 2 4 2 3 2" xfId="6154"/>
    <cellStyle name="Normal 3 2 4 2 3 2 2" xfId="6155"/>
    <cellStyle name="Normal 3 2 4 2 3 2 2 2" xfId="17158"/>
    <cellStyle name="Normal 3 2 4 2 3 2 2 2 2" xfId="29413"/>
    <cellStyle name="Normal 3 2 4 2 3 2 2 2 3" xfId="41654"/>
    <cellStyle name="Normal 3 2 4 2 3 2 2 3" xfId="23296"/>
    <cellStyle name="Normal 3 2 4 2 3 2 2 4" xfId="35540"/>
    <cellStyle name="Normal 3 2 4 2 3 2 2 5" xfId="47769"/>
    <cellStyle name="Normal 3 2 4 2 3 2 3" xfId="17157"/>
    <cellStyle name="Normal 3 2 4 2 3 2 3 2" xfId="29412"/>
    <cellStyle name="Normal 3 2 4 2 3 2 3 3" xfId="41653"/>
    <cellStyle name="Normal 3 2 4 2 3 2 4" xfId="23295"/>
    <cellStyle name="Normal 3 2 4 2 3 2 5" xfId="35539"/>
    <cellStyle name="Normal 3 2 4 2 3 2 6" xfId="47768"/>
    <cellStyle name="Normal 3 2 4 2 3 3" xfId="6156"/>
    <cellStyle name="Normal 3 2 4 2 3 3 2" xfId="17159"/>
    <cellStyle name="Normal 3 2 4 2 3 3 2 2" xfId="29414"/>
    <cellStyle name="Normal 3 2 4 2 3 3 2 3" xfId="41655"/>
    <cellStyle name="Normal 3 2 4 2 3 3 3" xfId="23297"/>
    <cellStyle name="Normal 3 2 4 2 3 3 4" xfId="35541"/>
    <cellStyle name="Normal 3 2 4 2 3 3 5" xfId="47770"/>
    <cellStyle name="Normal 3 2 4 2 3 4" xfId="17156"/>
    <cellStyle name="Normal 3 2 4 2 3 4 2" xfId="29411"/>
    <cellStyle name="Normal 3 2 4 2 3 4 3" xfId="41652"/>
    <cellStyle name="Normal 3 2 4 2 3 5" xfId="23294"/>
    <cellStyle name="Normal 3 2 4 2 3 6" xfId="35538"/>
    <cellStyle name="Normal 3 2 4 2 3 7" xfId="47767"/>
    <cellStyle name="Normal 3 2 4 2 4" xfId="6157"/>
    <cellStyle name="Normal 3 2 4 2 4 2" xfId="6158"/>
    <cellStyle name="Normal 3 2 4 2 4 2 2" xfId="17161"/>
    <cellStyle name="Normal 3 2 4 2 4 2 2 2" xfId="29416"/>
    <cellStyle name="Normal 3 2 4 2 4 2 2 3" xfId="41657"/>
    <cellStyle name="Normal 3 2 4 2 4 2 3" xfId="23299"/>
    <cellStyle name="Normal 3 2 4 2 4 2 4" xfId="35543"/>
    <cellStyle name="Normal 3 2 4 2 4 2 5" xfId="47772"/>
    <cellStyle name="Normal 3 2 4 2 4 3" xfId="17160"/>
    <cellStyle name="Normal 3 2 4 2 4 3 2" xfId="29415"/>
    <cellStyle name="Normal 3 2 4 2 4 3 3" xfId="41656"/>
    <cellStyle name="Normal 3 2 4 2 4 4" xfId="23298"/>
    <cellStyle name="Normal 3 2 4 2 4 5" xfId="35542"/>
    <cellStyle name="Normal 3 2 4 2 4 6" xfId="47771"/>
    <cellStyle name="Normal 3 2 4 2 5" xfId="6159"/>
    <cellStyle name="Normal 3 2 4 2 5 2" xfId="17162"/>
    <cellStyle name="Normal 3 2 4 2 5 2 2" xfId="29417"/>
    <cellStyle name="Normal 3 2 4 2 5 2 3" xfId="41658"/>
    <cellStyle name="Normal 3 2 4 2 5 3" xfId="23300"/>
    <cellStyle name="Normal 3 2 4 2 5 4" xfId="35544"/>
    <cellStyle name="Normal 3 2 4 2 5 5" xfId="47773"/>
    <cellStyle name="Normal 3 2 4 2 6" xfId="17147"/>
    <cellStyle name="Normal 3 2 4 2 6 2" xfId="29402"/>
    <cellStyle name="Normal 3 2 4 2 6 3" xfId="41643"/>
    <cellStyle name="Normal 3 2 4 2 7" xfId="23285"/>
    <cellStyle name="Normal 3 2 4 2 8" xfId="35529"/>
    <cellStyle name="Normal 3 2 4 2 9" xfId="47758"/>
    <cellStyle name="Normal 3 2 4 3" xfId="6160"/>
    <cellStyle name="Normal 3 2 4 3 2" xfId="6161"/>
    <cellStyle name="Normal 3 2 4 3 2 2" xfId="6162"/>
    <cellStyle name="Normal 3 2 4 3 2 2 2" xfId="6163"/>
    <cellStyle name="Normal 3 2 4 3 2 2 2 2" xfId="17166"/>
    <cellStyle name="Normal 3 2 4 3 2 2 2 2 2" xfId="29421"/>
    <cellStyle name="Normal 3 2 4 3 2 2 2 2 3" xfId="41662"/>
    <cellStyle name="Normal 3 2 4 3 2 2 2 3" xfId="23304"/>
    <cellStyle name="Normal 3 2 4 3 2 2 2 4" xfId="35548"/>
    <cellStyle name="Normal 3 2 4 3 2 2 2 5" xfId="47777"/>
    <cellStyle name="Normal 3 2 4 3 2 2 3" xfId="17165"/>
    <cellStyle name="Normal 3 2 4 3 2 2 3 2" xfId="29420"/>
    <cellStyle name="Normal 3 2 4 3 2 2 3 3" xfId="41661"/>
    <cellStyle name="Normal 3 2 4 3 2 2 4" xfId="23303"/>
    <cellStyle name="Normal 3 2 4 3 2 2 5" xfId="35547"/>
    <cellStyle name="Normal 3 2 4 3 2 2 6" xfId="47776"/>
    <cellStyle name="Normal 3 2 4 3 2 3" xfId="6164"/>
    <cellStyle name="Normal 3 2 4 3 2 3 2" xfId="17167"/>
    <cellStyle name="Normal 3 2 4 3 2 3 2 2" xfId="29422"/>
    <cellStyle name="Normal 3 2 4 3 2 3 2 3" xfId="41663"/>
    <cellStyle name="Normal 3 2 4 3 2 3 3" xfId="23305"/>
    <cellStyle name="Normal 3 2 4 3 2 3 4" xfId="35549"/>
    <cellStyle name="Normal 3 2 4 3 2 3 5" xfId="47778"/>
    <cellStyle name="Normal 3 2 4 3 2 4" xfId="17164"/>
    <cellStyle name="Normal 3 2 4 3 2 4 2" xfId="29419"/>
    <cellStyle name="Normal 3 2 4 3 2 4 3" xfId="41660"/>
    <cellStyle name="Normal 3 2 4 3 2 5" xfId="23302"/>
    <cellStyle name="Normal 3 2 4 3 2 6" xfId="35546"/>
    <cellStyle name="Normal 3 2 4 3 2 7" xfId="47775"/>
    <cellStyle name="Normal 3 2 4 3 3" xfId="6165"/>
    <cellStyle name="Normal 3 2 4 3 3 2" xfId="6166"/>
    <cellStyle name="Normal 3 2 4 3 3 2 2" xfId="17169"/>
    <cellStyle name="Normal 3 2 4 3 3 2 2 2" xfId="29424"/>
    <cellStyle name="Normal 3 2 4 3 3 2 2 3" xfId="41665"/>
    <cellStyle name="Normal 3 2 4 3 3 2 3" xfId="23307"/>
    <cellStyle name="Normal 3 2 4 3 3 2 4" xfId="35551"/>
    <cellStyle name="Normal 3 2 4 3 3 2 5" xfId="47780"/>
    <cellStyle name="Normal 3 2 4 3 3 3" xfId="17168"/>
    <cellStyle name="Normal 3 2 4 3 3 3 2" xfId="29423"/>
    <cellStyle name="Normal 3 2 4 3 3 3 3" xfId="41664"/>
    <cellStyle name="Normal 3 2 4 3 3 4" xfId="23306"/>
    <cellStyle name="Normal 3 2 4 3 3 5" xfId="35550"/>
    <cellStyle name="Normal 3 2 4 3 3 6" xfId="47779"/>
    <cellStyle name="Normal 3 2 4 3 4" xfId="6167"/>
    <cellStyle name="Normal 3 2 4 3 4 2" xfId="17170"/>
    <cellStyle name="Normal 3 2 4 3 4 2 2" xfId="29425"/>
    <cellStyle name="Normal 3 2 4 3 4 2 3" xfId="41666"/>
    <cellStyle name="Normal 3 2 4 3 4 3" xfId="23308"/>
    <cellStyle name="Normal 3 2 4 3 4 4" xfId="35552"/>
    <cellStyle name="Normal 3 2 4 3 4 5" xfId="47781"/>
    <cellStyle name="Normal 3 2 4 3 5" xfId="17163"/>
    <cellStyle name="Normal 3 2 4 3 5 2" xfId="29418"/>
    <cellStyle name="Normal 3 2 4 3 5 3" xfId="41659"/>
    <cellStyle name="Normal 3 2 4 3 6" xfId="23301"/>
    <cellStyle name="Normal 3 2 4 3 7" xfId="35545"/>
    <cellStyle name="Normal 3 2 4 3 8" xfId="47774"/>
    <cellStyle name="Normal 3 2 4 4" xfId="6168"/>
    <cellStyle name="Normal 3 2 4 4 2" xfId="6169"/>
    <cellStyle name="Normal 3 2 4 4 2 2" xfId="6170"/>
    <cellStyle name="Normal 3 2 4 4 2 2 2" xfId="17173"/>
    <cellStyle name="Normal 3 2 4 4 2 2 2 2" xfId="29428"/>
    <cellStyle name="Normal 3 2 4 4 2 2 2 3" xfId="41669"/>
    <cellStyle name="Normal 3 2 4 4 2 2 3" xfId="23311"/>
    <cellStyle name="Normal 3 2 4 4 2 2 4" xfId="35555"/>
    <cellStyle name="Normal 3 2 4 4 2 2 5" xfId="47784"/>
    <cellStyle name="Normal 3 2 4 4 2 3" xfId="17172"/>
    <cellStyle name="Normal 3 2 4 4 2 3 2" xfId="29427"/>
    <cellStyle name="Normal 3 2 4 4 2 3 3" xfId="41668"/>
    <cellStyle name="Normal 3 2 4 4 2 4" xfId="23310"/>
    <cellStyle name="Normal 3 2 4 4 2 5" xfId="35554"/>
    <cellStyle name="Normal 3 2 4 4 2 6" xfId="47783"/>
    <cellStyle name="Normal 3 2 4 4 3" xfId="6171"/>
    <cellStyle name="Normal 3 2 4 4 3 2" xfId="17174"/>
    <cellStyle name="Normal 3 2 4 4 3 2 2" xfId="29429"/>
    <cellStyle name="Normal 3 2 4 4 3 2 3" xfId="41670"/>
    <cellStyle name="Normal 3 2 4 4 3 3" xfId="23312"/>
    <cellStyle name="Normal 3 2 4 4 3 4" xfId="35556"/>
    <cellStyle name="Normal 3 2 4 4 3 5" xfId="47785"/>
    <cellStyle name="Normal 3 2 4 4 4" xfId="17171"/>
    <cellStyle name="Normal 3 2 4 4 4 2" xfId="29426"/>
    <cellStyle name="Normal 3 2 4 4 4 3" xfId="41667"/>
    <cellStyle name="Normal 3 2 4 4 5" xfId="23309"/>
    <cellStyle name="Normal 3 2 4 4 6" xfId="35553"/>
    <cellStyle name="Normal 3 2 4 4 7" xfId="47782"/>
    <cellStyle name="Normal 3 2 4 5" xfId="6172"/>
    <cellStyle name="Normal 3 2 4 5 2" xfId="6173"/>
    <cellStyle name="Normal 3 2 4 5 2 2" xfId="17176"/>
    <cellStyle name="Normal 3 2 4 5 2 2 2" xfId="29431"/>
    <cellStyle name="Normal 3 2 4 5 2 2 3" xfId="41672"/>
    <cellStyle name="Normal 3 2 4 5 2 3" xfId="23314"/>
    <cellStyle name="Normal 3 2 4 5 2 4" xfId="35558"/>
    <cellStyle name="Normal 3 2 4 5 2 5" xfId="47787"/>
    <cellStyle name="Normal 3 2 4 5 3" xfId="17175"/>
    <cellStyle name="Normal 3 2 4 5 3 2" xfId="29430"/>
    <cellStyle name="Normal 3 2 4 5 3 3" xfId="41671"/>
    <cellStyle name="Normal 3 2 4 5 4" xfId="23313"/>
    <cellStyle name="Normal 3 2 4 5 5" xfId="35557"/>
    <cellStyle name="Normal 3 2 4 5 6" xfId="47786"/>
    <cellStyle name="Normal 3 2 4 6" xfId="6174"/>
    <cellStyle name="Normal 3 2 4 6 2" xfId="17177"/>
    <cellStyle name="Normal 3 2 4 6 2 2" xfId="29432"/>
    <cellStyle name="Normal 3 2 4 6 2 3" xfId="41673"/>
    <cellStyle name="Normal 3 2 4 6 3" xfId="23315"/>
    <cellStyle name="Normal 3 2 4 6 4" xfId="35559"/>
    <cellStyle name="Normal 3 2 4 6 5" xfId="47788"/>
    <cellStyle name="Normal 3 2 4 7" xfId="17146"/>
    <cellStyle name="Normal 3 2 4 7 2" xfId="29401"/>
    <cellStyle name="Normal 3 2 4 7 3" xfId="41642"/>
    <cellStyle name="Normal 3 2 4 8" xfId="23284"/>
    <cellStyle name="Normal 3 2 4 9" xfId="35528"/>
    <cellStyle name="Normal 3 2 5" xfId="6175"/>
    <cellStyle name="Normal 3 2 5 2" xfId="6176"/>
    <cellStyle name="Normal 3 2 5 2 2" xfId="6177"/>
    <cellStyle name="Normal 3 2 5 2 2 2" xfId="6178"/>
    <cellStyle name="Normal 3 2 5 2 2 2 2" xfId="6179"/>
    <cellStyle name="Normal 3 2 5 2 2 2 2 2" xfId="17182"/>
    <cellStyle name="Normal 3 2 5 2 2 2 2 2 2" xfId="29437"/>
    <cellStyle name="Normal 3 2 5 2 2 2 2 2 3" xfId="41678"/>
    <cellStyle name="Normal 3 2 5 2 2 2 2 3" xfId="23320"/>
    <cellStyle name="Normal 3 2 5 2 2 2 2 4" xfId="35564"/>
    <cellStyle name="Normal 3 2 5 2 2 2 2 5" xfId="47793"/>
    <cellStyle name="Normal 3 2 5 2 2 2 3" xfId="17181"/>
    <cellStyle name="Normal 3 2 5 2 2 2 3 2" xfId="29436"/>
    <cellStyle name="Normal 3 2 5 2 2 2 3 3" xfId="41677"/>
    <cellStyle name="Normal 3 2 5 2 2 2 4" xfId="23319"/>
    <cellStyle name="Normal 3 2 5 2 2 2 5" xfId="35563"/>
    <cellStyle name="Normal 3 2 5 2 2 2 6" xfId="47792"/>
    <cellStyle name="Normal 3 2 5 2 2 3" xfId="6180"/>
    <cellStyle name="Normal 3 2 5 2 2 3 2" xfId="17183"/>
    <cellStyle name="Normal 3 2 5 2 2 3 2 2" xfId="29438"/>
    <cellStyle name="Normal 3 2 5 2 2 3 2 3" xfId="41679"/>
    <cellStyle name="Normal 3 2 5 2 2 3 3" xfId="23321"/>
    <cellStyle name="Normal 3 2 5 2 2 3 4" xfId="35565"/>
    <cellStyle name="Normal 3 2 5 2 2 3 5" xfId="47794"/>
    <cellStyle name="Normal 3 2 5 2 2 4" xfId="17180"/>
    <cellStyle name="Normal 3 2 5 2 2 4 2" xfId="29435"/>
    <cellStyle name="Normal 3 2 5 2 2 4 3" xfId="41676"/>
    <cellStyle name="Normal 3 2 5 2 2 5" xfId="23318"/>
    <cellStyle name="Normal 3 2 5 2 2 6" xfId="35562"/>
    <cellStyle name="Normal 3 2 5 2 2 7" xfId="47791"/>
    <cellStyle name="Normal 3 2 5 2 3" xfId="6181"/>
    <cellStyle name="Normal 3 2 5 2 3 2" xfId="6182"/>
    <cellStyle name="Normal 3 2 5 2 3 2 2" xfId="17185"/>
    <cellStyle name="Normal 3 2 5 2 3 2 2 2" xfId="29440"/>
    <cellStyle name="Normal 3 2 5 2 3 2 2 3" xfId="41681"/>
    <cellStyle name="Normal 3 2 5 2 3 2 3" xfId="23323"/>
    <cellStyle name="Normal 3 2 5 2 3 2 4" xfId="35567"/>
    <cellStyle name="Normal 3 2 5 2 3 2 5" xfId="47796"/>
    <cellStyle name="Normal 3 2 5 2 3 3" xfId="17184"/>
    <cellStyle name="Normal 3 2 5 2 3 3 2" xfId="29439"/>
    <cellStyle name="Normal 3 2 5 2 3 3 3" xfId="41680"/>
    <cellStyle name="Normal 3 2 5 2 3 4" xfId="23322"/>
    <cellStyle name="Normal 3 2 5 2 3 5" xfId="35566"/>
    <cellStyle name="Normal 3 2 5 2 3 6" xfId="47795"/>
    <cellStyle name="Normal 3 2 5 2 4" xfId="6183"/>
    <cellStyle name="Normal 3 2 5 2 4 2" xfId="17186"/>
    <cellStyle name="Normal 3 2 5 2 4 2 2" xfId="29441"/>
    <cellStyle name="Normal 3 2 5 2 4 2 3" xfId="41682"/>
    <cellStyle name="Normal 3 2 5 2 4 3" xfId="23324"/>
    <cellStyle name="Normal 3 2 5 2 4 4" xfId="35568"/>
    <cellStyle name="Normal 3 2 5 2 4 5" xfId="47797"/>
    <cellStyle name="Normal 3 2 5 2 5" xfId="17179"/>
    <cellStyle name="Normal 3 2 5 2 5 2" xfId="29434"/>
    <cellStyle name="Normal 3 2 5 2 5 3" xfId="41675"/>
    <cellStyle name="Normal 3 2 5 2 6" xfId="23317"/>
    <cellStyle name="Normal 3 2 5 2 7" xfId="35561"/>
    <cellStyle name="Normal 3 2 5 2 8" xfId="47790"/>
    <cellStyle name="Normal 3 2 5 3" xfId="6184"/>
    <cellStyle name="Normal 3 2 5 3 2" xfId="6185"/>
    <cellStyle name="Normal 3 2 5 3 2 2" xfId="6186"/>
    <cellStyle name="Normal 3 2 5 3 2 2 2" xfId="17189"/>
    <cellStyle name="Normal 3 2 5 3 2 2 2 2" xfId="29444"/>
    <cellStyle name="Normal 3 2 5 3 2 2 2 3" xfId="41685"/>
    <cellStyle name="Normal 3 2 5 3 2 2 3" xfId="23327"/>
    <cellStyle name="Normal 3 2 5 3 2 2 4" xfId="35571"/>
    <cellStyle name="Normal 3 2 5 3 2 2 5" xfId="47800"/>
    <cellStyle name="Normal 3 2 5 3 2 3" xfId="17188"/>
    <cellStyle name="Normal 3 2 5 3 2 3 2" xfId="29443"/>
    <cellStyle name="Normal 3 2 5 3 2 3 3" xfId="41684"/>
    <cellStyle name="Normal 3 2 5 3 2 4" xfId="23326"/>
    <cellStyle name="Normal 3 2 5 3 2 5" xfId="35570"/>
    <cellStyle name="Normal 3 2 5 3 2 6" xfId="47799"/>
    <cellStyle name="Normal 3 2 5 3 3" xfId="6187"/>
    <cellStyle name="Normal 3 2 5 3 3 2" xfId="17190"/>
    <cellStyle name="Normal 3 2 5 3 3 2 2" xfId="29445"/>
    <cellStyle name="Normal 3 2 5 3 3 2 3" xfId="41686"/>
    <cellStyle name="Normal 3 2 5 3 3 3" xfId="23328"/>
    <cellStyle name="Normal 3 2 5 3 3 4" xfId="35572"/>
    <cellStyle name="Normal 3 2 5 3 3 5" xfId="47801"/>
    <cellStyle name="Normal 3 2 5 3 4" xfId="17187"/>
    <cellStyle name="Normal 3 2 5 3 4 2" xfId="29442"/>
    <cellStyle name="Normal 3 2 5 3 4 3" xfId="41683"/>
    <cellStyle name="Normal 3 2 5 3 5" xfId="23325"/>
    <cellStyle name="Normal 3 2 5 3 6" xfId="35569"/>
    <cellStyle name="Normal 3 2 5 3 7" xfId="47798"/>
    <cellStyle name="Normal 3 2 5 4" xfId="6188"/>
    <cellStyle name="Normal 3 2 5 4 2" xfId="6189"/>
    <cellStyle name="Normal 3 2 5 4 2 2" xfId="17192"/>
    <cellStyle name="Normal 3 2 5 4 2 2 2" xfId="29447"/>
    <cellStyle name="Normal 3 2 5 4 2 2 3" xfId="41688"/>
    <cellStyle name="Normal 3 2 5 4 2 3" xfId="23330"/>
    <cellStyle name="Normal 3 2 5 4 2 4" xfId="35574"/>
    <cellStyle name="Normal 3 2 5 4 2 5" xfId="47803"/>
    <cellStyle name="Normal 3 2 5 4 3" xfId="17191"/>
    <cellStyle name="Normal 3 2 5 4 3 2" xfId="29446"/>
    <cellStyle name="Normal 3 2 5 4 3 3" xfId="41687"/>
    <cellStyle name="Normal 3 2 5 4 4" xfId="23329"/>
    <cellStyle name="Normal 3 2 5 4 5" xfId="35573"/>
    <cellStyle name="Normal 3 2 5 4 6" xfId="47802"/>
    <cellStyle name="Normal 3 2 5 5" xfId="6190"/>
    <cellStyle name="Normal 3 2 5 5 2" xfId="17193"/>
    <cellStyle name="Normal 3 2 5 5 2 2" xfId="29448"/>
    <cellStyle name="Normal 3 2 5 5 2 3" xfId="41689"/>
    <cellStyle name="Normal 3 2 5 5 3" xfId="23331"/>
    <cellStyle name="Normal 3 2 5 5 4" xfId="35575"/>
    <cellStyle name="Normal 3 2 5 5 5" xfId="47804"/>
    <cellStyle name="Normal 3 2 5 6" xfId="17178"/>
    <cellStyle name="Normal 3 2 5 6 2" xfId="29433"/>
    <cellStyle name="Normal 3 2 5 6 3" xfId="41674"/>
    <cellStyle name="Normal 3 2 5 7" xfId="23316"/>
    <cellStyle name="Normal 3 2 5 8" xfId="35560"/>
    <cellStyle name="Normal 3 2 5 9" xfId="47789"/>
    <cellStyle name="Normal 3 2 6" xfId="6191"/>
    <cellStyle name="Normal 3 2 6 2" xfId="6192"/>
    <cellStyle name="Normal 3 2 6 2 2" xfId="6193"/>
    <cellStyle name="Normal 3 2 6 2 2 2" xfId="6194"/>
    <cellStyle name="Normal 3 2 6 2 2 2 2" xfId="17197"/>
    <cellStyle name="Normal 3 2 6 2 2 2 2 2" xfId="29452"/>
    <cellStyle name="Normal 3 2 6 2 2 2 2 3" xfId="41693"/>
    <cellStyle name="Normal 3 2 6 2 2 2 3" xfId="23335"/>
    <cellStyle name="Normal 3 2 6 2 2 2 4" xfId="35579"/>
    <cellStyle name="Normal 3 2 6 2 2 2 5" xfId="47808"/>
    <cellStyle name="Normal 3 2 6 2 2 3" xfId="17196"/>
    <cellStyle name="Normal 3 2 6 2 2 3 2" xfId="29451"/>
    <cellStyle name="Normal 3 2 6 2 2 3 3" xfId="41692"/>
    <cellStyle name="Normal 3 2 6 2 2 4" xfId="23334"/>
    <cellStyle name="Normal 3 2 6 2 2 5" xfId="35578"/>
    <cellStyle name="Normal 3 2 6 2 2 6" xfId="47807"/>
    <cellStyle name="Normal 3 2 6 2 3" xfId="6195"/>
    <cellStyle name="Normal 3 2 6 2 3 2" xfId="17198"/>
    <cellStyle name="Normal 3 2 6 2 3 2 2" xfId="29453"/>
    <cellStyle name="Normal 3 2 6 2 3 2 3" xfId="41694"/>
    <cellStyle name="Normal 3 2 6 2 3 3" xfId="23336"/>
    <cellStyle name="Normal 3 2 6 2 3 4" xfId="35580"/>
    <cellStyle name="Normal 3 2 6 2 3 5" xfId="47809"/>
    <cellStyle name="Normal 3 2 6 2 4" xfId="17195"/>
    <cellStyle name="Normal 3 2 6 2 4 2" xfId="29450"/>
    <cellStyle name="Normal 3 2 6 2 4 3" xfId="41691"/>
    <cellStyle name="Normal 3 2 6 2 5" xfId="23333"/>
    <cellStyle name="Normal 3 2 6 2 6" xfId="35577"/>
    <cellStyle name="Normal 3 2 6 2 7" xfId="47806"/>
    <cellStyle name="Normal 3 2 6 3" xfId="6196"/>
    <cellStyle name="Normal 3 2 6 3 2" xfId="6197"/>
    <cellStyle name="Normal 3 2 6 3 2 2" xfId="17200"/>
    <cellStyle name="Normal 3 2 6 3 2 2 2" xfId="29455"/>
    <cellStyle name="Normal 3 2 6 3 2 2 3" xfId="41696"/>
    <cellStyle name="Normal 3 2 6 3 2 3" xfId="23338"/>
    <cellStyle name="Normal 3 2 6 3 2 4" xfId="35582"/>
    <cellStyle name="Normal 3 2 6 3 2 5" xfId="47811"/>
    <cellStyle name="Normal 3 2 6 3 3" xfId="17199"/>
    <cellStyle name="Normal 3 2 6 3 3 2" xfId="29454"/>
    <cellStyle name="Normal 3 2 6 3 3 3" xfId="41695"/>
    <cellStyle name="Normal 3 2 6 3 4" xfId="23337"/>
    <cellStyle name="Normal 3 2 6 3 5" xfId="35581"/>
    <cellStyle name="Normal 3 2 6 3 6" xfId="47810"/>
    <cellStyle name="Normal 3 2 6 4" xfId="6198"/>
    <cellStyle name="Normal 3 2 6 4 2" xfId="17201"/>
    <cellStyle name="Normal 3 2 6 4 2 2" xfId="29456"/>
    <cellStyle name="Normal 3 2 6 4 2 3" xfId="41697"/>
    <cellStyle name="Normal 3 2 6 4 3" xfId="23339"/>
    <cellStyle name="Normal 3 2 6 4 4" xfId="35583"/>
    <cellStyle name="Normal 3 2 6 4 5" xfId="47812"/>
    <cellStyle name="Normal 3 2 6 5" xfId="17194"/>
    <cellStyle name="Normal 3 2 6 5 2" xfId="29449"/>
    <cellStyle name="Normal 3 2 6 5 3" xfId="41690"/>
    <cellStyle name="Normal 3 2 6 6" xfId="23332"/>
    <cellStyle name="Normal 3 2 6 7" xfId="35576"/>
    <cellStyle name="Normal 3 2 6 8" xfId="47805"/>
    <cellStyle name="Normal 3 2 7" xfId="6199"/>
    <cellStyle name="Normal 3 2 7 2" xfId="6200"/>
    <cellStyle name="Normal 3 2 7 2 2" xfId="6201"/>
    <cellStyle name="Normal 3 2 7 2 2 2" xfId="17204"/>
    <cellStyle name="Normal 3 2 7 2 2 2 2" xfId="29459"/>
    <cellStyle name="Normal 3 2 7 2 2 2 3" xfId="41700"/>
    <cellStyle name="Normal 3 2 7 2 2 3" xfId="23342"/>
    <cellStyle name="Normal 3 2 7 2 2 4" xfId="35586"/>
    <cellStyle name="Normal 3 2 7 2 2 5" xfId="47815"/>
    <cellStyle name="Normal 3 2 7 2 3" xfId="17203"/>
    <cellStyle name="Normal 3 2 7 2 3 2" xfId="29458"/>
    <cellStyle name="Normal 3 2 7 2 3 3" xfId="41699"/>
    <cellStyle name="Normal 3 2 7 2 4" xfId="23341"/>
    <cellStyle name="Normal 3 2 7 2 5" xfId="35585"/>
    <cellStyle name="Normal 3 2 7 2 6" xfId="47814"/>
    <cellStyle name="Normal 3 2 7 3" xfId="6202"/>
    <cellStyle name="Normal 3 2 7 3 2" xfId="17205"/>
    <cellStyle name="Normal 3 2 7 3 2 2" xfId="29460"/>
    <cellStyle name="Normal 3 2 7 3 2 3" xfId="41701"/>
    <cellStyle name="Normal 3 2 7 3 3" xfId="23343"/>
    <cellStyle name="Normal 3 2 7 3 4" xfId="35587"/>
    <cellStyle name="Normal 3 2 7 3 5" xfId="47816"/>
    <cellStyle name="Normal 3 2 7 4" xfId="17202"/>
    <cellStyle name="Normal 3 2 7 4 2" xfId="29457"/>
    <cellStyle name="Normal 3 2 7 4 3" xfId="41698"/>
    <cellStyle name="Normal 3 2 7 5" xfId="23340"/>
    <cellStyle name="Normal 3 2 7 6" xfId="35584"/>
    <cellStyle name="Normal 3 2 7 7" xfId="47813"/>
    <cellStyle name="Normal 3 2 8" xfId="6203"/>
    <cellStyle name="Normal 3 2 9" xfId="6204"/>
    <cellStyle name="Normal 3 2 9 2" xfId="6205"/>
    <cellStyle name="Normal 3 2 9 2 2" xfId="17207"/>
    <cellStyle name="Normal 3 2 9 2 2 2" xfId="29462"/>
    <cellStyle name="Normal 3 2 9 2 2 3" xfId="41703"/>
    <cellStyle name="Normal 3 2 9 2 3" xfId="23345"/>
    <cellStyle name="Normal 3 2 9 2 4" xfId="35589"/>
    <cellStyle name="Normal 3 2 9 2 5" xfId="47818"/>
    <cellStyle name="Normal 3 2 9 3" xfId="17206"/>
    <cellStyle name="Normal 3 2 9 3 2" xfId="29461"/>
    <cellStyle name="Normal 3 2 9 3 3" xfId="41702"/>
    <cellStyle name="Normal 3 2 9 4" xfId="23344"/>
    <cellStyle name="Normal 3 2 9 5" xfId="35588"/>
    <cellStyle name="Normal 3 2 9 6" xfId="47817"/>
    <cellStyle name="Normal 3 3" xfId="6206"/>
    <cellStyle name="Normal 3 3 10" xfId="23346"/>
    <cellStyle name="Normal 3 3 11" xfId="35590"/>
    <cellStyle name="Normal 3 3 12" xfId="47819"/>
    <cellStyle name="Normal 3 3 2" xfId="6207"/>
    <cellStyle name="Normal 3 3 2 10" xfId="35591"/>
    <cellStyle name="Normal 3 3 2 11" xfId="47820"/>
    <cellStyle name="Normal 3 3 2 2" xfId="6208"/>
    <cellStyle name="Normal 3 3 2 2 10" xfId="47821"/>
    <cellStyle name="Normal 3 3 2 2 2" xfId="6209"/>
    <cellStyle name="Normal 3 3 2 2 2 2" xfId="6210"/>
    <cellStyle name="Normal 3 3 2 2 2 2 2" xfId="6211"/>
    <cellStyle name="Normal 3 3 2 2 2 2 2 2" xfId="6212"/>
    <cellStyle name="Normal 3 3 2 2 2 2 2 2 2" xfId="6213"/>
    <cellStyle name="Normal 3 3 2 2 2 2 2 2 2 2" xfId="17215"/>
    <cellStyle name="Normal 3 3 2 2 2 2 2 2 2 2 2" xfId="29470"/>
    <cellStyle name="Normal 3 3 2 2 2 2 2 2 2 2 3" xfId="41711"/>
    <cellStyle name="Normal 3 3 2 2 2 2 2 2 2 3" xfId="23353"/>
    <cellStyle name="Normal 3 3 2 2 2 2 2 2 2 4" xfId="35597"/>
    <cellStyle name="Normal 3 3 2 2 2 2 2 2 2 5" xfId="47826"/>
    <cellStyle name="Normal 3 3 2 2 2 2 2 2 3" xfId="17214"/>
    <cellStyle name="Normal 3 3 2 2 2 2 2 2 3 2" xfId="29469"/>
    <cellStyle name="Normal 3 3 2 2 2 2 2 2 3 3" xfId="41710"/>
    <cellStyle name="Normal 3 3 2 2 2 2 2 2 4" xfId="23352"/>
    <cellStyle name="Normal 3 3 2 2 2 2 2 2 5" xfId="35596"/>
    <cellStyle name="Normal 3 3 2 2 2 2 2 2 6" xfId="47825"/>
    <cellStyle name="Normal 3 3 2 2 2 2 2 3" xfId="6214"/>
    <cellStyle name="Normal 3 3 2 2 2 2 2 3 2" xfId="17216"/>
    <cellStyle name="Normal 3 3 2 2 2 2 2 3 2 2" xfId="29471"/>
    <cellStyle name="Normal 3 3 2 2 2 2 2 3 2 3" xfId="41712"/>
    <cellStyle name="Normal 3 3 2 2 2 2 2 3 3" xfId="23354"/>
    <cellStyle name="Normal 3 3 2 2 2 2 2 3 4" xfId="35598"/>
    <cellStyle name="Normal 3 3 2 2 2 2 2 3 5" xfId="47827"/>
    <cellStyle name="Normal 3 3 2 2 2 2 2 4" xfId="17213"/>
    <cellStyle name="Normal 3 3 2 2 2 2 2 4 2" xfId="29468"/>
    <cellStyle name="Normal 3 3 2 2 2 2 2 4 3" xfId="41709"/>
    <cellStyle name="Normal 3 3 2 2 2 2 2 5" xfId="23351"/>
    <cellStyle name="Normal 3 3 2 2 2 2 2 6" xfId="35595"/>
    <cellStyle name="Normal 3 3 2 2 2 2 2 7" xfId="47824"/>
    <cellStyle name="Normal 3 3 2 2 2 2 3" xfId="6215"/>
    <cellStyle name="Normal 3 3 2 2 2 2 3 2" xfId="6216"/>
    <cellStyle name="Normal 3 3 2 2 2 2 3 2 2" xfId="17218"/>
    <cellStyle name="Normal 3 3 2 2 2 2 3 2 2 2" xfId="29473"/>
    <cellStyle name="Normal 3 3 2 2 2 2 3 2 2 3" xfId="41714"/>
    <cellStyle name="Normal 3 3 2 2 2 2 3 2 3" xfId="23356"/>
    <cellStyle name="Normal 3 3 2 2 2 2 3 2 4" xfId="35600"/>
    <cellStyle name="Normal 3 3 2 2 2 2 3 2 5" xfId="47829"/>
    <cellStyle name="Normal 3 3 2 2 2 2 3 3" xfId="17217"/>
    <cellStyle name="Normal 3 3 2 2 2 2 3 3 2" xfId="29472"/>
    <cellStyle name="Normal 3 3 2 2 2 2 3 3 3" xfId="41713"/>
    <cellStyle name="Normal 3 3 2 2 2 2 3 4" xfId="23355"/>
    <cellStyle name="Normal 3 3 2 2 2 2 3 5" xfId="35599"/>
    <cellStyle name="Normal 3 3 2 2 2 2 3 6" xfId="47828"/>
    <cellStyle name="Normal 3 3 2 2 2 2 4" xfId="6217"/>
    <cellStyle name="Normal 3 3 2 2 2 2 4 2" xfId="17219"/>
    <cellStyle name="Normal 3 3 2 2 2 2 4 2 2" xfId="29474"/>
    <cellStyle name="Normal 3 3 2 2 2 2 4 2 3" xfId="41715"/>
    <cellStyle name="Normal 3 3 2 2 2 2 4 3" xfId="23357"/>
    <cellStyle name="Normal 3 3 2 2 2 2 4 4" xfId="35601"/>
    <cellStyle name="Normal 3 3 2 2 2 2 4 5" xfId="47830"/>
    <cellStyle name="Normal 3 3 2 2 2 2 5" xfId="17212"/>
    <cellStyle name="Normal 3 3 2 2 2 2 5 2" xfId="29467"/>
    <cellStyle name="Normal 3 3 2 2 2 2 5 3" xfId="41708"/>
    <cellStyle name="Normal 3 3 2 2 2 2 6" xfId="23350"/>
    <cellStyle name="Normal 3 3 2 2 2 2 7" xfId="35594"/>
    <cellStyle name="Normal 3 3 2 2 2 2 8" xfId="47823"/>
    <cellStyle name="Normal 3 3 2 2 2 3" xfId="6218"/>
    <cellStyle name="Normal 3 3 2 2 2 3 2" xfId="6219"/>
    <cellStyle name="Normal 3 3 2 2 2 3 2 2" xfId="6220"/>
    <cellStyle name="Normal 3 3 2 2 2 3 2 2 2" xfId="17222"/>
    <cellStyle name="Normal 3 3 2 2 2 3 2 2 2 2" xfId="29477"/>
    <cellStyle name="Normal 3 3 2 2 2 3 2 2 2 3" xfId="41718"/>
    <cellStyle name="Normal 3 3 2 2 2 3 2 2 3" xfId="23360"/>
    <cellStyle name="Normal 3 3 2 2 2 3 2 2 4" xfId="35604"/>
    <cellStyle name="Normal 3 3 2 2 2 3 2 2 5" xfId="47833"/>
    <cellStyle name="Normal 3 3 2 2 2 3 2 3" xfId="17221"/>
    <cellStyle name="Normal 3 3 2 2 2 3 2 3 2" xfId="29476"/>
    <cellStyle name="Normal 3 3 2 2 2 3 2 3 3" xfId="41717"/>
    <cellStyle name="Normal 3 3 2 2 2 3 2 4" xfId="23359"/>
    <cellStyle name="Normal 3 3 2 2 2 3 2 5" xfId="35603"/>
    <cellStyle name="Normal 3 3 2 2 2 3 2 6" xfId="47832"/>
    <cellStyle name="Normal 3 3 2 2 2 3 3" xfId="6221"/>
    <cellStyle name="Normal 3 3 2 2 2 3 3 2" xfId="17223"/>
    <cellStyle name="Normal 3 3 2 2 2 3 3 2 2" xfId="29478"/>
    <cellStyle name="Normal 3 3 2 2 2 3 3 2 3" xfId="41719"/>
    <cellStyle name="Normal 3 3 2 2 2 3 3 3" xfId="23361"/>
    <cellStyle name="Normal 3 3 2 2 2 3 3 4" xfId="35605"/>
    <cellStyle name="Normal 3 3 2 2 2 3 3 5" xfId="47834"/>
    <cellStyle name="Normal 3 3 2 2 2 3 4" xfId="17220"/>
    <cellStyle name="Normal 3 3 2 2 2 3 4 2" xfId="29475"/>
    <cellStyle name="Normal 3 3 2 2 2 3 4 3" xfId="41716"/>
    <cellStyle name="Normal 3 3 2 2 2 3 5" xfId="23358"/>
    <cellStyle name="Normal 3 3 2 2 2 3 6" xfId="35602"/>
    <cellStyle name="Normal 3 3 2 2 2 3 7" xfId="47831"/>
    <cellStyle name="Normal 3 3 2 2 2 4" xfId="6222"/>
    <cellStyle name="Normal 3 3 2 2 2 4 2" xfId="6223"/>
    <cellStyle name="Normal 3 3 2 2 2 4 2 2" xfId="17225"/>
    <cellStyle name="Normal 3 3 2 2 2 4 2 2 2" xfId="29480"/>
    <cellStyle name="Normal 3 3 2 2 2 4 2 2 3" xfId="41721"/>
    <cellStyle name="Normal 3 3 2 2 2 4 2 3" xfId="23363"/>
    <cellStyle name="Normal 3 3 2 2 2 4 2 4" xfId="35607"/>
    <cellStyle name="Normal 3 3 2 2 2 4 2 5" xfId="47836"/>
    <cellStyle name="Normal 3 3 2 2 2 4 3" xfId="17224"/>
    <cellStyle name="Normal 3 3 2 2 2 4 3 2" xfId="29479"/>
    <cellStyle name="Normal 3 3 2 2 2 4 3 3" xfId="41720"/>
    <cellStyle name="Normal 3 3 2 2 2 4 4" xfId="23362"/>
    <cellStyle name="Normal 3 3 2 2 2 4 5" xfId="35606"/>
    <cellStyle name="Normal 3 3 2 2 2 4 6" xfId="47835"/>
    <cellStyle name="Normal 3 3 2 2 2 5" xfId="6224"/>
    <cellStyle name="Normal 3 3 2 2 2 5 2" xfId="17226"/>
    <cellStyle name="Normal 3 3 2 2 2 5 2 2" xfId="29481"/>
    <cellStyle name="Normal 3 3 2 2 2 5 2 3" xfId="41722"/>
    <cellStyle name="Normal 3 3 2 2 2 5 3" xfId="23364"/>
    <cellStyle name="Normal 3 3 2 2 2 5 4" xfId="35608"/>
    <cellStyle name="Normal 3 3 2 2 2 5 5" xfId="47837"/>
    <cellStyle name="Normal 3 3 2 2 2 6" xfId="17211"/>
    <cellStyle name="Normal 3 3 2 2 2 6 2" xfId="29466"/>
    <cellStyle name="Normal 3 3 2 2 2 6 3" xfId="41707"/>
    <cellStyle name="Normal 3 3 2 2 2 7" xfId="23349"/>
    <cellStyle name="Normal 3 3 2 2 2 8" xfId="35593"/>
    <cellStyle name="Normal 3 3 2 2 2 9" xfId="47822"/>
    <cellStyle name="Normal 3 3 2 2 3" xfId="6225"/>
    <cellStyle name="Normal 3 3 2 2 3 2" xfId="6226"/>
    <cellStyle name="Normal 3 3 2 2 3 2 2" xfId="6227"/>
    <cellStyle name="Normal 3 3 2 2 3 2 2 2" xfId="6228"/>
    <cellStyle name="Normal 3 3 2 2 3 2 2 2 2" xfId="17230"/>
    <cellStyle name="Normal 3 3 2 2 3 2 2 2 2 2" xfId="29485"/>
    <cellStyle name="Normal 3 3 2 2 3 2 2 2 2 3" xfId="41726"/>
    <cellStyle name="Normal 3 3 2 2 3 2 2 2 3" xfId="23368"/>
    <cellStyle name="Normal 3 3 2 2 3 2 2 2 4" xfId="35612"/>
    <cellStyle name="Normal 3 3 2 2 3 2 2 2 5" xfId="47841"/>
    <cellStyle name="Normal 3 3 2 2 3 2 2 3" xfId="17229"/>
    <cellStyle name="Normal 3 3 2 2 3 2 2 3 2" xfId="29484"/>
    <cellStyle name="Normal 3 3 2 2 3 2 2 3 3" xfId="41725"/>
    <cellStyle name="Normal 3 3 2 2 3 2 2 4" xfId="23367"/>
    <cellStyle name="Normal 3 3 2 2 3 2 2 5" xfId="35611"/>
    <cellStyle name="Normal 3 3 2 2 3 2 2 6" xfId="47840"/>
    <cellStyle name="Normal 3 3 2 2 3 2 3" xfId="6229"/>
    <cellStyle name="Normal 3 3 2 2 3 2 3 2" xfId="17231"/>
    <cellStyle name="Normal 3 3 2 2 3 2 3 2 2" xfId="29486"/>
    <cellStyle name="Normal 3 3 2 2 3 2 3 2 3" xfId="41727"/>
    <cellStyle name="Normal 3 3 2 2 3 2 3 3" xfId="23369"/>
    <cellStyle name="Normal 3 3 2 2 3 2 3 4" xfId="35613"/>
    <cellStyle name="Normal 3 3 2 2 3 2 3 5" xfId="47842"/>
    <cellStyle name="Normal 3 3 2 2 3 2 4" xfId="17228"/>
    <cellStyle name="Normal 3 3 2 2 3 2 4 2" xfId="29483"/>
    <cellStyle name="Normal 3 3 2 2 3 2 4 3" xfId="41724"/>
    <cellStyle name="Normal 3 3 2 2 3 2 5" xfId="23366"/>
    <cellStyle name="Normal 3 3 2 2 3 2 6" xfId="35610"/>
    <cellStyle name="Normal 3 3 2 2 3 2 7" xfId="47839"/>
    <cellStyle name="Normal 3 3 2 2 3 3" xfId="6230"/>
    <cellStyle name="Normal 3 3 2 2 3 3 2" xfId="6231"/>
    <cellStyle name="Normal 3 3 2 2 3 3 2 2" xfId="17233"/>
    <cellStyle name="Normal 3 3 2 2 3 3 2 2 2" xfId="29488"/>
    <cellStyle name="Normal 3 3 2 2 3 3 2 2 3" xfId="41729"/>
    <cellStyle name="Normal 3 3 2 2 3 3 2 3" xfId="23371"/>
    <cellStyle name="Normal 3 3 2 2 3 3 2 4" xfId="35615"/>
    <cellStyle name="Normal 3 3 2 2 3 3 2 5" xfId="47844"/>
    <cellStyle name="Normal 3 3 2 2 3 3 3" xfId="17232"/>
    <cellStyle name="Normal 3 3 2 2 3 3 3 2" xfId="29487"/>
    <cellStyle name="Normal 3 3 2 2 3 3 3 3" xfId="41728"/>
    <cellStyle name="Normal 3 3 2 2 3 3 4" xfId="23370"/>
    <cellStyle name="Normal 3 3 2 2 3 3 5" xfId="35614"/>
    <cellStyle name="Normal 3 3 2 2 3 3 6" xfId="47843"/>
    <cellStyle name="Normal 3 3 2 2 3 4" xfId="6232"/>
    <cellStyle name="Normal 3 3 2 2 3 4 2" xfId="17234"/>
    <cellStyle name="Normal 3 3 2 2 3 4 2 2" xfId="29489"/>
    <cellStyle name="Normal 3 3 2 2 3 4 2 3" xfId="41730"/>
    <cellStyle name="Normal 3 3 2 2 3 4 3" xfId="23372"/>
    <cellStyle name="Normal 3 3 2 2 3 4 4" xfId="35616"/>
    <cellStyle name="Normal 3 3 2 2 3 4 5" xfId="47845"/>
    <cellStyle name="Normal 3 3 2 2 3 5" xfId="17227"/>
    <cellStyle name="Normal 3 3 2 2 3 5 2" xfId="29482"/>
    <cellStyle name="Normal 3 3 2 2 3 5 3" xfId="41723"/>
    <cellStyle name="Normal 3 3 2 2 3 6" xfId="23365"/>
    <cellStyle name="Normal 3 3 2 2 3 7" xfId="35609"/>
    <cellStyle name="Normal 3 3 2 2 3 8" xfId="47838"/>
    <cellStyle name="Normal 3 3 2 2 4" xfId="6233"/>
    <cellStyle name="Normal 3 3 2 2 4 2" xfId="6234"/>
    <cellStyle name="Normal 3 3 2 2 4 2 2" xfId="6235"/>
    <cellStyle name="Normal 3 3 2 2 4 2 2 2" xfId="17237"/>
    <cellStyle name="Normal 3 3 2 2 4 2 2 2 2" xfId="29492"/>
    <cellStyle name="Normal 3 3 2 2 4 2 2 2 3" xfId="41733"/>
    <cellStyle name="Normal 3 3 2 2 4 2 2 3" xfId="23375"/>
    <cellStyle name="Normal 3 3 2 2 4 2 2 4" xfId="35619"/>
    <cellStyle name="Normal 3 3 2 2 4 2 2 5" xfId="47848"/>
    <cellStyle name="Normal 3 3 2 2 4 2 3" xfId="17236"/>
    <cellStyle name="Normal 3 3 2 2 4 2 3 2" xfId="29491"/>
    <cellStyle name="Normal 3 3 2 2 4 2 3 3" xfId="41732"/>
    <cellStyle name="Normal 3 3 2 2 4 2 4" xfId="23374"/>
    <cellStyle name="Normal 3 3 2 2 4 2 5" xfId="35618"/>
    <cellStyle name="Normal 3 3 2 2 4 2 6" xfId="47847"/>
    <cellStyle name="Normal 3 3 2 2 4 3" xfId="6236"/>
    <cellStyle name="Normal 3 3 2 2 4 3 2" xfId="17238"/>
    <cellStyle name="Normal 3 3 2 2 4 3 2 2" xfId="29493"/>
    <cellStyle name="Normal 3 3 2 2 4 3 2 3" xfId="41734"/>
    <cellStyle name="Normal 3 3 2 2 4 3 3" xfId="23376"/>
    <cellStyle name="Normal 3 3 2 2 4 3 4" xfId="35620"/>
    <cellStyle name="Normal 3 3 2 2 4 3 5" xfId="47849"/>
    <cellStyle name="Normal 3 3 2 2 4 4" xfId="17235"/>
    <cellStyle name="Normal 3 3 2 2 4 4 2" xfId="29490"/>
    <cellStyle name="Normal 3 3 2 2 4 4 3" xfId="41731"/>
    <cellStyle name="Normal 3 3 2 2 4 5" xfId="23373"/>
    <cellStyle name="Normal 3 3 2 2 4 6" xfId="35617"/>
    <cellStyle name="Normal 3 3 2 2 4 7" xfId="47846"/>
    <cellStyle name="Normal 3 3 2 2 5" xfId="6237"/>
    <cellStyle name="Normal 3 3 2 2 5 2" xfId="6238"/>
    <cellStyle name="Normal 3 3 2 2 5 2 2" xfId="17240"/>
    <cellStyle name="Normal 3 3 2 2 5 2 2 2" xfId="29495"/>
    <cellStyle name="Normal 3 3 2 2 5 2 2 3" xfId="41736"/>
    <cellStyle name="Normal 3 3 2 2 5 2 3" xfId="23378"/>
    <cellStyle name="Normal 3 3 2 2 5 2 4" xfId="35622"/>
    <cellStyle name="Normal 3 3 2 2 5 2 5" xfId="47851"/>
    <cellStyle name="Normal 3 3 2 2 5 3" xfId="17239"/>
    <cellStyle name="Normal 3 3 2 2 5 3 2" xfId="29494"/>
    <cellStyle name="Normal 3 3 2 2 5 3 3" xfId="41735"/>
    <cellStyle name="Normal 3 3 2 2 5 4" xfId="23377"/>
    <cellStyle name="Normal 3 3 2 2 5 5" xfId="35621"/>
    <cellStyle name="Normal 3 3 2 2 5 6" xfId="47850"/>
    <cellStyle name="Normal 3 3 2 2 6" xfId="6239"/>
    <cellStyle name="Normal 3 3 2 2 6 2" xfId="17241"/>
    <cellStyle name="Normal 3 3 2 2 6 2 2" xfId="29496"/>
    <cellStyle name="Normal 3 3 2 2 6 2 3" xfId="41737"/>
    <cellStyle name="Normal 3 3 2 2 6 3" xfId="23379"/>
    <cellStyle name="Normal 3 3 2 2 6 4" xfId="35623"/>
    <cellStyle name="Normal 3 3 2 2 6 5" xfId="47852"/>
    <cellStyle name="Normal 3 3 2 2 7" xfId="17210"/>
    <cellStyle name="Normal 3 3 2 2 7 2" xfId="29465"/>
    <cellStyle name="Normal 3 3 2 2 7 3" xfId="41706"/>
    <cellStyle name="Normal 3 3 2 2 8" xfId="23348"/>
    <cellStyle name="Normal 3 3 2 2 9" xfId="35592"/>
    <cellStyle name="Normal 3 3 2 3" xfId="6240"/>
    <cellStyle name="Normal 3 3 2 3 2" xfId="6241"/>
    <cellStyle name="Normal 3 3 2 3 2 2" xfId="6242"/>
    <cellStyle name="Normal 3 3 2 3 2 2 2" xfId="6243"/>
    <cellStyle name="Normal 3 3 2 3 2 2 2 2" xfId="6244"/>
    <cellStyle name="Normal 3 3 2 3 2 2 2 2 2" xfId="17246"/>
    <cellStyle name="Normal 3 3 2 3 2 2 2 2 2 2" xfId="29501"/>
    <cellStyle name="Normal 3 3 2 3 2 2 2 2 2 3" xfId="41742"/>
    <cellStyle name="Normal 3 3 2 3 2 2 2 2 3" xfId="23384"/>
    <cellStyle name="Normal 3 3 2 3 2 2 2 2 4" xfId="35628"/>
    <cellStyle name="Normal 3 3 2 3 2 2 2 2 5" xfId="47857"/>
    <cellStyle name="Normal 3 3 2 3 2 2 2 3" xfId="17245"/>
    <cellStyle name="Normal 3 3 2 3 2 2 2 3 2" xfId="29500"/>
    <cellStyle name="Normal 3 3 2 3 2 2 2 3 3" xfId="41741"/>
    <cellStyle name="Normal 3 3 2 3 2 2 2 4" xfId="23383"/>
    <cellStyle name="Normal 3 3 2 3 2 2 2 5" xfId="35627"/>
    <cellStyle name="Normal 3 3 2 3 2 2 2 6" xfId="47856"/>
    <cellStyle name="Normal 3 3 2 3 2 2 3" xfId="6245"/>
    <cellStyle name="Normal 3 3 2 3 2 2 3 2" xfId="17247"/>
    <cellStyle name="Normal 3 3 2 3 2 2 3 2 2" xfId="29502"/>
    <cellStyle name="Normal 3 3 2 3 2 2 3 2 3" xfId="41743"/>
    <cellStyle name="Normal 3 3 2 3 2 2 3 3" xfId="23385"/>
    <cellStyle name="Normal 3 3 2 3 2 2 3 4" xfId="35629"/>
    <cellStyle name="Normal 3 3 2 3 2 2 3 5" xfId="47858"/>
    <cellStyle name="Normal 3 3 2 3 2 2 4" xfId="17244"/>
    <cellStyle name="Normal 3 3 2 3 2 2 4 2" xfId="29499"/>
    <cellStyle name="Normal 3 3 2 3 2 2 4 3" xfId="41740"/>
    <cellStyle name="Normal 3 3 2 3 2 2 5" xfId="23382"/>
    <cellStyle name="Normal 3 3 2 3 2 2 6" xfId="35626"/>
    <cellStyle name="Normal 3 3 2 3 2 2 7" xfId="47855"/>
    <cellStyle name="Normal 3 3 2 3 2 3" xfId="6246"/>
    <cellStyle name="Normal 3 3 2 3 2 3 2" xfId="6247"/>
    <cellStyle name="Normal 3 3 2 3 2 3 2 2" xfId="17249"/>
    <cellStyle name="Normal 3 3 2 3 2 3 2 2 2" xfId="29504"/>
    <cellStyle name="Normal 3 3 2 3 2 3 2 2 3" xfId="41745"/>
    <cellStyle name="Normal 3 3 2 3 2 3 2 3" xfId="23387"/>
    <cellStyle name="Normal 3 3 2 3 2 3 2 4" xfId="35631"/>
    <cellStyle name="Normal 3 3 2 3 2 3 2 5" xfId="47860"/>
    <cellStyle name="Normal 3 3 2 3 2 3 3" xfId="17248"/>
    <cellStyle name="Normal 3 3 2 3 2 3 3 2" xfId="29503"/>
    <cellStyle name="Normal 3 3 2 3 2 3 3 3" xfId="41744"/>
    <cellStyle name="Normal 3 3 2 3 2 3 4" xfId="23386"/>
    <cellStyle name="Normal 3 3 2 3 2 3 5" xfId="35630"/>
    <cellStyle name="Normal 3 3 2 3 2 3 6" xfId="47859"/>
    <cellStyle name="Normal 3 3 2 3 2 4" xfId="6248"/>
    <cellStyle name="Normal 3 3 2 3 2 4 2" xfId="17250"/>
    <cellStyle name="Normal 3 3 2 3 2 4 2 2" xfId="29505"/>
    <cellStyle name="Normal 3 3 2 3 2 4 2 3" xfId="41746"/>
    <cellStyle name="Normal 3 3 2 3 2 4 3" xfId="23388"/>
    <cellStyle name="Normal 3 3 2 3 2 4 4" xfId="35632"/>
    <cellStyle name="Normal 3 3 2 3 2 4 5" xfId="47861"/>
    <cellStyle name="Normal 3 3 2 3 2 5" xfId="17243"/>
    <cellStyle name="Normal 3 3 2 3 2 5 2" xfId="29498"/>
    <cellStyle name="Normal 3 3 2 3 2 5 3" xfId="41739"/>
    <cellStyle name="Normal 3 3 2 3 2 6" xfId="23381"/>
    <cellStyle name="Normal 3 3 2 3 2 7" xfId="35625"/>
    <cellStyle name="Normal 3 3 2 3 2 8" xfId="47854"/>
    <cellStyle name="Normal 3 3 2 3 3" xfId="6249"/>
    <cellStyle name="Normal 3 3 2 3 3 2" xfId="6250"/>
    <cellStyle name="Normal 3 3 2 3 3 2 2" xfId="6251"/>
    <cellStyle name="Normal 3 3 2 3 3 2 2 2" xfId="17253"/>
    <cellStyle name="Normal 3 3 2 3 3 2 2 2 2" xfId="29508"/>
    <cellStyle name="Normal 3 3 2 3 3 2 2 2 3" xfId="41749"/>
    <cellStyle name="Normal 3 3 2 3 3 2 2 3" xfId="23391"/>
    <cellStyle name="Normal 3 3 2 3 3 2 2 4" xfId="35635"/>
    <cellStyle name="Normal 3 3 2 3 3 2 2 5" xfId="47864"/>
    <cellStyle name="Normal 3 3 2 3 3 2 3" xfId="17252"/>
    <cellStyle name="Normal 3 3 2 3 3 2 3 2" xfId="29507"/>
    <cellStyle name="Normal 3 3 2 3 3 2 3 3" xfId="41748"/>
    <cellStyle name="Normal 3 3 2 3 3 2 4" xfId="23390"/>
    <cellStyle name="Normal 3 3 2 3 3 2 5" xfId="35634"/>
    <cellStyle name="Normal 3 3 2 3 3 2 6" xfId="47863"/>
    <cellStyle name="Normal 3 3 2 3 3 3" xfId="6252"/>
    <cellStyle name="Normal 3 3 2 3 3 3 2" xfId="17254"/>
    <cellStyle name="Normal 3 3 2 3 3 3 2 2" xfId="29509"/>
    <cellStyle name="Normal 3 3 2 3 3 3 2 3" xfId="41750"/>
    <cellStyle name="Normal 3 3 2 3 3 3 3" xfId="23392"/>
    <cellStyle name="Normal 3 3 2 3 3 3 4" xfId="35636"/>
    <cellStyle name="Normal 3 3 2 3 3 3 5" xfId="47865"/>
    <cellStyle name="Normal 3 3 2 3 3 4" xfId="17251"/>
    <cellStyle name="Normal 3 3 2 3 3 4 2" xfId="29506"/>
    <cellStyle name="Normal 3 3 2 3 3 4 3" xfId="41747"/>
    <cellStyle name="Normal 3 3 2 3 3 5" xfId="23389"/>
    <cellStyle name="Normal 3 3 2 3 3 6" xfId="35633"/>
    <cellStyle name="Normal 3 3 2 3 3 7" xfId="47862"/>
    <cellStyle name="Normal 3 3 2 3 4" xfId="6253"/>
    <cellStyle name="Normal 3 3 2 3 4 2" xfId="6254"/>
    <cellStyle name="Normal 3 3 2 3 4 2 2" xfId="17256"/>
    <cellStyle name="Normal 3 3 2 3 4 2 2 2" xfId="29511"/>
    <cellStyle name="Normal 3 3 2 3 4 2 2 3" xfId="41752"/>
    <cellStyle name="Normal 3 3 2 3 4 2 3" xfId="23394"/>
    <cellStyle name="Normal 3 3 2 3 4 2 4" xfId="35638"/>
    <cellStyle name="Normal 3 3 2 3 4 2 5" xfId="47867"/>
    <cellStyle name="Normal 3 3 2 3 4 3" xfId="17255"/>
    <cellStyle name="Normal 3 3 2 3 4 3 2" xfId="29510"/>
    <cellStyle name="Normal 3 3 2 3 4 3 3" xfId="41751"/>
    <cellStyle name="Normal 3 3 2 3 4 4" xfId="23393"/>
    <cellStyle name="Normal 3 3 2 3 4 5" xfId="35637"/>
    <cellStyle name="Normal 3 3 2 3 4 6" xfId="47866"/>
    <cellStyle name="Normal 3 3 2 3 5" xfId="6255"/>
    <cellStyle name="Normal 3 3 2 3 5 2" xfId="17257"/>
    <cellStyle name="Normal 3 3 2 3 5 2 2" xfId="29512"/>
    <cellStyle name="Normal 3 3 2 3 5 2 3" xfId="41753"/>
    <cellStyle name="Normal 3 3 2 3 5 3" xfId="23395"/>
    <cellStyle name="Normal 3 3 2 3 5 4" xfId="35639"/>
    <cellStyle name="Normal 3 3 2 3 5 5" xfId="47868"/>
    <cellStyle name="Normal 3 3 2 3 6" xfId="17242"/>
    <cellStyle name="Normal 3 3 2 3 6 2" xfId="29497"/>
    <cellStyle name="Normal 3 3 2 3 6 3" xfId="41738"/>
    <cellStyle name="Normal 3 3 2 3 7" xfId="23380"/>
    <cellStyle name="Normal 3 3 2 3 8" xfId="35624"/>
    <cellStyle name="Normal 3 3 2 3 9" xfId="47853"/>
    <cellStyle name="Normal 3 3 2 4" xfId="6256"/>
    <cellStyle name="Normal 3 3 2 4 2" xfId="6257"/>
    <cellStyle name="Normal 3 3 2 4 2 2" xfId="6258"/>
    <cellStyle name="Normal 3 3 2 4 2 2 2" xfId="6259"/>
    <cellStyle name="Normal 3 3 2 4 2 2 2 2" xfId="17261"/>
    <cellStyle name="Normal 3 3 2 4 2 2 2 2 2" xfId="29516"/>
    <cellStyle name="Normal 3 3 2 4 2 2 2 2 3" xfId="41757"/>
    <cellStyle name="Normal 3 3 2 4 2 2 2 3" xfId="23399"/>
    <cellStyle name="Normal 3 3 2 4 2 2 2 4" xfId="35643"/>
    <cellStyle name="Normal 3 3 2 4 2 2 2 5" xfId="47872"/>
    <cellStyle name="Normal 3 3 2 4 2 2 3" xfId="17260"/>
    <cellStyle name="Normal 3 3 2 4 2 2 3 2" xfId="29515"/>
    <cellStyle name="Normal 3 3 2 4 2 2 3 3" xfId="41756"/>
    <cellStyle name="Normal 3 3 2 4 2 2 4" xfId="23398"/>
    <cellStyle name="Normal 3 3 2 4 2 2 5" xfId="35642"/>
    <cellStyle name="Normal 3 3 2 4 2 2 6" xfId="47871"/>
    <cellStyle name="Normal 3 3 2 4 2 3" xfId="6260"/>
    <cellStyle name="Normal 3 3 2 4 2 3 2" xfId="17262"/>
    <cellStyle name="Normal 3 3 2 4 2 3 2 2" xfId="29517"/>
    <cellStyle name="Normal 3 3 2 4 2 3 2 3" xfId="41758"/>
    <cellStyle name="Normal 3 3 2 4 2 3 3" xfId="23400"/>
    <cellStyle name="Normal 3 3 2 4 2 3 4" xfId="35644"/>
    <cellStyle name="Normal 3 3 2 4 2 3 5" xfId="47873"/>
    <cellStyle name="Normal 3 3 2 4 2 4" xfId="17259"/>
    <cellStyle name="Normal 3 3 2 4 2 4 2" xfId="29514"/>
    <cellStyle name="Normal 3 3 2 4 2 4 3" xfId="41755"/>
    <cellStyle name="Normal 3 3 2 4 2 5" xfId="23397"/>
    <cellStyle name="Normal 3 3 2 4 2 6" xfId="35641"/>
    <cellStyle name="Normal 3 3 2 4 2 7" xfId="47870"/>
    <cellStyle name="Normal 3 3 2 4 3" xfId="6261"/>
    <cellStyle name="Normal 3 3 2 4 3 2" xfId="6262"/>
    <cellStyle name="Normal 3 3 2 4 3 2 2" xfId="17264"/>
    <cellStyle name="Normal 3 3 2 4 3 2 2 2" xfId="29519"/>
    <cellStyle name="Normal 3 3 2 4 3 2 2 3" xfId="41760"/>
    <cellStyle name="Normal 3 3 2 4 3 2 3" xfId="23402"/>
    <cellStyle name="Normal 3 3 2 4 3 2 4" xfId="35646"/>
    <cellStyle name="Normal 3 3 2 4 3 2 5" xfId="47875"/>
    <cellStyle name="Normal 3 3 2 4 3 3" xfId="17263"/>
    <cellStyle name="Normal 3 3 2 4 3 3 2" xfId="29518"/>
    <cellStyle name="Normal 3 3 2 4 3 3 3" xfId="41759"/>
    <cellStyle name="Normal 3 3 2 4 3 4" xfId="23401"/>
    <cellStyle name="Normal 3 3 2 4 3 5" xfId="35645"/>
    <cellStyle name="Normal 3 3 2 4 3 6" xfId="47874"/>
    <cellStyle name="Normal 3 3 2 4 4" xfId="6263"/>
    <cellStyle name="Normal 3 3 2 4 4 2" xfId="17265"/>
    <cellStyle name="Normal 3 3 2 4 4 2 2" xfId="29520"/>
    <cellStyle name="Normal 3 3 2 4 4 2 3" xfId="41761"/>
    <cellStyle name="Normal 3 3 2 4 4 3" xfId="23403"/>
    <cellStyle name="Normal 3 3 2 4 4 4" xfId="35647"/>
    <cellStyle name="Normal 3 3 2 4 4 5" xfId="47876"/>
    <cellStyle name="Normal 3 3 2 4 5" xfId="17258"/>
    <cellStyle name="Normal 3 3 2 4 5 2" xfId="29513"/>
    <cellStyle name="Normal 3 3 2 4 5 3" xfId="41754"/>
    <cellStyle name="Normal 3 3 2 4 6" xfId="23396"/>
    <cellStyle name="Normal 3 3 2 4 7" xfId="35640"/>
    <cellStyle name="Normal 3 3 2 4 8" xfId="47869"/>
    <cellStyle name="Normal 3 3 2 5" xfId="6264"/>
    <cellStyle name="Normal 3 3 2 5 2" xfId="6265"/>
    <cellStyle name="Normal 3 3 2 5 2 2" xfId="6266"/>
    <cellStyle name="Normal 3 3 2 5 2 2 2" xfId="17268"/>
    <cellStyle name="Normal 3 3 2 5 2 2 2 2" xfId="29523"/>
    <cellStyle name="Normal 3 3 2 5 2 2 2 3" xfId="41764"/>
    <cellStyle name="Normal 3 3 2 5 2 2 3" xfId="23406"/>
    <cellStyle name="Normal 3 3 2 5 2 2 4" xfId="35650"/>
    <cellStyle name="Normal 3 3 2 5 2 2 5" xfId="47879"/>
    <cellStyle name="Normal 3 3 2 5 2 3" xfId="17267"/>
    <cellStyle name="Normal 3 3 2 5 2 3 2" xfId="29522"/>
    <cellStyle name="Normal 3 3 2 5 2 3 3" xfId="41763"/>
    <cellStyle name="Normal 3 3 2 5 2 4" xfId="23405"/>
    <cellStyle name="Normal 3 3 2 5 2 5" xfId="35649"/>
    <cellStyle name="Normal 3 3 2 5 2 6" xfId="47878"/>
    <cellStyle name="Normal 3 3 2 5 3" xfId="6267"/>
    <cellStyle name="Normal 3 3 2 5 3 2" xfId="17269"/>
    <cellStyle name="Normal 3 3 2 5 3 2 2" xfId="29524"/>
    <cellStyle name="Normal 3 3 2 5 3 2 3" xfId="41765"/>
    <cellStyle name="Normal 3 3 2 5 3 3" xfId="23407"/>
    <cellStyle name="Normal 3 3 2 5 3 4" xfId="35651"/>
    <cellStyle name="Normal 3 3 2 5 3 5" xfId="47880"/>
    <cellStyle name="Normal 3 3 2 5 4" xfId="17266"/>
    <cellStyle name="Normal 3 3 2 5 4 2" xfId="29521"/>
    <cellStyle name="Normal 3 3 2 5 4 3" xfId="41762"/>
    <cellStyle name="Normal 3 3 2 5 5" xfId="23404"/>
    <cellStyle name="Normal 3 3 2 5 6" xfId="35648"/>
    <cellStyle name="Normal 3 3 2 5 7" xfId="47877"/>
    <cellStyle name="Normal 3 3 2 6" xfId="6268"/>
    <cellStyle name="Normal 3 3 2 6 2" xfId="6269"/>
    <cellStyle name="Normal 3 3 2 6 2 2" xfId="17271"/>
    <cellStyle name="Normal 3 3 2 6 2 2 2" xfId="29526"/>
    <cellStyle name="Normal 3 3 2 6 2 2 3" xfId="41767"/>
    <cellStyle name="Normal 3 3 2 6 2 3" xfId="23409"/>
    <cellStyle name="Normal 3 3 2 6 2 4" xfId="35653"/>
    <cellStyle name="Normal 3 3 2 6 2 5" xfId="47882"/>
    <cellStyle name="Normal 3 3 2 6 3" xfId="17270"/>
    <cellStyle name="Normal 3 3 2 6 3 2" xfId="29525"/>
    <cellStyle name="Normal 3 3 2 6 3 3" xfId="41766"/>
    <cellStyle name="Normal 3 3 2 6 4" xfId="23408"/>
    <cellStyle name="Normal 3 3 2 6 5" xfId="35652"/>
    <cellStyle name="Normal 3 3 2 6 6" xfId="47881"/>
    <cellStyle name="Normal 3 3 2 7" xfId="6270"/>
    <cellStyle name="Normal 3 3 2 7 2" xfId="17272"/>
    <cellStyle name="Normal 3 3 2 7 2 2" xfId="29527"/>
    <cellStyle name="Normal 3 3 2 7 2 3" xfId="41768"/>
    <cellStyle name="Normal 3 3 2 7 3" xfId="23410"/>
    <cellStyle name="Normal 3 3 2 7 4" xfId="35654"/>
    <cellStyle name="Normal 3 3 2 7 5" xfId="47883"/>
    <cellStyle name="Normal 3 3 2 8" xfId="17209"/>
    <cellStyle name="Normal 3 3 2 8 2" xfId="29464"/>
    <cellStyle name="Normal 3 3 2 8 3" xfId="41705"/>
    <cellStyle name="Normal 3 3 2 9" xfId="23347"/>
    <cellStyle name="Normal 3 3 3" xfId="6271"/>
    <cellStyle name="Normal 3 3 3 10" xfId="47884"/>
    <cellStyle name="Normal 3 3 3 2" xfId="6272"/>
    <cellStyle name="Normal 3 3 3 2 2" xfId="6273"/>
    <cellStyle name="Normal 3 3 3 2 2 2" xfId="6274"/>
    <cellStyle name="Normal 3 3 3 2 2 2 2" xfId="6275"/>
    <cellStyle name="Normal 3 3 3 2 2 2 2 2" xfId="6276"/>
    <cellStyle name="Normal 3 3 3 2 2 2 2 2 2" xfId="17278"/>
    <cellStyle name="Normal 3 3 3 2 2 2 2 2 2 2" xfId="29533"/>
    <cellStyle name="Normal 3 3 3 2 2 2 2 2 2 3" xfId="41774"/>
    <cellStyle name="Normal 3 3 3 2 2 2 2 2 3" xfId="23416"/>
    <cellStyle name="Normal 3 3 3 2 2 2 2 2 4" xfId="35660"/>
    <cellStyle name="Normal 3 3 3 2 2 2 2 2 5" xfId="47889"/>
    <cellStyle name="Normal 3 3 3 2 2 2 2 3" xfId="17277"/>
    <cellStyle name="Normal 3 3 3 2 2 2 2 3 2" xfId="29532"/>
    <cellStyle name="Normal 3 3 3 2 2 2 2 3 3" xfId="41773"/>
    <cellStyle name="Normal 3 3 3 2 2 2 2 4" xfId="23415"/>
    <cellStyle name="Normal 3 3 3 2 2 2 2 5" xfId="35659"/>
    <cellStyle name="Normal 3 3 3 2 2 2 2 6" xfId="47888"/>
    <cellStyle name="Normal 3 3 3 2 2 2 3" xfId="6277"/>
    <cellStyle name="Normal 3 3 3 2 2 2 3 2" xfId="17279"/>
    <cellStyle name="Normal 3 3 3 2 2 2 3 2 2" xfId="29534"/>
    <cellStyle name="Normal 3 3 3 2 2 2 3 2 3" xfId="41775"/>
    <cellStyle name="Normal 3 3 3 2 2 2 3 3" xfId="23417"/>
    <cellStyle name="Normal 3 3 3 2 2 2 3 4" xfId="35661"/>
    <cellStyle name="Normal 3 3 3 2 2 2 3 5" xfId="47890"/>
    <cellStyle name="Normal 3 3 3 2 2 2 4" xfId="17276"/>
    <cellStyle name="Normal 3 3 3 2 2 2 4 2" xfId="29531"/>
    <cellStyle name="Normal 3 3 3 2 2 2 4 3" xfId="41772"/>
    <cellStyle name="Normal 3 3 3 2 2 2 5" xfId="23414"/>
    <cellStyle name="Normal 3 3 3 2 2 2 6" xfId="35658"/>
    <cellStyle name="Normal 3 3 3 2 2 2 7" xfId="47887"/>
    <cellStyle name="Normal 3 3 3 2 2 3" xfId="6278"/>
    <cellStyle name="Normal 3 3 3 2 2 3 2" xfId="6279"/>
    <cellStyle name="Normal 3 3 3 2 2 3 2 2" xfId="17281"/>
    <cellStyle name="Normal 3 3 3 2 2 3 2 2 2" xfId="29536"/>
    <cellStyle name="Normal 3 3 3 2 2 3 2 2 3" xfId="41777"/>
    <cellStyle name="Normal 3 3 3 2 2 3 2 3" xfId="23419"/>
    <cellStyle name="Normal 3 3 3 2 2 3 2 4" xfId="35663"/>
    <cellStyle name="Normal 3 3 3 2 2 3 2 5" xfId="47892"/>
    <cellStyle name="Normal 3 3 3 2 2 3 3" xfId="17280"/>
    <cellStyle name="Normal 3 3 3 2 2 3 3 2" xfId="29535"/>
    <cellStyle name="Normal 3 3 3 2 2 3 3 3" xfId="41776"/>
    <cellStyle name="Normal 3 3 3 2 2 3 4" xfId="23418"/>
    <cellStyle name="Normal 3 3 3 2 2 3 5" xfId="35662"/>
    <cellStyle name="Normal 3 3 3 2 2 3 6" xfId="47891"/>
    <cellStyle name="Normal 3 3 3 2 2 4" xfId="6280"/>
    <cellStyle name="Normal 3 3 3 2 2 4 2" xfId="17282"/>
    <cellStyle name="Normal 3 3 3 2 2 4 2 2" xfId="29537"/>
    <cellStyle name="Normal 3 3 3 2 2 4 2 3" xfId="41778"/>
    <cellStyle name="Normal 3 3 3 2 2 4 3" xfId="23420"/>
    <cellStyle name="Normal 3 3 3 2 2 4 4" xfId="35664"/>
    <cellStyle name="Normal 3 3 3 2 2 4 5" xfId="47893"/>
    <cellStyle name="Normal 3 3 3 2 2 5" xfId="17275"/>
    <cellStyle name="Normal 3 3 3 2 2 5 2" xfId="29530"/>
    <cellStyle name="Normal 3 3 3 2 2 5 3" xfId="41771"/>
    <cellStyle name="Normal 3 3 3 2 2 6" xfId="23413"/>
    <cellStyle name="Normal 3 3 3 2 2 7" xfId="35657"/>
    <cellStyle name="Normal 3 3 3 2 2 8" xfId="47886"/>
    <cellStyle name="Normal 3 3 3 2 3" xfId="6281"/>
    <cellStyle name="Normal 3 3 3 2 3 2" xfId="6282"/>
    <cellStyle name="Normal 3 3 3 2 3 2 2" xfId="6283"/>
    <cellStyle name="Normal 3 3 3 2 3 2 2 2" xfId="17285"/>
    <cellStyle name="Normal 3 3 3 2 3 2 2 2 2" xfId="29540"/>
    <cellStyle name="Normal 3 3 3 2 3 2 2 2 3" xfId="41781"/>
    <cellStyle name="Normal 3 3 3 2 3 2 2 3" xfId="23423"/>
    <cellStyle name="Normal 3 3 3 2 3 2 2 4" xfId="35667"/>
    <cellStyle name="Normal 3 3 3 2 3 2 2 5" xfId="47896"/>
    <cellStyle name="Normal 3 3 3 2 3 2 3" xfId="17284"/>
    <cellStyle name="Normal 3 3 3 2 3 2 3 2" xfId="29539"/>
    <cellStyle name="Normal 3 3 3 2 3 2 3 3" xfId="41780"/>
    <cellStyle name="Normal 3 3 3 2 3 2 4" xfId="23422"/>
    <cellStyle name="Normal 3 3 3 2 3 2 5" xfId="35666"/>
    <cellStyle name="Normal 3 3 3 2 3 2 6" xfId="47895"/>
    <cellStyle name="Normal 3 3 3 2 3 3" xfId="6284"/>
    <cellStyle name="Normal 3 3 3 2 3 3 2" xfId="17286"/>
    <cellStyle name="Normal 3 3 3 2 3 3 2 2" xfId="29541"/>
    <cellStyle name="Normal 3 3 3 2 3 3 2 3" xfId="41782"/>
    <cellStyle name="Normal 3 3 3 2 3 3 3" xfId="23424"/>
    <cellStyle name="Normal 3 3 3 2 3 3 4" xfId="35668"/>
    <cellStyle name="Normal 3 3 3 2 3 3 5" xfId="47897"/>
    <cellStyle name="Normal 3 3 3 2 3 4" xfId="17283"/>
    <cellStyle name="Normal 3 3 3 2 3 4 2" xfId="29538"/>
    <cellStyle name="Normal 3 3 3 2 3 4 3" xfId="41779"/>
    <cellStyle name="Normal 3 3 3 2 3 5" xfId="23421"/>
    <cellStyle name="Normal 3 3 3 2 3 6" xfId="35665"/>
    <cellStyle name="Normal 3 3 3 2 3 7" xfId="47894"/>
    <cellStyle name="Normal 3 3 3 2 4" xfId="6285"/>
    <cellStyle name="Normal 3 3 3 2 4 2" xfId="6286"/>
    <cellStyle name="Normal 3 3 3 2 4 2 2" xfId="17288"/>
    <cellStyle name="Normal 3 3 3 2 4 2 2 2" xfId="29543"/>
    <cellStyle name="Normal 3 3 3 2 4 2 2 3" xfId="41784"/>
    <cellStyle name="Normal 3 3 3 2 4 2 3" xfId="23426"/>
    <cellStyle name="Normal 3 3 3 2 4 2 4" xfId="35670"/>
    <cellStyle name="Normal 3 3 3 2 4 2 5" xfId="47899"/>
    <cellStyle name="Normal 3 3 3 2 4 3" xfId="17287"/>
    <cellStyle name="Normal 3 3 3 2 4 3 2" xfId="29542"/>
    <cellStyle name="Normal 3 3 3 2 4 3 3" xfId="41783"/>
    <cellStyle name="Normal 3 3 3 2 4 4" xfId="23425"/>
    <cellStyle name="Normal 3 3 3 2 4 5" xfId="35669"/>
    <cellStyle name="Normal 3 3 3 2 4 6" xfId="47898"/>
    <cellStyle name="Normal 3 3 3 2 5" xfId="6287"/>
    <cellStyle name="Normal 3 3 3 2 5 2" xfId="17289"/>
    <cellStyle name="Normal 3 3 3 2 5 2 2" xfId="29544"/>
    <cellStyle name="Normal 3 3 3 2 5 2 3" xfId="41785"/>
    <cellStyle name="Normal 3 3 3 2 5 3" xfId="23427"/>
    <cellStyle name="Normal 3 3 3 2 5 4" xfId="35671"/>
    <cellStyle name="Normal 3 3 3 2 5 5" xfId="47900"/>
    <cellStyle name="Normal 3 3 3 2 6" xfId="17274"/>
    <cellStyle name="Normal 3 3 3 2 6 2" xfId="29529"/>
    <cellStyle name="Normal 3 3 3 2 6 3" xfId="41770"/>
    <cellStyle name="Normal 3 3 3 2 7" xfId="23412"/>
    <cellStyle name="Normal 3 3 3 2 8" xfId="35656"/>
    <cellStyle name="Normal 3 3 3 2 9" xfId="47885"/>
    <cellStyle name="Normal 3 3 3 3" xfId="6288"/>
    <cellStyle name="Normal 3 3 3 3 2" xfId="6289"/>
    <cellStyle name="Normal 3 3 3 3 2 2" xfId="6290"/>
    <cellStyle name="Normal 3 3 3 3 2 2 2" xfId="6291"/>
    <cellStyle name="Normal 3 3 3 3 2 2 2 2" xfId="17293"/>
    <cellStyle name="Normal 3 3 3 3 2 2 2 2 2" xfId="29548"/>
    <cellStyle name="Normal 3 3 3 3 2 2 2 2 3" xfId="41789"/>
    <cellStyle name="Normal 3 3 3 3 2 2 2 3" xfId="23431"/>
    <cellStyle name="Normal 3 3 3 3 2 2 2 4" xfId="35675"/>
    <cellStyle name="Normal 3 3 3 3 2 2 2 5" xfId="47904"/>
    <cellStyle name="Normal 3 3 3 3 2 2 3" xfId="17292"/>
    <cellStyle name="Normal 3 3 3 3 2 2 3 2" xfId="29547"/>
    <cellStyle name="Normal 3 3 3 3 2 2 3 3" xfId="41788"/>
    <cellStyle name="Normal 3 3 3 3 2 2 4" xfId="23430"/>
    <cellStyle name="Normal 3 3 3 3 2 2 5" xfId="35674"/>
    <cellStyle name="Normal 3 3 3 3 2 2 6" xfId="47903"/>
    <cellStyle name="Normal 3 3 3 3 2 3" xfId="6292"/>
    <cellStyle name="Normal 3 3 3 3 2 3 2" xfId="17294"/>
    <cellStyle name="Normal 3 3 3 3 2 3 2 2" xfId="29549"/>
    <cellStyle name="Normal 3 3 3 3 2 3 2 3" xfId="41790"/>
    <cellStyle name="Normal 3 3 3 3 2 3 3" xfId="23432"/>
    <cellStyle name="Normal 3 3 3 3 2 3 4" xfId="35676"/>
    <cellStyle name="Normal 3 3 3 3 2 3 5" xfId="47905"/>
    <cellStyle name="Normal 3 3 3 3 2 4" xfId="17291"/>
    <cellStyle name="Normal 3 3 3 3 2 4 2" xfId="29546"/>
    <cellStyle name="Normal 3 3 3 3 2 4 3" xfId="41787"/>
    <cellStyle name="Normal 3 3 3 3 2 5" xfId="23429"/>
    <cellStyle name="Normal 3 3 3 3 2 6" xfId="35673"/>
    <cellStyle name="Normal 3 3 3 3 2 7" xfId="47902"/>
    <cellStyle name="Normal 3 3 3 3 3" xfId="6293"/>
    <cellStyle name="Normal 3 3 3 3 3 2" xfId="6294"/>
    <cellStyle name="Normal 3 3 3 3 3 2 2" xfId="17296"/>
    <cellStyle name="Normal 3 3 3 3 3 2 2 2" xfId="29551"/>
    <cellStyle name="Normal 3 3 3 3 3 2 2 3" xfId="41792"/>
    <cellStyle name="Normal 3 3 3 3 3 2 3" xfId="23434"/>
    <cellStyle name="Normal 3 3 3 3 3 2 4" xfId="35678"/>
    <cellStyle name="Normal 3 3 3 3 3 2 5" xfId="47907"/>
    <cellStyle name="Normal 3 3 3 3 3 3" xfId="17295"/>
    <cellStyle name="Normal 3 3 3 3 3 3 2" xfId="29550"/>
    <cellStyle name="Normal 3 3 3 3 3 3 3" xfId="41791"/>
    <cellStyle name="Normal 3 3 3 3 3 4" xfId="23433"/>
    <cellStyle name="Normal 3 3 3 3 3 5" xfId="35677"/>
    <cellStyle name="Normal 3 3 3 3 3 6" xfId="47906"/>
    <cellStyle name="Normal 3 3 3 3 4" xfId="6295"/>
    <cellStyle name="Normal 3 3 3 3 4 2" xfId="17297"/>
    <cellStyle name="Normal 3 3 3 3 4 2 2" xfId="29552"/>
    <cellStyle name="Normal 3 3 3 3 4 2 3" xfId="41793"/>
    <cellStyle name="Normal 3 3 3 3 4 3" xfId="23435"/>
    <cellStyle name="Normal 3 3 3 3 4 4" xfId="35679"/>
    <cellStyle name="Normal 3 3 3 3 4 5" xfId="47908"/>
    <cellStyle name="Normal 3 3 3 3 5" xfId="17290"/>
    <cellStyle name="Normal 3 3 3 3 5 2" xfId="29545"/>
    <cellStyle name="Normal 3 3 3 3 5 3" xfId="41786"/>
    <cellStyle name="Normal 3 3 3 3 6" xfId="23428"/>
    <cellStyle name="Normal 3 3 3 3 7" xfId="35672"/>
    <cellStyle name="Normal 3 3 3 3 8" xfId="47901"/>
    <cellStyle name="Normal 3 3 3 4" xfId="6296"/>
    <cellStyle name="Normal 3 3 3 4 2" xfId="6297"/>
    <cellStyle name="Normal 3 3 3 4 2 2" xfId="6298"/>
    <cellStyle name="Normal 3 3 3 4 2 2 2" xfId="17300"/>
    <cellStyle name="Normal 3 3 3 4 2 2 2 2" xfId="29555"/>
    <cellStyle name="Normal 3 3 3 4 2 2 2 3" xfId="41796"/>
    <cellStyle name="Normal 3 3 3 4 2 2 3" xfId="23438"/>
    <cellStyle name="Normal 3 3 3 4 2 2 4" xfId="35682"/>
    <cellStyle name="Normal 3 3 3 4 2 2 5" xfId="47911"/>
    <cellStyle name="Normal 3 3 3 4 2 3" xfId="17299"/>
    <cellStyle name="Normal 3 3 3 4 2 3 2" xfId="29554"/>
    <cellStyle name="Normal 3 3 3 4 2 3 3" xfId="41795"/>
    <cellStyle name="Normal 3 3 3 4 2 4" xfId="23437"/>
    <cellStyle name="Normal 3 3 3 4 2 5" xfId="35681"/>
    <cellStyle name="Normal 3 3 3 4 2 6" xfId="47910"/>
    <cellStyle name="Normal 3 3 3 4 3" xfId="6299"/>
    <cellStyle name="Normal 3 3 3 4 3 2" xfId="17301"/>
    <cellStyle name="Normal 3 3 3 4 3 2 2" xfId="29556"/>
    <cellStyle name="Normal 3 3 3 4 3 2 3" xfId="41797"/>
    <cellStyle name="Normal 3 3 3 4 3 3" xfId="23439"/>
    <cellStyle name="Normal 3 3 3 4 3 4" xfId="35683"/>
    <cellStyle name="Normal 3 3 3 4 3 5" xfId="47912"/>
    <cellStyle name="Normal 3 3 3 4 4" xfId="17298"/>
    <cellStyle name="Normal 3 3 3 4 4 2" xfId="29553"/>
    <cellStyle name="Normal 3 3 3 4 4 3" xfId="41794"/>
    <cellStyle name="Normal 3 3 3 4 5" xfId="23436"/>
    <cellStyle name="Normal 3 3 3 4 6" xfId="35680"/>
    <cellStyle name="Normal 3 3 3 4 7" xfId="47909"/>
    <cellStyle name="Normal 3 3 3 5" xfId="6300"/>
    <cellStyle name="Normal 3 3 3 5 2" xfId="6301"/>
    <cellStyle name="Normal 3 3 3 5 2 2" xfId="17303"/>
    <cellStyle name="Normal 3 3 3 5 2 2 2" xfId="29558"/>
    <cellStyle name="Normal 3 3 3 5 2 2 3" xfId="41799"/>
    <cellStyle name="Normal 3 3 3 5 2 3" xfId="23441"/>
    <cellStyle name="Normal 3 3 3 5 2 4" xfId="35685"/>
    <cellStyle name="Normal 3 3 3 5 2 5" xfId="47914"/>
    <cellStyle name="Normal 3 3 3 5 3" xfId="17302"/>
    <cellStyle name="Normal 3 3 3 5 3 2" xfId="29557"/>
    <cellStyle name="Normal 3 3 3 5 3 3" xfId="41798"/>
    <cellStyle name="Normal 3 3 3 5 4" xfId="23440"/>
    <cellStyle name="Normal 3 3 3 5 5" xfId="35684"/>
    <cellStyle name="Normal 3 3 3 5 6" xfId="47913"/>
    <cellStyle name="Normal 3 3 3 6" xfId="6302"/>
    <cellStyle name="Normal 3 3 3 6 2" xfId="17304"/>
    <cellStyle name="Normal 3 3 3 6 2 2" xfId="29559"/>
    <cellStyle name="Normal 3 3 3 6 2 3" xfId="41800"/>
    <cellStyle name="Normal 3 3 3 6 3" xfId="23442"/>
    <cellStyle name="Normal 3 3 3 6 4" xfId="35686"/>
    <cellStyle name="Normal 3 3 3 6 5" xfId="47915"/>
    <cellStyle name="Normal 3 3 3 7" xfId="17273"/>
    <cellStyle name="Normal 3 3 3 7 2" xfId="29528"/>
    <cellStyle name="Normal 3 3 3 7 3" xfId="41769"/>
    <cellStyle name="Normal 3 3 3 8" xfId="23411"/>
    <cellStyle name="Normal 3 3 3 9" xfId="35655"/>
    <cellStyle name="Normal 3 3 4" xfId="6303"/>
    <cellStyle name="Normal 3 3 4 2" xfId="6304"/>
    <cellStyle name="Normal 3 3 4 2 2" xfId="6305"/>
    <cellStyle name="Normal 3 3 4 2 2 2" xfId="6306"/>
    <cellStyle name="Normal 3 3 4 2 2 2 2" xfId="6307"/>
    <cellStyle name="Normal 3 3 4 2 2 2 2 2" xfId="17309"/>
    <cellStyle name="Normal 3 3 4 2 2 2 2 2 2" xfId="29564"/>
    <cellStyle name="Normal 3 3 4 2 2 2 2 2 3" xfId="41805"/>
    <cellStyle name="Normal 3 3 4 2 2 2 2 3" xfId="23447"/>
    <cellStyle name="Normal 3 3 4 2 2 2 2 4" xfId="35691"/>
    <cellStyle name="Normal 3 3 4 2 2 2 2 5" xfId="47920"/>
    <cellStyle name="Normal 3 3 4 2 2 2 3" xfId="17308"/>
    <cellStyle name="Normal 3 3 4 2 2 2 3 2" xfId="29563"/>
    <cellStyle name="Normal 3 3 4 2 2 2 3 3" xfId="41804"/>
    <cellStyle name="Normal 3 3 4 2 2 2 4" xfId="23446"/>
    <cellStyle name="Normal 3 3 4 2 2 2 5" xfId="35690"/>
    <cellStyle name="Normal 3 3 4 2 2 2 6" xfId="47919"/>
    <cellStyle name="Normal 3 3 4 2 2 3" xfId="6308"/>
    <cellStyle name="Normal 3 3 4 2 2 3 2" xfId="17310"/>
    <cellStyle name="Normal 3 3 4 2 2 3 2 2" xfId="29565"/>
    <cellStyle name="Normal 3 3 4 2 2 3 2 3" xfId="41806"/>
    <cellStyle name="Normal 3 3 4 2 2 3 3" xfId="23448"/>
    <cellStyle name="Normal 3 3 4 2 2 3 4" xfId="35692"/>
    <cellStyle name="Normal 3 3 4 2 2 3 5" xfId="47921"/>
    <cellStyle name="Normal 3 3 4 2 2 4" xfId="17307"/>
    <cellStyle name="Normal 3 3 4 2 2 4 2" xfId="29562"/>
    <cellStyle name="Normal 3 3 4 2 2 4 3" xfId="41803"/>
    <cellStyle name="Normal 3 3 4 2 2 5" xfId="23445"/>
    <cellStyle name="Normal 3 3 4 2 2 6" xfId="35689"/>
    <cellStyle name="Normal 3 3 4 2 2 7" xfId="47918"/>
    <cellStyle name="Normal 3 3 4 2 3" xfId="6309"/>
    <cellStyle name="Normal 3 3 4 2 3 2" xfId="6310"/>
    <cellStyle name="Normal 3 3 4 2 3 2 2" xfId="17312"/>
    <cellStyle name="Normal 3 3 4 2 3 2 2 2" xfId="29567"/>
    <cellStyle name="Normal 3 3 4 2 3 2 2 3" xfId="41808"/>
    <cellStyle name="Normal 3 3 4 2 3 2 3" xfId="23450"/>
    <cellStyle name="Normal 3 3 4 2 3 2 4" xfId="35694"/>
    <cellStyle name="Normal 3 3 4 2 3 2 5" xfId="47923"/>
    <cellStyle name="Normal 3 3 4 2 3 3" xfId="17311"/>
    <cellStyle name="Normal 3 3 4 2 3 3 2" xfId="29566"/>
    <cellStyle name="Normal 3 3 4 2 3 3 3" xfId="41807"/>
    <cellStyle name="Normal 3 3 4 2 3 4" xfId="23449"/>
    <cellStyle name="Normal 3 3 4 2 3 5" xfId="35693"/>
    <cellStyle name="Normal 3 3 4 2 3 6" xfId="47922"/>
    <cellStyle name="Normal 3 3 4 2 4" xfId="6311"/>
    <cellStyle name="Normal 3 3 4 2 4 2" xfId="17313"/>
    <cellStyle name="Normal 3 3 4 2 4 2 2" xfId="29568"/>
    <cellStyle name="Normal 3 3 4 2 4 2 3" xfId="41809"/>
    <cellStyle name="Normal 3 3 4 2 4 3" xfId="23451"/>
    <cellStyle name="Normal 3 3 4 2 4 4" xfId="35695"/>
    <cellStyle name="Normal 3 3 4 2 4 5" xfId="47924"/>
    <cellStyle name="Normal 3 3 4 2 5" xfId="17306"/>
    <cellStyle name="Normal 3 3 4 2 5 2" xfId="29561"/>
    <cellStyle name="Normal 3 3 4 2 5 3" xfId="41802"/>
    <cellStyle name="Normal 3 3 4 2 6" xfId="23444"/>
    <cellStyle name="Normal 3 3 4 2 7" xfId="35688"/>
    <cellStyle name="Normal 3 3 4 2 8" xfId="47917"/>
    <cellStyle name="Normal 3 3 4 3" xfId="6312"/>
    <cellStyle name="Normal 3 3 4 3 2" xfId="6313"/>
    <cellStyle name="Normal 3 3 4 3 2 2" xfId="6314"/>
    <cellStyle name="Normal 3 3 4 3 2 2 2" xfId="17316"/>
    <cellStyle name="Normal 3 3 4 3 2 2 2 2" xfId="29571"/>
    <cellStyle name="Normal 3 3 4 3 2 2 2 3" xfId="41812"/>
    <cellStyle name="Normal 3 3 4 3 2 2 3" xfId="23454"/>
    <cellStyle name="Normal 3 3 4 3 2 2 4" xfId="35698"/>
    <cellStyle name="Normal 3 3 4 3 2 2 5" xfId="47927"/>
    <cellStyle name="Normal 3 3 4 3 2 3" xfId="17315"/>
    <cellStyle name="Normal 3 3 4 3 2 3 2" xfId="29570"/>
    <cellStyle name="Normal 3 3 4 3 2 3 3" xfId="41811"/>
    <cellStyle name="Normal 3 3 4 3 2 4" xfId="23453"/>
    <cellStyle name="Normal 3 3 4 3 2 5" xfId="35697"/>
    <cellStyle name="Normal 3 3 4 3 2 6" xfId="47926"/>
    <cellStyle name="Normal 3 3 4 3 3" xfId="6315"/>
    <cellStyle name="Normal 3 3 4 3 3 2" xfId="17317"/>
    <cellStyle name="Normal 3 3 4 3 3 2 2" xfId="29572"/>
    <cellStyle name="Normal 3 3 4 3 3 2 3" xfId="41813"/>
    <cellStyle name="Normal 3 3 4 3 3 3" xfId="23455"/>
    <cellStyle name="Normal 3 3 4 3 3 4" xfId="35699"/>
    <cellStyle name="Normal 3 3 4 3 3 5" xfId="47928"/>
    <cellStyle name="Normal 3 3 4 3 4" xfId="17314"/>
    <cellStyle name="Normal 3 3 4 3 4 2" xfId="29569"/>
    <cellStyle name="Normal 3 3 4 3 4 3" xfId="41810"/>
    <cellStyle name="Normal 3 3 4 3 5" xfId="23452"/>
    <cellStyle name="Normal 3 3 4 3 6" xfId="35696"/>
    <cellStyle name="Normal 3 3 4 3 7" xfId="47925"/>
    <cellStyle name="Normal 3 3 4 4" xfId="6316"/>
    <cellStyle name="Normal 3 3 4 4 2" xfId="6317"/>
    <cellStyle name="Normal 3 3 4 4 2 2" xfId="17319"/>
    <cellStyle name="Normal 3 3 4 4 2 2 2" xfId="29574"/>
    <cellStyle name="Normal 3 3 4 4 2 2 3" xfId="41815"/>
    <cellStyle name="Normal 3 3 4 4 2 3" xfId="23457"/>
    <cellStyle name="Normal 3 3 4 4 2 4" xfId="35701"/>
    <cellStyle name="Normal 3 3 4 4 2 5" xfId="47930"/>
    <cellStyle name="Normal 3 3 4 4 3" xfId="17318"/>
    <cellStyle name="Normal 3 3 4 4 3 2" xfId="29573"/>
    <cellStyle name="Normal 3 3 4 4 3 3" xfId="41814"/>
    <cellStyle name="Normal 3 3 4 4 4" xfId="23456"/>
    <cellStyle name="Normal 3 3 4 4 5" xfId="35700"/>
    <cellStyle name="Normal 3 3 4 4 6" xfId="47929"/>
    <cellStyle name="Normal 3 3 4 5" xfId="6318"/>
    <cellStyle name="Normal 3 3 4 5 2" xfId="17320"/>
    <cellStyle name="Normal 3 3 4 5 2 2" xfId="29575"/>
    <cellStyle name="Normal 3 3 4 5 2 3" xfId="41816"/>
    <cellStyle name="Normal 3 3 4 5 3" xfId="23458"/>
    <cellStyle name="Normal 3 3 4 5 4" xfId="35702"/>
    <cellStyle name="Normal 3 3 4 5 5" xfId="47931"/>
    <cellStyle name="Normal 3 3 4 6" xfId="17305"/>
    <cellStyle name="Normal 3 3 4 6 2" xfId="29560"/>
    <cellStyle name="Normal 3 3 4 6 3" xfId="41801"/>
    <cellStyle name="Normal 3 3 4 7" xfId="23443"/>
    <cellStyle name="Normal 3 3 4 8" xfId="35687"/>
    <cellStyle name="Normal 3 3 4 9" xfId="47916"/>
    <cellStyle name="Normal 3 3 5" xfId="6319"/>
    <cellStyle name="Normal 3 3 5 2" xfId="6320"/>
    <cellStyle name="Normal 3 3 5 2 2" xfId="6321"/>
    <cellStyle name="Normal 3 3 5 2 2 2" xfId="6322"/>
    <cellStyle name="Normal 3 3 5 2 2 2 2" xfId="17324"/>
    <cellStyle name="Normal 3 3 5 2 2 2 2 2" xfId="29579"/>
    <cellStyle name="Normal 3 3 5 2 2 2 2 3" xfId="41820"/>
    <cellStyle name="Normal 3 3 5 2 2 2 3" xfId="23462"/>
    <cellStyle name="Normal 3 3 5 2 2 2 4" xfId="35706"/>
    <cellStyle name="Normal 3 3 5 2 2 2 5" xfId="47935"/>
    <cellStyle name="Normal 3 3 5 2 2 3" xfId="17323"/>
    <cellStyle name="Normal 3 3 5 2 2 3 2" xfId="29578"/>
    <cellStyle name="Normal 3 3 5 2 2 3 3" xfId="41819"/>
    <cellStyle name="Normal 3 3 5 2 2 4" xfId="23461"/>
    <cellStyle name="Normal 3 3 5 2 2 5" xfId="35705"/>
    <cellStyle name="Normal 3 3 5 2 2 6" xfId="47934"/>
    <cellStyle name="Normal 3 3 5 2 3" xfId="6323"/>
    <cellStyle name="Normal 3 3 5 2 3 2" xfId="17325"/>
    <cellStyle name="Normal 3 3 5 2 3 2 2" xfId="29580"/>
    <cellStyle name="Normal 3 3 5 2 3 2 3" xfId="41821"/>
    <cellStyle name="Normal 3 3 5 2 3 3" xfId="23463"/>
    <cellStyle name="Normal 3 3 5 2 3 4" xfId="35707"/>
    <cellStyle name="Normal 3 3 5 2 3 5" xfId="47936"/>
    <cellStyle name="Normal 3 3 5 2 4" xfId="17322"/>
    <cellStyle name="Normal 3 3 5 2 4 2" xfId="29577"/>
    <cellStyle name="Normal 3 3 5 2 4 3" xfId="41818"/>
    <cellStyle name="Normal 3 3 5 2 5" xfId="23460"/>
    <cellStyle name="Normal 3 3 5 2 6" xfId="35704"/>
    <cellStyle name="Normal 3 3 5 2 7" xfId="47933"/>
    <cellStyle name="Normal 3 3 5 3" xfId="6324"/>
    <cellStyle name="Normal 3 3 5 3 2" xfId="6325"/>
    <cellStyle name="Normal 3 3 5 3 2 2" xfId="17327"/>
    <cellStyle name="Normal 3 3 5 3 2 2 2" xfId="29582"/>
    <cellStyle name="Normal 3 3 5 3 2 2 3" xfId="41823"/>
    <cellStyle name="Normal 3 3 5 3 2 3" xfId="23465"/>
    <cellStyle name="Normal 3 3 5 3 2 4" xfId="35709"/>
    <cellStyle name="Normal 3 3 5 3 2 5" xfId="47938"/>
    <cellStyle name="Normal 3 3 5 3 3" xfId="17326"/>
    <cellStyle name="Normal 3 3 5 3 3 2" xfId="29581"/>
    <cellStyle name="Normal 3 3 5 3 3 3" xfId="41822"/>
    <cellStyle name="Normal 3 3 5 3 4" xfId="23464"/>
    <cellStyle name="Normal 3 3 5 3 5" xfId="35708"/>
    <cellStyle name="Normal 3 3 5 3 6" xfId="47937"/>
    <cellStyle name="Normal 3 3 5 4" xfId="6326"/>
    <cellStyle name="Normal 3 3 5 4 2" xfId="17328"/>
    <cellStyle name="Normal 3 3 5 4 2 2" xfId="29583"/>
    <cellStyle name="Normal 3 3 5 4 2 3" xfId="41824"/>
    <cellStyle name="Normal 3 3 5 4 3" xfId="23466"/>
    <cellStyle name="Normal 3 3 5 4 4" xfId="35710"/>
    <cellStyle name="Normal 3 3 5 4 5" xfId="47939"/>
    <cellStyle name="Normal 3 3 5 5" xfId="17321"/>
    <cellStyle name="Normal 3 3 5 5 2" xfId="29576"/>
    <cellStyle name="Normal 3 3 5 5 3" xfId="41817"/>
    <cellStyle name="Normal 3 3 5 6" xfId="23459"/>
    <cellStyle name="Normal 3 3 5 7" xfId="35703"/>
    <cellStyle name="Normal 3 3 5 8" xfId="47932"/>
    <cellStyle name="Normal 3 3 6" xfId="6327"/>
    <cellStyle name="Normal 3 3 6 2" xfId="6328"/>
    <cellStyle name="Normal 3 3 6 2 2" xfId="6329"/>
    <cellStyle name="Normal 3 3 6 2 2 2" xfId="17331"/>
    <cellStyle name="Normal 3 3 6 2 2 2 2" xfId="29586"/>
    <cellStyle name="Normal 3 3 6 2 2 2 3" xfId="41827"/>
    <cellStyle name="Normal 3 3 6 2 2 3" xfId="23469"/>
    <cellStyle name="Normal 3 3 6 2 2 4" xfId="35713"/>
    <cellStyle name="Normal 3 3 6 2 2 5" xfId="47942"/>
    <cellStyle name="Normal 3 3 6 2 3" xfId="17330"/>
    <cellStyle name="Normal 3 3 6 2 3 2" xfId="29585"/>
    <cellStyle name="Normal 3 3 6 2 3 3" xfId="41826"/>
    <cellStyle name="Normal 3 3 6 2 4" xfId="23468"/>
    <cellStyle name="Normal 3 3 6 2 5" xfId="35712"/>
    <cellStyle name="Normal 3 3 6 2 6" xfId="47941"/>
    <cellStyle name="Normal 3 3 6 3" xfId="6330"/>
    <cellStyle name="Normal 3 3 6 3 2" xfId="17332"/>
    <cellStyle name="Normal 3 3 6 3 2 2" xfId="29587"/>
    <cellStyle name="Normal 3 3 6 3 2 3" xfId="41828"/>
    <cellStyle name="Normal 3 3 6 3 3" xfId="23470"/>
    <cellStyle name="Normal 3 3 6 3 4" xfId="35714"/>
    <cellStyle name="Normal 3 3 6 3 5" xfId="47943"/>
    <cellStyle name="Normal 3 3 6 4" xfId="17329"/>
    <cellStyle name="Normal 3 3 6 4 2" xfId="29584"/>
    <cellStyle name="Normal 3 3 6 4 3" xfId="41825"/>
    <cellStyle name="Normal 3 3 6 5" xfId="23467"/>
    <cellStyle name="Normal 3 3 6 6" xfId="35711"/>
    <cellStyle name="Normal 3 3 6 7" xfId="47940"/>
    <cellStyle name="Normal 3 3 7" xfId="6331"/>
    <cellStyle name="Normal 3 3 7 2" xfId="6332"/>
    <cellStyle name="Normal 3 3 7 2 2" xfId="17334"/>
    <cellStyle name="Normal 3 3 7 2 2 2" xfId="29589"/>
    <cellStyle name="Normal 3 3 7 2 2 3" xfId="41830"/>
    <cellStyle name="Normal 3 3 7 2 3" xfId="23472"/>
    <cellStyle name="Normal 3 3 7 2 4" xfId="35716"/>
    <cellStyle name="Normal 3 3 7 2 5" xfId="47945"/>
    <cellStyle name="Normal 3 3 7 3" xfId="17333"/>
    <cellStyle name="Normal 3 3 7 3 2" xfId="29588"/>
    <cellStyle name="Normal 3 3 7 3 3" xfId="41829"/>
    <cellStyle name="Normal 3 3 7 4" xfId="23471"/>
    <cellStyle name="Normal 3 3 7 5" xfId="35715"/>
    <cellStyle name="Normal 3 3 7 6" xfId="47944"/>
    <cellStyle name="Normal 3 3 8" xfId="6333"/>
    <cellStyle name="Normal 3 3 8 2" xfId="17335"/>
    <cellStyle name="Normal 3 3 8 2 2" xfId="29590"/>
    <cellStyle name="Normal 3 3 8 2 3" xfId="41831"/>
    <cellStyle name="Normal 3 3 8 3" xfId="23473"/>
    <cellStyle name="Normal 3 3 8 4" xfId="35717"/>
    <cellStyle name="Normal 3 3 8 5" xfId="47946"/>
    <cellStyle name="Normal 3 3 9" xfId="17208"/>
    <cellStyle name="Normal 3 3 9 2" xfId="29463"/>
    <cellStyle name="Normal 3 3 9 3" xfId="41704"/>
    <cellStyle name="Normal 3 4" xfId="6334"/>
    <cellStyle name="Normal 3 4 10" xfId="35718"/>
    <cellStyle name="Normal 3 4 11" xfId="47947"/>
    <cellStyle name="Normal 3 4 2" xfId="6335"/>
    <cellStyle name="Normal 3 4 2 10" xfId="47948"/>
    <cellStyle name="Normal 3 4 2 2" xfId="6336"/>
    <cellStyle name="Normal 3 4 2 2 2" xfId="6337"/>
    <cellStyle name="Normal 3 4 2 2 2 2" xfId="6338"/>
    <cellStyle name="Normal 3 4 2 2 2 2 2" xfId="6339"/>
    <cellStyle name="Normal 3 4 2 2 2 2 2 2" xfId="6340"/>
    <cellStyle name="Normal 3 4 2 2 2 2 2 2 2" xfId="17342"/>
    <cellStyle name="Normal 3 4 2 2 2 2 2 2 2 2" xfId="29597"/>
    <cellStyle name="Normal 3 4 2 2 2 2 2 2 2 3" xfId="41838"/>
    <cellStyle name="Normal 3 4 2 2 2 2 2 2 3" xfId="23480"/>
    <cellStyle name="Normal 3 4 2 2 2 2 2 2 4" xfId="35724"/>
    <cellStyle name="Normal 3 4 2 2 2 2 2 2 5" xfId="47953"/>
    <cellStyle name="Normal 3 4 2 2 2 2 2 3" xfId="17341"/>
    <cellStyle name="Normal 3 4 2 2 2 2 2 3 2" xfId="29596"/>
    <cellStyle name="Normal 3 4 2 2 2 2 2 3 3" xfId="41837"/>
    <cellStyle name="Normal 3 4 2 2 2 2 2 4" xfId="23479"/>
    <cellStyle name="Normal 3 4 2 2 2 2 2 5" xfId="35723"/>
    <cellStyle name="Normal 3 4 2 2 2 2 2 6" xfId="47952"/>
    <cellStyle name="Normal 3 4 2 2 2 2 3" xfId="6341"/>
    <cellStyle name="Normal 3 4 2 2 2 2 3 2" xfId="17343"/>
    <cellStyle name="Normal 3 4 2 2 2 2 3 2 2" xfId="29598"/>
    <cellStyle name="Normal 3 4 2 2 2 2 3 2 3" xfId="41839"/>
    <cellStyle name="Normal 3 4 2 2 2 2 3 3" xfId="23481"/>
    <cellStyle name="Normal 3 4 2 2 2 2 3 4" xfId="35725"/>
    <cellStyle name="Normal 3 4 2 2 2 2 3 5" xfId="47954"/>
    <cellStyle name="Normal 3 4 2 2 2 2 4" xfId="17340"/>
    <cellStyle name="Normal 3 4 2 2 2 2 4 2" xfId="29595"/>
    <cellStyle name="Normal 3 4 2 2 2 2 4 3" xfId="41836"/>
    <cellStyle name="Normal 3 4 2 2 2 2 5" xfId="23478"/>
    <cellStyle name="Normal 3 4 2 2 2 2 6" xfId="35722"/>
    <cellStyle name="Normal 3 4 2 2 2 2 7" xfId="47951"/>
    <cellStyle name="Normal 3 4 2 2 2 3" xfId="6342"/>
    <cellStyle name="Normal 3 4 2 2 2 3 2" xfId="6343"/>
    <cellStyle name="Normal 3 4 2 2 2 3 2 2" xfId="17345"/>
    <cellStyle name="Normal 3 4 2 2 2 3 2 2 2" xfId="29600"/>
    <cellStyle name="Normal 3 4 2 2 2 3 2 2 3" xfId="41841"/>
    <cellStyle name="Normal 3 4 2 2 2 3 2 3" xfId="23483"/>
    <cellStyle name="Normal 3 4 2 2 2 3 2 4" xfId="35727"/>
    <cellStyle name="Normal 3 4 2 2 2 3 2 5" xfId="47956"/>
    <cellStyle name="Normal 3 4 2 2 2 3 3" xfId="17344"/>
    <cellStyle name="Normal 3 4 2 2 2 3 3 2" xfId="29599"/>
    <cellStyle name="Normal 3 4 2 2 2 3 3 3" xfId="41840"/>
    <cellStyle name="Normal 3 4 2 2 2 3 4" xfId="23482"/>
    <cellStyle name="Normal 3 4 2 2 2 3 5" xfId="35726"/>
    <cellStyle name="Normal 3 4 2 2 2 3 6" xfId="47955"/>
    <cellStyle name="Normal 3 4 2 2 2 4" xfId="6344"/>
    <cellStyle name="Normal 3 4 2 2 2 4 2" xfId="17346"/>
    <cellStyle name="Normal 3 4 2 2 2 4 2 2" xfId="29601"/>
    <cellStyle name="Normal 3 4 2 2 2 4 2 3" xfId="41842"/>
    <cellStyle name="Normal 3 4 2 2 2 4 3" xfId="23484"/>
    <cellStyle name="Normal 3 4 2 2 2 4 4" xfId="35728"/>
    <cellStyle name="Normal 3 4 2 2 2 4 5" xfId="47957"/>
    <cellStyle name="Normal 3 4 2 2 2 5" xfId="17339"/>
    <cellStyle name="Normal 3 4 2 2 2 5 2" xfId="29594"/>
    <cellStyle name="Normal 3 4 2 2 2 5 3" xfId="41835"/>
    <cellStyle name="Normal 3 4 2 2 2 6" xfId="23477"/>
    <cellStyle name="Normal 3 4 2 2 2 7" xfId="35721"/>
    <cellStyle name="Normal 3 4 2 2 2 8" xfId="47950"/>
    <cellStyle name="Normal 3 4 2 2 3" xfId="6345"/>
    <cellStyle name="Normal 3 4 2 2 3 2" xfId="6346"/>
    <cellStyle name="Normal 3 4 2 2 3 2 2" xfId="6347"/>
    <cellStyle name="Normal 3 4 2 2 3 2 2 2" xfId="17349"/>
    <cellStyle name="Normal 3 4 2 2 3 2 2 2 2" xfId="29604"/>
    <cellStyle name="Normal 3 4 2 2 3 2 2 2 3" xfId="41845"/>
    <cellStyle name="Normal 3 4 2 2 3 2 2 3" xfId="23487"/>
    <cellStyle name="Normal 3 4 2 2 3 2 2 4" xfId="35731"/>
    <cellStyle name="Normal 3 4 2 2 3 2 2 5" xfId="47960"/>
    <cellStyle name="Normal 3 4 2 2 3 2 3" xfId="17348"/>
    <cellStyle name="Normal 3 4 2 2 3 2 3 2" xfId="29603"/>
    <cellStyle name="Normal 3 4 2 2 3 2 3 3" xfId="41844"/>
    <cellStyle name="Normal 3 4 2 2 3 2 4" xfId="23486"/>
    <cellStyle name="Normal 3 4 2 2 3 2 5" xfId="35730"/>
    <cellStyle name="Normal 3 4 2 2 3 2 6" xfId="47959"/>
    <cellStyle name="Normal 3 4 2 2 3 3" xfId="6348"/>
    <cellStyle name="Normal 3 4 2 2 3 3 2" xfId="17350"/>
    <cellStyle name="Normal 3 4 2 2 3 3 2 2" xfId="29605"/>
    <cellStyle name="Normal 3 4 2 2 3 3 2 3" xfId="41846"/>
    <cellStyle name="Normal 3 4 2 2 3 3 3" xfId="23488"/>
    <cellStyle name="Normal 3 4 2 2 3 3 4" xfId="35732"/>
    <cellStyle name="Normal 3 4 2 2 3 3 5" xfId="47961"/>
    <cellStyle name="Normal 3 4 2 2 3 4" xfId="17347"/>
    <cellStyle name="Normal 3 4 2 2 3 4 2" xfId="29602"/>
    <cellStyle name="Normal 3 4 2 2 3 4 3" xfId="41843"/>
    <cellStyle name="Normal 3 4 2 2 3 5" xfId="23485"/>
    <cellStyle name="Normal 3 4 2 2 3 6" xfId="35729"/>
    <cellStyle name="Normal 3 4 2 2 3 7" xfId="47958"/>
    <cellStyle name="Normal 3 4 2 2 4" xfId="6349"/>
    <cellStyle name="Normal 3 4 2 2 4 2" xfId="6350"/>
    <cellStyle name="Normal 3 4 2 2 4 2 2" xfId="17352"/>
    <cellStyle name="Normal 3 4 2 2 4 2 2 2" xfId="29607"/>
    <cellStyle name="Normal 3 4 2 2 4 2 2 3" xfId="41848"/>
    <cellStyle name="Normal 3 4 2 2 4 2 3" xfId="23490"/>
    <cellStyle name="Normal 3 4 2 2 4 2 4" xfId="35734"/>
    <cellStyle name="Normal 3 4 2 2 4 2 5" xfId="47963"/>
    <cellStyle name="Normal 3 4 2 2 4 3" xfId="17351"/>
    <cellStyle name="Normal 3 4 2 2 4 3 2" xfId="29606"/>
    <cellStyle name="Normal 3 4 2 2 4 3 3" xfId="41847"/>
    <cellStyle name="Normal 3 4 2 2 4 4" xfId="23489"/>
    <cellStyle name="Normal 3 4 2 2 4 5" xfId="35733"/>
    <cellStyle name="Normal 3 4 2 2 4 6" xfId="47962"/>
    <cellStyle name="Normal 3 4 2 2 5" xfId="6351"/>
    <cellStyle name="Normal 3 4 2 2 5 2" xfId="17353"/>
    <cellStyle name="Normal 3 4 2 2 5 2 2" xfId="29608"/>
    <cellStyle name="Normal 3 4 2 2 5 2 3" xfId="41849"/>
    <cellStyle name="Normal 3 4 2 2 5 3" xfId="23491"/>
    <cellStyle name="Normal 3 4 2 2 5 4" xfId="35735"/>
    <cellStyle name="Normal 3 4 2 2 5 5" xfId="47964"/>
    <cellStyle name="Normal 3 4 2 2 6" xfId="17338"/>
    <cellStyle name="Normal 3 4 2 2 6 2" xfId="29593"/>
    <cellStyle name="Normal 3 4 2 2 6 3" xfId="41834"/>
    <cellStyle name="Normal 3 4 2 2 7" xfId="23476"/>
    <cellStyle name="Normal 3 4 2 2 8" xfId="35720"/>
    <cellStyle name="Normal 3 4 2 2 9" xfId="47949"/>
    <cellStyle name="Normal 3 4 2 3" xfId="6352"/>
    <cellStyle name="Normal 3 4 2 3 2" xfId="6353"/>
    <cellStyle name="Normal 3 4 2 3 2 2" xfId="6354"/>
    <cellStyle name="Normal 3 4 2 3 2 2 2" xfId="6355"/>
    <cellStyle name="Normal 3 4 2 3 2 2 2 2" xfId="17357"/>
    <cellStyle name="Normal 3 4 2 3 2 2 2 2 2" xfId="29612"/>
    <cellStyle name="Normal 3 4 2 3 2 2 2 2 3" xfId="41853"/>
    <cellStyle name="Normal 3 4 2 3 2 2 2 3" xfId="23495"/>
    <cellStyle name="Normal 3 4 2 3 2 2 2 4" xfId="35739"/>
    <cellStyle name="Normal 3 4 2 3 2 2 2 5" xfId="47968"/>
    <cellStyle name="Normal 3 4 2 3 2 2 3" xfId="17356"/>
    <cellStyle name="Normal 3 4 2 3 2 2 3 2" xfId="29611"/>
    <cellStyle name="Normal 3 4 2 3 2 2 3 3" xfId="41852"/>
    <cellStyle name="Normal 3 4 2 3 2 2 4" xfId="23494"/>
    <cellStyle name="Normal 3 4 2 3 2 2 5" xfId="35738"/>
    <cellStyle name="Normal 3 4 2 3 2 2 6" xfId="47967"/>
    <cellStyle name="Normal 3 4 2 3 2 3" xfId="6356"/>
    <cellStyle name="Normal 3 4 2 3 2 3 2" xfId="17358"/>
    <cellStyle name="Normal 3 4 2 3 2 3 2 2" xfId="29613"/>
    <cellStyle name="Normal 3 4 2 3 2 3 2 3" xfId="41854"/>
    <cellStyle name="Normal 3 4 2 3 2 3 3" xfId="23496"/>
    <cellStyle name="Normal 3 4 2 3 2 3 4" xfId="35740"/>
    <cellStyle name="Normal 3 4 2 3 2 3 5" xfId="47969"/>
    <cellStyle name="Normal 3 4 2 3 2 4" xfId="17355"/>
    <cellStyle name="Normal 3 4 2 3 2 4 2" xfId="29610"/>
    <cellStyle name="Normal 3 4 2 3 2 4 3" xfId="41851"/>
    <cellStyle name="Normal 3 4 2 3 2 5" xfId="23493"/>
    <cellStyle name="Normal 3 4 2 3 2 6" xfId="35737"/>
    <cellStyle name="Normal 3 4 2 3 2 7" xfId="47966"/>
    <cellStyle name="Normal 3 4 2 3 3" xfId="6357"/>
    <cellStyle name="Normal 3 4 2 3 3 2" xfId="6358"/>
    <cellStyle name="Normal 3 4 2 3 3 2 2" xfId="17360"/>
    <cellStyle name="Normal 3 4 2 3 3 2 2 2" xfId="29615"/>
    <cellStyle name="Normal 3 4 2 3 3 2 2 3" xfId="41856"/>
    <cellStyle name="Normal 3 4 2 3 3 2 3" xfId="23498"/>
    <cellStyle name="Normal 3 4 2 3 3 2 4" xfId="35742"/>
    <cellStyle name="Normal 3 4 2 3 3 2 5" xfId="47971"/>
    <cellStyle name="Normal 3 4 2 3 3 3" xfId="17359"/>
    <cellStyle name="Normal 3 4 2 3 3 3 2" xfId="29614"/>
    <cellStyle name="Normal 3 4 2 3 3 3 3" xfId="41855"/>
    <cellStyle name="Normal 3 4 2 3 3 4" xfId="23497"/>
    <cellStyle name="Normal 3 4 2 3 3 5" xfId="35741"/>
    <cellStyle name="Normal 3 4 2 3 3 6" xfId="47970"/>
    <cellStyle name="Normal 3 4 2 3 4" xfId="6359"/>
    <cellStyle name="Normal 3 4 2 3 4 2" xfId="17361"/>
    <cellStyle name="Normal 3 4 2 3 4 2 2" xfId="29616"/>
    <cellStyle name="Normal 3 4 2 3 4 2 3" xfId="41857"/>
    <cellStyle name="Normal 3 4 2 3 4 3" xfId="23499"/>
    <cellStyle name="Normal 3 4 2 3 4 4" xfId="35743"/>
    <cellStyle name="Normal 3 4 2 3 4 5" xfId="47972"/>
    <cellStyle name="Normal 3 4 2 3 5" xfId="17354"/>
    <cellStyle name="Normal 3 4 2 3 5 2" xfId="29609"/>
    <cellStyle name="Normal 3 4 2 3 5 3" xfId="41850"/>
    <cellStyle name="Normal 3 4 2 3 6" xfId="23492"/>
    <cellStyle name="Normal 3 4 2 3 7" xfId="35736"/>
    <cellStyle name="Normal 3 4 2 3 8" xfId="47965"/>
    <cellStyle name="Normal 3 4 2 4" xfId="6360"/>
    <cellStyle name="Normal 3 4 2 4 2" xfId="6361"/>
    <cellStyle name="Normal 3 4 2 4 2 2" xfId="6362"/>
    <cellStyle name="Normal 3 4 2 4 2 2 2" xfId="17364"/>
    <cellStyle name="Normal 3 4 2 4 2 2 2 2" xfId="29619"/>
    <cellStyle name="Normal 3 4 2 4 2 2 2 3" xfId="41860"/>
    <cellStyle name="Normal 3 4 2 4 2 2 3" xfId="23502"/>
    <cellStyle name="Normal 3 4 2 4 2 2 4" xfId="35746"/>
    <cellStyle name="Normal 3 4 2 4 2 2 5" xfId="47975"/>
    <cellStyle name="Normal 3 4 2 4 2 3" xfId="17363"/>
    <cellStyle name="Normal 3 4 2 4 2 3 2" xfId="29618"/>
    <cellStyle name="Normal 3 4 2 4 2 3 3" xfId="41859"/>
    <cellStyle name="Normal 3 4 2 4 2 4" xfId="23501"/>
    <cellStyle name="Normal 3 4 2 4 2 5" xfId="35745"/>
    <cellStyle name="Normal 3 4 2 4 2 6" xfId="47974"/>
    <cellStyle name="Normal 3 4 2 4 3" xfId="6363"/>
    <cellStyle name="Normal 3 4 2 4 3 2" xfId="17365"/>
    <cellStyle name="Normal 3 4 2 4 3 2 2" xfId="29620"/>
    <cellStyle name="Normal 3 4 2 4 3 2 3" xfId="41861"/>
    <cellStyle name="Normal 3 4 2 4 3 3" xfId="23503"/>
    <cellStyle name="Normal 3 4 2 4 3 4" xfId="35747"/>
    <cellStyle name="Normal 3 4 2 4 3 5" xfId="47976"/>
    <cellStyle name="Normal 3 4 2 4 4" xfId="17362"/>
    <cellStyle name="Normal 3 4 2 4 4 2" xfId="29617"/>
    <cellStyle name="Normal 3 4 2 4 4 3" xfId="41858"/>
    <cellStyle name="Normal 3 4 2 4 5" xfId="23500"/>
    <cellStyle name="Normal 3 4 2 4 6" xfId="35744"/>
    <cellStyle name="Normal 3 4 2 4 7" xfId="47973"/>
    <cellStyle name="Normal 3 4 2 5" xfId="6364"/>
    <cellStyle name="Normal 3 4 2 5 2" xfId="6365"/>
    <cellStyle name="Normal 3 4 2 5 2 2" xfId="17367"/>
    <cellStyle name="Normal 3 4 2 5 2 2 2" xfId="29622"/>
    <cellStyle name="Normal 3 4 2 5 2 2 3" xfId="41863"/>
    <cellStyle name="Normal 3 4 2 5 2 3" xfId="23505"/>
    <cellStyle name="Normal 3 4 2 5 2 4" xfId="35749"/>
    <cellStyle name="Normal 3 4 2 5 2 5" xfId="47978"/>
    <cellStyle name="Normal 3 4 2 5 3" xfId="17366"/>
    <cellStyle name="Normal 3 4 2 5 3 2" xfId="29621"/>
    <cellStyle name="Normal 3 4 2 5 3 3" xfId="41862"/>
    <cellStyle name="Normal 3 4 2 5 4" xfId="23504"/>
    <cellStyle name="Normal 3 4 2 5 5" xfId="35748"/>
    <cellStyle name="Normal 3 4 2 5 6" xfId="47977"/>
    <cellStyle name="Normal 3 4 2 6" xfId="6366"/>
    <cellStyle name="Normal 3 4 2 6 2" xfId="17368"/>
    <cellStyle name="Normal 3 4 2 6 2 2" xfId="29623"/>
    <cellStyle name="Normal 3 4 2 6 2 3" xfId="41864"/>
    <cellStyle name="Normal 3 4 2 6 3" xfId="23506"/>
    <cellStyle name="Normal 3 4 2 6 4" xfId="35750"/>
    <cellStyle name="Normal 3 4 2 6 5" xfId="47979"/>
    <cellStyle name="Normal 3 4 2 7" xfId="17337"/>
    <cellStyle name="Normal 3 4 2 7 2" xfId="29592"/>
    <cellStyle name="Normal 3 4 2 7 3" xfId="41833"/>
    <cellStyle name="Normal 3 4 2 8" xfId="23475"/>
    <cellStyle name="Normal 3 4 2 9" xfId="35719"/>
    <cellStyle name="Normal 3 4 3" xfId="6367"/>
    <cellStyle name="Normal 3 4 3 2" xfId="6368"/>
    <cellStyle name="Normal 3 4 3 2 2" xfId="6369"/>
    <cellStyle name="Normal 3 4 3 2 2 2" xfId="6370"/>
    <cellStyle name="Normal 3 4 3 2 2 2 2" xfId="6371"/>
    <cellStyle name="Normal 3 4 3 2 2 2 2 2" xfId="17373"/>
    <cellStyle name="Normal 3 4 3 2 2 2 2 2 2" xfId="29628"/>
    <cellStyle name="Normal 3 4 3 2 2 2 2 2 3" xfId="41869"/>
    <cellStyle name="Normal 3 4 3 2 2 2 2 3" xfId="23511"/>
    <cellStyle name="Normal 3 4 3 2 2 2 2 4" xfId="35755"/>
    <cellStyle name="Normal 3 4 3 2 2 2 2 5" xfId="47984"/>
    <cellStyle name="Normal 3 4 3 2 2 2 3" xfId="17372"/>
    <cellStyle name="Normal 3 4 3 2 2 2 3 2" xfId="29627"/>
    <cellStyle name="Normal 3 4 3 2 2 2 3 3" xfId="41868"/>
    <cellStyle name="Normal 3 4 3 2 2 2 4" xfId="23510"/>
    <cellStyle name="Normal 3 4 3 2 2 2 5" xfId="35754"/>
    <cellStyle name="Normal 3 4 3 2 2 2 6" xfId="47983"/>
    <cellStyle name="Normal 3 4 3 2 2 3" xfId="6372"/>
    <cellStyle name="Normal 3 4 3 2 2 3 2" xfId="17374"/>
    <cellStyle name="Normal 3 4 3 2 2 3 2 2" xfId="29629"/>
    <cellStyle name="Normal 3 4 3 2 2 3 2 3" xfId="41870"/>
    <cellStyle name="Normal 3 4 3 2 2 3 3" xfId="23512"/>
    <cellStyle name="Normal 3 4 3 2 2 3 4" xfId="35756"/>
    <cellStyle name="Normal 3 4 3 2 2 3 5" xfId="47985"/>
    <cellStyle name="Normal 3 4 3 2 2 4" xfId="17371"/>
    <cellStyle name="Normal 3 4 3 2 2 4 2" xfId="29626"/>
    <cellStyle name="Normal 3 4 3 2 2 4 3" xfId="41867"/>
    <cellStyle name="Normal 3 4 3 2 2 5" xfId="23509"/>
    <cellStyle name="Normal 3 4 3 2 2 6" xfId="35753"/>
    <cellStyle name="Normal 3 4 3 2 2 7" xfId="47982"/>
    <cellStyle name="Normal 3 4 3 2 3" xfId="6373"/>
    <cellStyle name="Normal 3 4 3 2 3 2" xfId="6374"/>
    <cellStyle name="Normal 3 4 3 2 3 2 2" xfId="17376"/>
    <cellStyle name="Normal 3 4 3 2 3 2 2 2" xfId="29631"/>
    <cellStyle name="Normal 3 4 3 2 3 2 2 3" xfId="41872"/>
    <cellStyle name="Normal 3 4 3 2 3 2 3" xfId="23514"/>
    <cellStyle name="Normal 3 4 3 2 3 2 4" xfId="35758"/>
    <cellStyle name="Normal 3 4 3 2 3 2 5" xfId="47987"/>
    <cellStyle name="Normal 3 4 3 2 3 3" xfId="17375"/>
    <cellStyle name="Normal 3 4 3 2 3 3 2" xfId="29630"/>
    <cellStyle name="Normal 3 4 3 2 3 3 3" xfId="41871"/>
    <cellStyle name="Normal 3 4 3 2 3 4" xfId="23513"/>
    <cellStyle name="Normal 3 4 3 2 3 5" xfId="35757"/>
    <cellStyle name="Normal 3 4 3 2 3 6" xfId="47986"/>
    <cellStyle name="Normal 3 4 3 2 4" xfId="6375"/>
    <cellStyle name="Normal 3 4 3 2 4 2" xfId="17377"/>
    <cellStyle name="Normal 3 4 3 2 4 2 2" xfId="29632"/>
    <cellStyle name="Normal 3 4 3 2 4 2 3" xfId="41873"/>
    <cellStyle name="Normal 3 4 3 2 4 3" xfId="23515"/>
    <cellStyle name="Normal 3 4 3 2 4 4" xfId="35759"/>
    <cellStyle name="Normal 3 4 3 2 4 5" xfId="47988"/>
    <cellStyle name="Normal 3 4 3 2 5" xfId="17370"/>
    <cellStyle name="Normal 3 4 3 2 5 2" xfId="29625"/>
    <cellStyle name="Normal 3 4 3 2 5 3" xfId="41866"/>
    <cellStyle name="Normal 3 4 3 2 6" xfId="23508"/>
    <cellStyle name="Normal 3 4 3 2 7" xfId="35752"/>
    <cellStyle name="Normal 3 4 3 2 8" xfId="47981"/>
    <cellStyle name="Normal 3 4 3 3" xfId="6376"/>
    <cellStyle name="Normal 3 4 3 3 2" xfId="6377"/>
    <cellStyle name="Normal 3 4 3 3 2 2" xfId="6378"/>
    <cellStyle name="Normal 3 4 3 3 2 2 2" xfId="17380"/>
    <cellStyle name="Normal 3 4 3 3 2 2 2 2" xfId="29635"/>
    <cellStyle name="Normal 3 4 3 3 2 2 2 3" xfId="41876"/>
    <cellStyle name="Normal 3 4 3 3 2 2 3" xfId="23518"/>
    <cellStyle name="Normal 3 4 3 3 2 2 4" xfId="35762"/>
    <cellStyle name="Normal 3 4 3 3 2 2 5" xfId="47991"/>
    <cellStyle name="Normal 3 4 3 3 2 3" xfId="17379"/>
    <cellStyle name="Normal 3 4 3 3 2 3 2" xfId="29634"/>
    <cellStyle name="Normal 3 4 3 3 2 3 3" xfId="41875"/>
    <cellStyle name="Normal 3 4 3 3 2 4" xfId="23517"/>
    <cellStyle name="Normal 3 4 3 3 2 5" xfId="35761"/>
    <cellStyle name="Normal 3 4 3 3 2 6" xfId="47990"/>
    <cellStyle name="Normal 3 4 3 3 3" xfId="6379"/>
    <cellStyle name="Normal 3 4 3 3 3 2" xfId="17381"/>
    <cellStyle name="Normal 3 4 3 3 3 2 2" xfId="29636"/>
    <cellStyle name="Normal 3 4 3 3 3 2 3" xfId="41877"/>
    <cellStyle name="Normal 3 4 3 3 3 3" xfId="23519"/>
    <cellStyle name="Normal 3 4 3 3 3 4" xfId="35763"/>
    <cellStyle name="Normal 3 4 3 3 3 5" xfId="47992"/>
    <cellStyle name="Normal 3 4 3 3 4" xfId="17378"/>
    <cellStyle name="Normal 3 4 3 3 4 2" xfId="29633"/>
    <cellStyle name="Normal 3 4 3 3 4 3" xfId="41874"/>
    <cellStyle name="Normal 3 4 3 3 5" xfId="23516"/>
    <cellStyle name="Normal 3 4 3 3 6" xfId="35760"/>
    <cellStyle name="Normal 3 4 3 3 7" xfId="47989"/>
    <cellStyle name="Normal 3 4 3 4" xfId="6380"/>
    <cellStyle name="Normal 3 4 3 4 2" xfId="6381"/>
    <cellStyle name="Normal 3 4 3 4 2 2" xfId="17383"/>
    <cellStyle name="Normal 3 4 3 4 2 2 2" xfId="29638"/>
    <cellStyle name="Normal 3 4 3 4 2 2 3" xfId="41879"/>
    <cellStyle name="Normal 3 4 3 4 2 3" xfId="23521"/>
    <cellStyle name="Normal 3 4 3 4 2 4" xfId="35765"/>
    <cellStyle name="Normal 3 4 3 4 2 5" xfId="47994"/>
    <cellStyle name="Normal 3 4 3 4 3" xfId="17382"/>
    <cellStyle name="Normal 3 4 3 4 3 2" xfId="29637"/>
    <cellStyle name="Normal 3 4 3 4 3 3" xfId="41878"/>
    <cellStyle name="Normal 3 4 3 4 4" xfId="23520"/>
    <cellStyle name="Normal 3 4 3 4 5" xfId="35764"/>
    <cellStyle name="Normal 3 4 3 4 6" xfId="47993"/>
    <cellStyle name="Normal 3 4 3 5" xfId="6382"/>
    <cellStyle name="Normal 3 4 3 5 2" xfId="17384"/>
    <cellStyle name="Normal 3 4 3 5 2 2" xfId="29639"/>
    <cellStyle name="Normal 3 4 3 5 2 3" xfId="41880"/>
    <cellStyle name="Normal 3 4 3 5 3" xfId="23522"/>
    <cellStyle name="Normal 3 4 3 5 4" xfId="35766"/>
    <cellStyle name="Normal 3 4 3 5 5" xfId="47995"/>
    <cellStyle name="Normal 3 4 3 6" xfId="17369"/>
    <cellStyle name="Normal 3 4 3 6 2" xfId="29624"/>
    <cellStyle name="Normal 3 4 3 6 3" xfId="41865"/>
    <cellStyle name="Normal 3 4 3 7" xfId="23507"/>
    <cellStyle name="Normal 3 4 3 8" xfId="35751"/>
    <cellStyle name="Normal 3 4 3 9" xfId="47980"/>
    <cellStyle name="Normal 3 4 4" xfId="6383"/>
    <cellStyle name="Normal 3 4 4 2" xfId="6384"/>
    <cellStyle name="Normal 3 4 4 2 2" xfId="6385"/>
    <cellStyle name="Normal 3 4 4 2 2 2" xfId="6386"/>
    <cellStyle name="Normal 3 4 4 2 2 2 2" xfId="17388"/>
    <cellStyle name="Normal 3 4 4 2 2 2 2 2" xfId="29643"/>
    <cellStyle name="Normal 3 4 4 2 2 2 2 3" xfId="41884"/>
    <cellStyle name="Normal 3 4 4 2 2 2 3" xfId="23526"/>
    <cellStyle name="Normal 3 4 4 2 2 2 4" xfId="35770"/>
    <cellStyle name="Normal 3 4 4 2 2 2 5" xfId="47999"/>
    <cellStyle name="Normal 3 4 4 2 2 3" xfId="17387"/>
    <cellStyle name="Normal 3 4 4 2 2 3 2" xfId="29642"/>
    <cellStyle name="Normal 3 4 4 2 2 3 3" xfId="41883"/>
    <cellStyle name="Normal 3 4 4 2 2 4" xfId="23525"/>
    <cellStyle name="Normal 3 4 4 2 2 5" xfId="35769"/>
    <cellStyle name="Normal 3 4 4 2 2 6" xfId="47998"/>
    <cellStyle name="Normal 3 4 4 2 3" xfId="6387"/>
    <cellStyle name="Normal 3 4 4 2 3 2" xfId="17389"/>
    <cellStyle name="Normal 3 4 4 2 3 2 2" xfId="29644"/>
    <cellStyle name="Normal 3 4 4 2 3 2 3" xfId="41885"/>
    <cellStyle name="Normal 3 4 4 2 3 3" xfId="23527"/>
    <cellStyle name="Normal 3 4 4 2 3 4" xfId="35771"/>
    <cellStyle name="Normal 3 4 4 2 3 5" xfId="48000"/>
    <cellStyle name="Normal 3 4 4 2 4" xfId="17386"/>
    <cellStyle name="Normal 3 4 4 2 4 2" xfId="29641"/>
    <cellStyle name="Normal 3 4 4 2 4 3" xfId="41882"/>
    <cellStyle name="Normal 3 4 4 2 5" xfId="23524"/>
    <cellStyle name="Normal 3 4 4 2 6" xfId="35768"/>
    <cellStyle name="Normal 3 4 4 2 7" xfId="47997"/>
    <cellStyle name="Normal 3 4 4 3" xfId="6388"/>
    <cellStyle name="Normal 3 4 4 3 2" xfId="6389"/>
    <cellStyle name="Normal 3 4 4 3 2 2" xfId="17391"/>
    <cellStyle name="Normal 3 4 4 3 2 2 2" xfId="29646"/>
    <cellStyle name="Normal 3 4 4 3 2 2 3" xfId="41887"/>
    <cellStyle name="Normal 3 4 4 3 2 3" xfId="23529"/>
    <cellStyle name="Normal 3 4 4 3 2 4" xfId="35773"/>
    <cellStyle name="Normal 3 4 4 3 2 5" xfId="48002"/>
    <cellStyle name="Normal 3 4 4 3 3" xfId="17390"/>
    <cellStyle name="Normal 3 4 4 3 3 2" xfId="29645"/>
    <cellStyle name="Normal 3 4 4 3 3 3" xfId="41886"/>
    <cellStyle name="Normal 3 4 4 3 4" xfId="23528"/>
    <cellStyle name="Normal 3 4 4 3 5" xfId="35772"/>
    <cellStyle name="Normal 3 4 4 3 6" xfId="48001"/>
    <cellStyle name="Normal 3 4 4 4" xfId="6390"/>
    <cellStyle name="Normal 3 4 4 4 2" xfId="17392"/>
    <cellStyle name="Normal 3 4 4 4 2 2" xfId="29647"/>
    <cellStyle name="Normal 3 4 4 4 2 3" xfId="41888"/>
    <cellStyle name="Normal 3 4 4 4 3" xfId="23530"/>
    <cellStyle name="Normal 3 4 4 4 4" xfId="35774"/>
    <cellStyle name="Normal 3 4 4 4 5" xfId="48003"/>
    <cellStyle name="Normal 3 4 4 5" xfId="17385"/>
    <cellStyle name="Normal 3 4 4 5 2" xfId="29640"/>
    <cellStyle name="Normal 3 4 4 5 3" xfId="41881"/>
    <cellStyle name="Normal 3 4 4 6" xfId="23523"/>
    <cellStyle name="Normal 3 4 4 7" xfId="35767"/>
    <cellStyle name="Normal 3 4 4 8" xfId="47996"/>
    <cellStyle name="Normal 3 4 5" xfId="6391"/>
    <cellStyle name="Normal 3 4 5 2" xfId="6392"/>
    <cellStyle name="Normal 3 4 5 2 2" xfId="6393"/>
    <cellStyle name="Normal 3 4 5 2 2 2" xfId="17395"/>
    <cellStyle name="Normal 3 4 5 2 2 2 2" xfId="29650"/>
    <cellStyle name="Normal 3 4 5 2 2 2 3" xfId="41891"/>
    <cellStyle name="Normal 3 4 5 2 2 3" xfId="23533"/>
    <cellStyle name="Normal 3 4 5 2 2 4" xfId="35777"/>
    <cellStyle name="Normal 3 4 5 2 2 5" xfId="48006"/>
    <cellStyle name="Normal 3 4 5 2 3" xfId="17394"/>
    <cellStyle name="Normal 3 4 5 2 3 2" xfId="29649"/>
    <cellStyle name="Normal 3 4 5 2 3 3" xfId="41890"/>
    <cellStyle name="Normal 3 4 5 2 4" xfId="23532"/>
    <cellStyle name="Normal 3 4 5 2 5" xfId="35776"/>
    <cellStyle name="Normal 3 4 5 2 6" xfId="48005"/>
    <cellStyle name="Normal 3 4 5 3" xfId="6394"/>
    <cellStyle name="Normal 3 4 5 3 2" xfId="17396"/>
    <cellStyle name="Normal 3 4 5 3 2 2" xfId="29651"/>
    <cellStyle name="Normal 3 4 5 3 2 3" xfId="41892"/>
    <cellStyle name="Normal 3 4 5 3 3" xfId="23534"/>
    <cellStyle name="Normal 3 4 5 3 4" xfId="35778"/>
    <cellStyle name="Normal 3 4 5 3 5" xfId="48007"/>
    <cellStyle name="Normal 3 4 5 4" xfId="17393"/>
    <cellStyle name="Normal 3 4 5 4 2" xfId="29648"/>
    <cellStyle name="Normal 3 4 5 4 3" xfId="41889"/>
    <cellStyle name="Normal 3 4 5 5" xfId="23531"/>
    <cellStyle name="Normal 3 4 5 6" xfId="35775"/>
    <cellStyle name="Normal 3 4 5 7" xfId="48004"/>
    <cellStyle name="Normal 3 4 6" xfId="6395"/>
    <cellStyle name="Normal 3 4 6 2" xfId="6396"/>
    <cellStyle name="Normal 3 4 6 2 2" xfId="17398"/>
    <cellStyle name="Normal 3 4 6 2 2 2" xfId="29653"/>
    <cellStyle name="Normal 3 4 6 2 2 3" xfId="41894"/>
    <cellStyle name="Normal 3 4 6 2 3" xfId="23536"/>
    <cellStyle name="Normal 3 4 6 2 4" xfId="35780"/>
    <cellStyle name="Normal 3 4 6 2 5" xfId="48009"/>
    <cellStyle name="Normal 3 4 6 3" xfId="17397"/>
    <cellStyle name="Normal 3 4 6 3 2" xfId="29652"/>
    <cellStyle name="Normal 3 4 6 3 3" xfId="41893"/>
    <cellStyle name="Normal 3 4 6 4" xfId="23535"/>
    <cellStyle name="Normal 3 4 6 5" xfId="35779"/>
    <cellStyle name="Normal 3 4 6 6" xfId="48008"/>
    <cellStyle name="Normal 3 4 7" xfId="6397"/>
    <cellStyle name="Normal 3 4 7 2" xfId="17399"/>
    <cellStyle name="Normal 3 4 7 2 2" xfId="29654"/>
    <cellStyle name="Normal 3 4 7 2 3" xfId="41895"/>
    <cellStyle name="Normal 3 4 7 3" xfId="23537"/>
    <cellStyle name="Normal 3 4 7 4" xfId="35781"/>
    <cellStyle name="Normal 3 4 7 5" xfId="48010"/>
    <cellStyle name="Normal 3 4 8" xfId="17336"/>
    <cellStyle name="Normal 3 4 8 2" xfId="29591"/>
    <cellStyle name="Normal 3 4 8 3" xfId="41832"/>
    <cellStyle name="Normal 3 4 9" xfId="23474"/>
    <cellStyle name="Normal 3 5" xfId="6398"/>
    <cellStyle name="Normal 3 6" xfId="6399"/>
    <cellStyle name="Normal 3 6 10" xfId="48011"/>
    <cellStyle name="Normal 3 6 2" xfId="6400"/>
    <cellStyle name="Normal 3 6 2 2" xfId="6401"/>
    <cellStyle name="Normal 3 6 2 2 2" xfId="6402"/>
    <cellStyle name="Normal 3 6 2 2 2 2" xfId="6403"/>
    <cellStyle name="Normal 3 6 2 2 2 2 2" xfId="6404"/>
    <cellStyle name="Normal 3 6 2 2 2 2 2 2" xfId="17405"/>
    <cellStyle name="Normal 3 6 2 2 2 2 2 2 2" xfId="29660"/>
    <cellStyle name="Normal 3 6 2 2 2 2 2 2 3" xfId="41901"/>
    <cellStyle name="Normal 3 6 2 2 2 2 2 3" xfId="23543"/>
    <cellStyle name="Normal 3 6 2 2 2 2 2 4" xfId="35787"/>
    <cellStyle name="Normal 3 6 2 2 2 2 2 5" xfId="48016"/>
    <cellStyle name="Normal 3 6 2 2 2 2 3" xfId="17404"/>
    <cellStyle name="Normal 3 6 2 2 2 2 3 2" xfId="29659"/>
    <cellStyle name="Normal 3 6 2 2 2 2 3 3" xfId="41900"/>
    <cellStyle name="Normal 3 6 2 2 2 2 4" xfId="23542"/>
    <cellStyle name="Normal 3 6 2 2 2 2 5" xfId="35786"/>
    <cellStyle name="Normal 3 6 2 2 2 2 6" xfId="48015"/>
    <cellStyle name="Normal 3 6 2 2 2 3" xfId="6405"/>
    <cellStyle name="Normal 3 6 2 2 2 3 2" xfId="17406"/>
    <cellStyle name="Normal 3 6 2 2 2 3 2 2" xfId="29661"/>
    <cellStyle name="Normal 3 6 2 2 2 3 2 3" xfId="41902"/>
    <cellStyle name="Normal 3 6 2 2 2 3 3" xfId="23544"/>
    <cellStyle name="Normal 3 6 2 2 2 3 4" xfId="35788"/>
    <cellStyle name="Normal 3 6 2 2 2 3 5" xfId="48017"/>
    <cellStyle name="Normal 3 6 2 2 2 4" xfId="17403"/>
    <cellStyle name="Normal 3 6 2 2 2 4 2" xfId="29658"/>
    <cellStyle name="Normal 3 6 2 2 2 4 3" xfId="41899"/>
    <cellStyle name="Normal 3 6 2 2 2 5" xfId="23541"/>
    <cellStyle name="Normal 3 6 2 2 2 6" xfId="35785"/>
    <cellStyle name="Normal 3 6 2 2 2 7" xfId="48014"/>
    <cellStyle name="Normal 3 6 2 2 3" xfId="6406"/>
    <cellStyle name="Normal 3 6 2 2 3 2" xfId="6407"/>
    <cellStyle name="Normal 3 6 2 2 3 2 2" xfId="17408"/>
    <cellStyle name="Normal 3 6 2 2 3 2 2 2" xfId="29663"/>
    <cellStyle name="Normal 3 6 2 2 3 2 2 3" xfId="41904"/>
    <cellStyle name="Normal 3 6 2 2 3 2 3" xfId="23546"/>
    <cellStyle name="Normal 3 6 2 2 3 2 4" xfId="35790"/>
    <cellStyle name="Normal 3 6 2 2 3 2 5" xfId="48019"/>
    <cellStyle name="Normal 3 6 2 2 3 3" xfId="17407"/>
    <cellStyle name="Normal 3 6 2 2 3 3 2" xfId="29662"/>
    <cellStyle name="Normal 3 6 2 2 3 3 3" xfId="41903"/>
    <cellStyle name="Normal 3 6 2 2 3 4" xfId="23545"/>
    <cellStyle name="Normal 3 6 2 2 3 5" xfId="35789"/>
    <cellStyle name="Normal 3 6 2 2 3 6" xfId="48018"/>
    <cellStyle name="Normal 3 6 2 2 4" xfId="6408"/>
    <cellStyle name="Normal 3 6 2 2 4 2" xfId="17409"/>
    <cellStyle name="Normal 3 6 2 2 4 2 2" xfId="29664"/>
    <cellStyle name="Normal 3 6 2 2 4 2 3" xfId="41905"/>
    <cellStyle name="Normal 3 6 2 2 4 3" xfId="23547"/>
    <cellStyle name="Normal 3 6 2 2 4 4" xfId="35791"/>
    <cellStyle name="Normal 3 6 2 2 4 5" xfId="48020"/>
    <cellStyle name="Normal 3 6 2 2 5" xfId="17402"/>
    <cellStyle name="Normal 3 6 2 2 5 2" xfId="29657"/>
    <cellStyle name="Normal 3 6 2 2 5 3" xfId="41898"/>
    <cellStyle name="Normal 3 6 2 2 6" xfId="23540"/>
    <cellStyle name="Normal 3 6 2 2 7" xfId="35784"/>
    <cellStyle name="Normal 3 6 2 2 8" xfId="48013"/>
    <cellStyle name="Normal 3 6 2 3" xfId="6409"/>
    <cellStyle name="Normal 3 6 2 3 2" xfId="6410"/>
    <cellStyle name="Normal 3 6 2 3 2 2" xfId="6411"/>
    <cellStyle name="Normal 3 6 2 3 2 2 2" xfId="17412"/>
    <cellStyle name="Normal 3 6 2 3 2 2 2 2" xfId="29667"/>
    <cellStyle name="Normal 3 6 2 3 2 2 2 3" xfId="41908"/>
    <cellStyle name="Normal 3 6 2 3 2 2 3" xfId="23550"/>
    <cellStyle name="Normal 3 6 2 3 2 2 4" xfId="35794"/>
    <cellStyle name="Normal 3 6 2 3 2 2 5" xfId="48023"/>
    <cellStyle name="Normal 3 6 2 3 2 3" xfId="17411"/>
    <cellStyle name="Normal 3 6 2 3 2 3 2" xfId="29666"/>
    <cellStyle name="Normal 3 6 2 3 2 3 3" xfId="41907"/>
    <cellStyle name="Normal 3 6 2 3 2 4" xfId="23549"/>
    <cellStyle name="Normal 3 6 2 3 2 5" xfId="35793"/>
    <cellStyle name="Normal 3 6 2 3 2 6" xfId="48022"/>
    <cellStyle name="Normal 3 6 2 3 3" xfId="6412"/>
    <cellStyle name="Normal 3 6 2 3 3 2" xfId="17413"/>
    <cellStyle name="Normal 3 6 2 3 3 2 2" xfId="29668"/>
    <cellStyle name="Normal 3 6 2 3 3 2 3" xfId="41909"/>
    <cellStyle name="Normal 3 6 2 3 3 3" xfId="23551"/>
    <cellStyle name="Normal 3 6 2 3 3 4" xfId="35795"/>
    <cellStyle name="Normal 3 6 2 3 3 5" xfId="48024"/>
    <cellStyle name="Normal 3 6 2 3 4" xfId="17410"/>
    <cellStyle name="Normal 3 6 2 3 4 2" xfId="29665"/>
    <cellStyle name="Normal 3 6 2 3 4 3" xfId="41906"/>
    <cellStyle name="Normal 3 6 2 3 5" xfId="23548"/>
    <cellStyle name="Normal 3 6 2 3 6" xfId="35792"/>
    <cellStyle name="Normal 3 6 2 3 7" xfId="48021"/>
    <cellStyle name="Normal 3 6 2 4" xfId="6413"/>
    <cellStyle name="Normal 3 6 2 4 2" xfId="6414"/>
    <cellStyle name="Normal 3 6 2 4 2 2" xfId="17415"/>
    <cellStyle name="Normal 3 6 2 4 2 2 2" xfId="29670"/>
    <cellStyle name="Normal 3 6 2 4 2 2 3" xfId="41911"/>
    <cellStyle name="Normal 3 6 2 4 2 3" xfId="23553"/>
    <cellStyle name="Normal 3 6 2 4 2 4" xfId="35797"/>
    <cellStyle name="Normal 3 6 2 4 2 5" xfId="48026"/>
    <cellStyle name="Normal 3 6 2 4 3" xfId="17414"/>
    <cellStyle name="Normal 3 6 2 4 3 2" xfId="29669"/>
    <cellStyle name="Normal 3 6 2 4 3 3" xfId="41910"/>
    <cellStyle name="Normal 3 6 2 4 4" xfId="23552"/>
    <cellStyle name="Normal 3 6 2 4 5" xfId="35796"/>
    <cellStyle name="Normal 3 6 2 4 6" xfId="48025"/>
    <cellStyle name="Normal 3 6 2 5" xfId="6415"/>
    <cellStyle name="Normal 3 6 2 5 2" xfId="17416"/>
    <cellStyle name="Normal 3 6 2 5 2 2" xfId="29671"/>
    <cellStyle name="Normal 3 6 2 5 2 3" xfId="41912"/>
    <cellStyle name="Normal 3 6 2 5 3" xfId="23554"/>
    <cellStyle name="Normal 3 6 2 5 4" xfId="35798"/>
    <cellStyle name="Normal 3 6 2 5 5" xfId="48027"/>
    <cellStyle name="Normal 3 6 2 6" xfId="17401"/>
    <cellStyle name="Normal 3 6 2 6 2" xfId="29656"/>
    <cellStyle name="Normal 3 6 2 6 3" xfId="41897"/>
    <cellStyle name="Normal 3 6 2 7" xfId="23539"/>
    <cellStyle name="Normal 3 6 2 8" xfId="35783"/>
    <cellStyle name="Normal 3 6 2 9" xfId="48012"/>
    <cellStyle name="Normal 3 6 3" xfId="6416"/>
    <cellStyle name="Normal 3 6 3 2" xfId="6417"/>
    <cellStyle name="Normal 3 6 3 2 2" xfId="6418"/>
    <cellStyle name="Normal 3 6 3 2 2 2" xfId="6419"/>
    <cellStyle name="Normal 3 6 3 2 2 2 2" xfId="17420"/>
    <cellStyle name="Normal 3 6 3 2 2 2 2 2" xfId="29675"/>
    <cellStyle name="Normal 3 6 3 2 2 2 2 3" xfId="41916"/>
    <cellStyle name="Normal 3 6 3 2 2 2 3" xfId="23558"/>
    <cellStyle name="Normal 3 6 3 2 2 2 4" xfId="35802"/>
    <cellStyle name="Normal 3 6 3 2 2 2 5" xfId="48031"/>
    <cellStyle name="Normal 3 6 3 2 2 3" xfId="17419"/>
    <cellStyle name="Normal 3 6 3 2 2 3 2" xfId="29674"/>
    <cellStyle name="Normal 3 6 3 2 2 3 3" xfId="41915"/>
    <cellStyle name="Normal 3 6 3 2 2 4" xfId="23557"/>
    <cellStyle name="Normal 3 6 3 2 2 5" xfId="35801"/>
    <cellStyle name="Normal 3 6 3 2 2 6" xfId="48030"/>
    <cellStyle name="Normal 3 6 3 2 3" xfId="6420"/>
    <cellStyle name="Normal 3 6 3 2 3 2" xfId="17421"/>
    <cellStyle name="Normal 3 6 3 2 3 2 2" xfId="29676"/>
    <cellStyle name="Normal 3 6 3 2 3 2 3" xfId="41917"/>
    <cellStyle name="Normal 3 6 3 2 3 3" xfId="23559"/>
    <cellStyle name="Normal 3 6 3 2 3 4" xfId="35803"/>
    <cellStyle name="Normal 3 6 3 2 3 5" xfId="48032"/>
    <cellStyle name="Normal 3 6 3 2 4" xfId="17418"/>
    <cellStyle name="Normal 3 6 3 2 4 2" xfId="29673"/>
    <cellStyle name="Normal 3 6 3 2 4 3" xfId="41914"/>
    <cellStyle name="Normal 3 6 3 2 5" xfId="23556"/>
    <cellStyle name="Normal 3 6 3 2 6" xfId="35800"/>
    <cellStyle name="Normal 3 6 3 2 7" xfId="48029"/>
    <cellStyle name="Normal 3 6 3 3" xfId="6421"/>
    <cellStyle name="Normal 3 6 3 3 2" xfId="6422"/>
    <cellStyle name="Normal 3 6 3 3 2 2" xfId="17423"/>
    <cellStyle name="Normal 3 6 3 3 2 2 2" xfId="29678"/>
    <cellStyle name="Normal 3 6 3 3 2 2 3" xfId="41919"/>
    <cellStyle name="Normal 3 6 3 3 2 3" xfId="23561"/>
    <cellStyle name="Normal 3 6 3 3 2 4" xfId="35805"/>
    <cellStyle name="Normal 3 6 3 3 2 5" xfId="48034"/>
    <cellStyle name="Normal 3 6 3 3 3" xfId="17422"/>
    <cellStyle name="Normal 3 6 3 3 3 2" xfId="29677"/>
    <cellStyle name="Normal 3 6 3 3 3 3" xfId="41918"/>
    <cellStyle name="Normal 3 6 3 3 4" xfId="23560"/>
    <cellStyle name="Normal 3 6 3 3 5" xfId="35804"/>
    <cellStyle name="Normal 3 6 3 3 6" xfId="48033"/>
    <cellStyle name="Normal 3 6 3 4" xfId="6423"/>
    <cellStyle name="Normal 3 6 3 4 2" xfId="17424"/>
    <cellStyle name="Normal 3 6 3 4 2 2" xfId="29679"/>
    <cellStyle name="Normal 3 6 3 4 2 3" xfId="41920"/>
    <cellStyle name="Normal 3 6 3 4 3" xfId="23562"/>
    <cellStyle name="Normal 3 6 3 4 4" xfId="35806"/>
    <cellStyle name="Normal 3 6 3 4 5" xfId="48035"/>
    <cellStyle name="Normal 3 6 3 5" xfId="17417"/>
    <cellStyle name="Normal 3 6 3 5 2" xfId="29672"/>
    <cellStyle name="Normal 3 6 3 5 3" xfId="41913"/>
    <cellStyle name="Normal 3 6 3 6" xfId="23555"/>
    <cellStyle name="Normal 3 6 3 7" xfId="35799"/>
    <cellStyle name="Normal 3 6 3 8" xfId="48028"/>
    <cellStyle name="Normal 3 6 4" xfId="6424"/>
    <cellStyle name="Normal 3 6 4 2" xfId="6425"/>
    <cellStyle name="Normal 3 6 4 2 2" xfId="6426"/>
    <cellStyle name="Normal 3 6 4 2 2 2" xfId="17427"/>
    <cellStyle name="Normal 3 6 4 2 2 2 2" xfId="29682"/>
    <cellStyle name="Normal 3 6 4 2 2 2 3" xfId="41923"/>
    <cellStyle name="Normal 3 6 4 2 2 3" xfId="23565"/>
    <cellStyle name="Normal 3 6 4 2 2 4" xfId="35809"/>
    <cellStyle name="Normal 3 6 4 2 2 5" xfId="48038"/>
    <cellStyle name="Normal 3 6 4 2 3" xfId="17426"/>
    <cellStyle name="Normal 3 6 4 2 3 2" xfId="29681"/>
    <cellStyle name="Normal 3 6 4 2 3 3" xfId="41922"/>
    <cellStyle name="Normal 3 6 4 2 4" xfId="23564"/>
    <cellStyle name="Normal 3 6 4 2 5" xfId="35808"/>
    <cellStyle name="Normal 3 6 4 2 6" xfId="48037"/>
    <cellStyle name="Normal 3 6 4 3" xfId="6427"/>
    <cellStyle name="Normal 3 6 4 3 2" xfId="17428"/>
    <cellStyle name="Normal 3 6 4 3 2 2" xfId="29683"/>
    <cellStyle name="Normal 3 6 4 3 2 3" xfId="41924"/>
    <cellStyle name="Normal 3 6 4 3 3" xfId="23566"/>
    <cellStyle name="Normal 3 6 4 3 4" xfId="35810"/>
    <cellStyle name="Normal 3 6 4 3 5" xfId="48039"/>
    <cellStyle name="Normal 3 6 4 4" xfId="17425"/>
    <cellStyle name="Normal 3 6 4 4 2" xfId="29680"/>
    <cellStyle name="Normal 3 6 4 4 3" xfId="41921"/>
    <cellStyle name="Normal 3 6 4 5" xfId="23563"/>
    <cellStyle name="Normal 3 6 4 6" xfId="35807"/>
    <cellStyle name="Normal 3 6 4 7" xfId="48036"/>
    <cellStyle name="Normal 3 6 5" xfId="6428"/>
    <cellStyle name="Normal 3 6 5 2" xfId="6429"/>
    <cellStyle name="Normal 3 6 5 2 2" xfId="17430"/>
    <cellStyle name="Normal 3 6 5 2 2 2" xfId="29685"/>
    <cellStyle name="Normal 3 6 5 2 2 3" xfId="41926"/>
    <cellStyle name="Normal 3 6 5 2 3" xfId="23568"/>
    <cellStyle name="Normal 3 6 5 2 4" xfId="35812"/>
    <cellStyle name="Normal 3 6 5 2 5" xfId="48041"/>
    <cellStyle name="Normal 3 6 5 3" xfId="17429"/>
    <cellStyle name="Normal 3 6 5 3 2" xfId="29684"/>
    <cellStyle name="Normal 3 6 5 3 3" xfId="41925"/>
    <cellStyle name="Normal 3 6 5 4" xfId="23567"/>
    <cellStyle name="Normal 3 6 5 5" xfId="35811"/>
    <cellStyle name="Normal 3 6 5 6" xfId="48040"/>
    <cellStyle name="Normal 3 6 6" xfId="6430"/>
    <cellStyle name="Normal 3 6 6 2" xfId="17431"/>
    <cellStyle name="Normal 3 6 6 2 2" xfId="29686"/>
    <cellStyle name="Normal 3 6 6 2 3" xfId="41927"/>
    <cellStyle name="Normal 3 6 6 3" xfId="23569"/>
    <cellStyle name="Normal 3 6 6 4" xfId="35813"/>
    <cellStyle name="Normal 3 6 6 5" xfId="48042"/>
    <cellStyle name="Normal 3 6 7" xfId="17400"/>
    <cellStyle name="Normal 3 6 7 2" xfId="29655"/>
    <cellStyle name="Normal 3 6 7 3" xfId="41896"/>
    <cellStyle name="Normal 3 6 8" xfId="23538"/>
    <cellStyle name="Normal 3 6 9" xfId="35782"/>
    <cellStyle name="Normal 3 7" xfId="6431"/>
    <cellStyle name="Normal 3 7 2" xfId="6432"/>
    <cellStyle name="Normal 3 7 2 2" xfId="6433"/>
    <cellStyle name="Normal 3 7 2 2 2" xfId="6434"/>
    <cellStyle name="Normal 3 7 2 2 2 2" xfId="6435"/>
    <cellStyle name="Normal 3 7 2 2 2 2 2" xfId="17436"/>
    <cellStyle name="Normal 3 7 2 2 2 2 2 2" xfId="29691"/>
    <cellStyle name="Normal 3 7 2 2 2 2 2 3" xfId="41932"/>
    <cellStyle name="Normal 3 7 2 2 2 2 3" xfId="23574"/>
    <cellStyle name="Normal 3 7 2 2 2 2 4" xfId="35818"/>
    <cellStyle name="Normal 3 7 2 2 2 2 5" xfId="48047"/>
    <cellStyle name="Normal 3 7 2 2 2 3" xfId="17435"/>
    <cellStyle name="Normal 3 7 2 2 2 3 2" xfId="29690"/>
    <cellStyle name="Normal 3 7 2 2 2 3 3" xfId="41931"/>
    <cellStyle name="Normal 3 7 2 2 2 4" xfId="23573"/>
    <cellStyle name="Normal 3 7 2 2 2 5" xfId="35817"/>
    <cellStyle name="Normal 3 7 2 2 2 6" xfId="48046"/>
    <cellStyle name="Normal 3 7 2 2 3" xfId="6436"/>
    <cellStyle name="Normal 3 7 2 2 3 2" xfId="17437"/>
    <cellStyle name="Normal 3 7 2 2 3 2 2" xfId="29692"/>
    <cellStyle name="Normal 3 7 2 2 3 2 3" xfId="41933"/>
    <cellStyle name="Normal 3 7 2 2 3 3" xfId="23575"/>
    <cellStyle name="Normal 3 7 2 2 3 4" xfId="35819"/>
    <cellStyle name="Normal 3 7 2 2 3 5" xfId="48048"/>
    <cellStyle name="Normal 3 7 2 2 4" xfId="17434"/>
    <cellStyle name="Normal 3 7 2 2 4 2" xfId="29689"/>
    <cellStyle name="Normal 3 7 2 2 4 3" xfId="41930"/>
    <cellStyle name="Normal 3 7 2 2 5" xfId="23572"/>
    <cellStyle name="Normal 3 7 2 2 6" xfId="35816"/>
    <cellStyle name="Normal 3 7 2 2 7" xfId="48045"/>
    <cellStyle name="Normal 3 7 2 3" xfId="6437"/>
    <cellStyle name="Normal 3 7 2 3 2" xfId="6438"/>
    <cellStyle name="Normal 3 7 2 3 2 2" xfId="17439"/>
    <cellStyle name="Normal 3 7 2 3 2 2 2" xfId="29694"/>
    <cellStyle name="Normal 3 7 2 3 2 2 3" xfId="41935"/>
    <cellStyle name="Normal 3 7 2 3 2 3" xfId="23577"/>
    <cellStyle name="Normal 3 7 2 3 2 4" xfId="35821"/>
    <cellStyle name="Normal 3 7 2 3 2 5" xfId="48050"/>
    <cellStyle name="Normal 3 7 2 3 3" xfId="17438"/>
    <cellStyle name="Normal 3 7 2 3 3 2" xfId="29693"/>
    <cellStyle name="Normal 3 7 2 3 3 3" xfId="41934"/>
    <cellStyle name="Normal 3 7 2 3 4" xfId="23576"/>
    <cellStyle name="Normal 3 7 2 3 5" xfId="35820"/>
    <cellStyle name="Normal 3 7 2 3 6" xfId="48049"/>
    <cellStyle name="Normal 3 7 2 4" xfId="6439"/>
    <cellStyle name="Normal 3 7 2 4 2" xfId="17440"/>
    <cellStyle name="Normal 3 7 2 4 2 2" xfId="29695"/>
    <cellStyle name="Normal 3 7 2 4 2 3" xfId="41936"/>
    <cellStyle name="Normal 3 7 2 4 3" xfId="23578"/>
    <cellStyle name="Normal 3 7 2 4 4" xfId="35822"/>
    <cellStyle name="Normal 3 7 2 4 5" xfId="48051"/>
    <cellStyle name="Normal 3 7 2 5" xfId="17433"/>
    <cellStyle name="Normal 3 7 2 5 2" xfId="29688"/>
    <cellStyle name="Normal 3 7 2 5 3" xfId="41929"/>
    <cellStyle name="Normal 3 7 2 6" xfId="23571"/>
    <cellStyle name="Normal 3 7 2 7" xfId="35815"/>
    <cellStyle name="Normal 3 7 2 8" xfId="48044"/>
    <cellStyle name="Normal 3 7 3" xfId="6440"/>
    <cellStyle name="Normal 3 7 3 2" xfId="6441"/>
    <cellStyle name="Normal 3 7 3 2 2" xfId="6442"/>
    <cellStyle name="Normal 3 7 3 2 2 2" xfId="17443"/>
    <cellStyle name="Normal 3 7 3 2 2 2 2" xfId="29698"/>
    <cellStyle name="Normal 3 7 3 2 2 2 3" xfId="41939"/>
    <cellStyle name="Normal 3 7 3 2 2 3" xfId="23581"/>
    <cellStyle name="Normal 3 7 3 2 2 4" xfId="35825"/>
    <cellStyle name="Normal 3 7 3 2 2 5" xfId="48054"/>
    <cellStyle name="Normal 3 7 3 2 3" xfId="17442"/>
    <cellStyle name="Normal 3 7 3 2 3 2" xfId="29697"/>
    <cellStyle name="Normal 3 7 3 2 3 3" xfId="41938"/>
    <cellStyle name="Normal 3 7 3 2 4" xfId="23580"/>
    <cellStyle name="Normal 3 7 3 2 5" xfId="35824"/>
    <cellStyle name="Normal 3 7 3 2 6" xfId="48053"/>
    <cellStyle name="Normal 3 7 3 3" xfId="6443"/>
    <cellStyle name="Normal 3 7 3 3 2" xfId="17444"/>
    <cellStyle name="Normal 3 7 3 3 2 2" xfId="29699"/>
    <cellStyle name="Normal 3 7 3 3 2 3" xfId="41940"/>
    <cellStyle name="Normal 3 7 3 3 3" xfId="23582"/>
    <cellStyle name="Normal 3 7 3 3 4" xfId="35826"/>
    <cellStyle name="Normal 3 7 3 3 5" xfId="48055"/>
    <cellStyle name="Normal 3 7 3 4" xfId="17441"/>
    <cellStyle name="Normal 3 7 3 4 2" xfId="29696"/>
    <cellStyle name="Normal 3 7 3 4 3" xfId="41937"/>
    <cellStyle name="Normal 3 7 3 5" xfId="23579"/>
    <cellStyle name="Normal 3 7 3 6" xfId="35823"/>
    <cellStyle name="Normal 3 7 3 7" xfId="48052"/>
    <cellStyle name="Normal 3 7 4" xfId="6444"/>
    <cellStyle name="Normal 3 7 4 2" xfId="6445"/>
    <cellStyle name="Normal 3 7 4 2 2" xfId="17446"/>
    <cellStyle name="Normal 3 7 4 2 2 2" xfId="29701"/>
    <cellStyle name="Normal 3 7 4 2 2 3" xfId="41942"/>
    <cellStyle name="Normal 3 7 4 2 3" xfId="23584"/>
    <cellStyle name="Normal 3 7 4 2 4" xfId="35828"/>
    <cellStyle name="Normal 3 7 4 2 5" xfId="48057"/>
    <cellStyle name="Normal 3 7 4 3" xfId="17445"/>
    <cellStyle name="Normal 3 7 4 3 2" xfId="29700"/>
    <cellStyle name="Normal 3 7 4 3 3" xfId="41941"/>
    <cellStyle name="Normal 3 7 4 4" xfId="23583"/>
    <cellStyle name="Normal 3 7 4 5" xfId="35827"/>
    <cellStyle name="Normal 3 7 4 6" xfId="48056"/>
    <cellStyle name="Normal 3 7 5" xfId="6446"/>
    <cellStyle name="Normal 3 7 5 2" xfId="17447"/>
    <cellStyle name="Normal 3 7 5 2 2" xfId="29702"/>
    <cellStyle name="Normal 3 7 5 2 3" xfId="41943"/>
    <cellStyle name="Normal 3 7 5 3" xfId="23585"/>
    <cellStyle name="Normal 3 7 5 4" xfId="35829"/>
    <cellStyle name="Normal 3 7 5 5" xfId="48058"/>
    <cellStyle name="Normal 3 7 6" xfId="17432"/>
    <cellStyle name="Normal 3 7 6 2" xfId="29687"/>
    <cellStyle name="Normal 3 7 6 3" xfId="41928"/>
    <cellStyle name="Normal 3 7 7" xfId="23570"/>
    <cellStyle name="Normal 3 7 8" xfId="35814"/>
    <cellStyle name="Normal 3 7 9" xfId="48043"/>
    <cellStyle name="Normal 3 8" xfId="6447"/>
    <cellStyle name="Normal 3 8 2" xfId="6448"/>
    <cellStyle name="Normal 3 8 2 2" xfId="6449"/>
    <cellStyle name="Normal 3 8 2 2 2" xfId="6450"/>
    <cellStyle name="Normal 3 8 2 2 2 2" xfId="17451"/>
    <cellStyle name="Normal 3 8 2 2 2 2 2" xfId="29706"/>
    <cellStyle name="Normal 3 8 2 2 2 2 3" xfId="41947"/>
    <cellStyle name="Normal 3 8 2 2 2 3" xfId="23589"/>
    <cellStyle name="Normal 3 8 2 2 2 4" xfId="35833"/>
    <cellStyle name="Normal 3 8 2 2 2 5" xfId="48062"/>
    <cellStyle name="Normal 3 8 2 2 3" xfId="17450"/>
    <cellStyle name="Normal 3 8 2 2 3 2" xfId="29705"/>
    <cellStyle name="Normal 3 8 2 2 3 3" xfId="41946"/>
    <cellStyle name="Normal 3 8 2 2 4" xfId="23588"/>
    <cellStyle name="Normal 3 8 2 2 5" xfId="35832"/>
    <cellStyle name="Normal 3 8 2 2 6" xfId="48061"/>
    <cellStyle name="Normal 3 8 2 3" xfId="6451"/>
    <cellStyle name="Normal 3 8 2 3 2" xfId="17452"/>
    <cellStyle name="Normal 3 8 2 3 2 2" xfId="29707"/>
    <cellStyle name="Normal 3 8 2 3 2 3" xfId="41948"/>
    <cellStyle name="Normal 3 8 2 3 3" xfId="23590"/>
    <cellStyle name="Normal 3 8 2 3 4" xfId="35834"/>
    <cellStyle name="Normal 3 8 2 3 5" xfId="48063"/>
    <cellStyle name="Normal 3 8 2 4" xfId="17449"/>
    <cellStyle name="Normal 3 8 2 4 2" xfId="29704"/>
    <cellStyle name="Normal 3 8 2 4 3" xfId="41945"/>
    <cellStyle name="Normal 3 8 2 5" xfId="23587"/>
    <cellStyle name="Normal 3 8 2 6" xfId="35831"/>
    <cellStyle name="Normal 3 8 2 7" xfId="48060"/>
    <cellStyle name="Normal 3 8 3" xfId="6452"/>
    <cellStyle name="Normal 3 8 3 2" xfId="6453"/>
    <cellStyle name="Normal 3 8 3 2 2" xfId="17454"/>
    <cellStyle name="Normal 3 8 3 2 2 2" xfId="29709"/>
    <cellStyle name="Normal 3 8 3 2 2 3" xfId="41950"/>
    <cellStyle name="Normal 3 8 3 2 3" xfId="23592"/>
    <cellStyle name="Normal 3 8 3 2 4" xfId="35836"/>
    <cellStyle name="Normal 3 8 3 2 5" xfId="48065"/>
    <cellStyle name="Normal 3 8 3 3" xfId="17453"/>
    <cellStyle name="Normal 3 8 3 3 2" xfId="29708"/>
    <cellStyle name="Normal 3 8 3 3 3" xfId="41949"/>
    <cellStyle name="Normal 3 8 3 4" xfId="23591"/>
    <cellStyle name="Normal 3 8 3 5" xfId="35835"/>
    <cellStyle name="Normal 3 8 3 6" xfId="48064"/>
    <cellStyle name="Normal 3 8 4" xfId="6454"/>
    <cellStyle name="Normal 3 8 4 2" xfId="17455"/>
    <cellStyle name="Normal 3 8 4 2 2" xfId="29710"/>
    <cellStyle name="Normal 3 8 4 2 3" xfId="41951"/>
    <cellStyle name="Normal 3 8 4 3" xfId="23593"/>
    <cellStyle name="Normal 3 8 4 4" xfId="35837"/>
    <cellStyle name="Normal 3 8 4 5" xfId="48066"/>
    <cellStyle name="Normal 3 8 5" xfId="17448"/>
    <cellStyle name="Normal 3 8 5 2" xfId="29703"/>
    <cellStyle name="Normal 3 8 5 3" xfId="41944"/>
    <cellStyle name="Normal 3 8 6" xfId="23586"/>
    <cellStyle name="Normal 3 8 7" xfId="35830"/>
    <cellStyle name="Normal 3 8 8" xfId="48059"/>
    <cellStyle name="Normal 3 9" xfId="6455"/>
    <cellStyle name="Normal 3 9 2" xfId="6456"/>
    <cellStyle name="Normal 3 9 2 2" xfId="6457"/>
    <cellStyle name="Normal 3 9 2 2 2" xfId="17458"/>
    <cellStyle name="Normal 3 9 2 2 2 2" xfId="29713"/>
    <cellStyle name="Normal 3 9 2 2 2 3" xfId="41954"/>
    <cellStyle name="Normal 3 9 2 2 3" xfId="23596"/>
    <cellStyle name="Normal 3 9 2 2 4" xfId="35840"/>
    <cellStyle name="Normal 3 9 2 2 5" xfId="48069"/>
    <cellStyle name="Normal 3 9 2 3" xfId="17457"/>
    <cellStyle name="Normal 3 9 2 3 2" xfId="29712"/>
    <cellStyle name="Normal 3 9 2 3 3" xfId="41953"/>
    <cellStyle name="Normal 3 9 2 4" xfId="23595"/>
    <cellStyle name="Normal 3 9 2 5" xfId="35839"/>
    <cellStyle name="Normal 3 9 2 6" xfId="48068"/>
    <cellStyle name="Normal 3 9 3" xfId="6458"/>
    <cellStyle name="Normal 3 9 3 2" xfId="17459"/>
    <cellStyle name="Normal 3 9 3 2 2" xfId="29714"/>
    <cellStyle name="Normal 3 9 3 2 3" xfId="41955"/>
    <cellStyle name="Normal 3 9 3 3" xfId="23597"/>
    <cellStyle name="Normal 3 9 3 4" xfId="35841"/>
    <cellStyle name="Normal 3 9 3 5" xfId="48070"/>
    <cellStyle name="Normal 3 9 4" xfId="17456"/>
    <cellStyle name="Normal 3 9 4 2" xfId="29711"/>
    <cellStyle name="Normal 3 9 4 3" xfId="41952"/>
    <cellStyle name="Normal 3 9 5" xfId="23594"/>
    <cellStyle name="Normal 3 9 6" xfId="35838"/>
    <cellStyle name="Normal 3 9 7" xfId="48067"/>
    <cellStyle name="Normal 30" xfId="6459"/>
    <cellStyle name="Normal 30 2" xfId="6460"/>
    <cellStyle name="Normal 30 2 2" xfId="17461"/>
    <cellStyle name="Normal 30 2 2 2" xfId="29716"/>
    <cellStyle name="Normal 30 2 2 3" xfId="41957"/>
    <cellStyle name="Normal 30 2 3" xfId="23599"/>
    <cellStyle name="Normal 30 2 4" xfId="35843"/>
    <cellStyle name="Normal 30 2 5" xfId="48072"/>
    <cellStyle name="Normal 30 3" xfId="17460"/>
    <cellStyle name="Normal 30 3 2" xfId="29715"/>
    <cellStyle name="Normal 30 3 3" xfId="41956"/>
    <cellStyle name="Normal 30 4" xfId="23598"/>
    <cellStyle name="Normal 30 5" xfId="35842"/>
    <cellStyle name="Normal 30 6" xfId="48071"/>
    <cellStyle name="Normal 31" xfId="6461"/>
    <cellStyle name="Normal 32" xfId="6462"/>
    <cellStyle name="Normal 32 2" xfId="17462"/>
    <cellStyle name="Normal 32 2 2" xfId="29717"/>
    <cellStyle name="Normal 32 2 3" xfId="41958"/>
    <cellStyle name="Normal 32 3" xfId="23600"/>
    <cellStyle name="Normal 32 4" xfId="35844"/>
    <cellStyle name="Normal 32 5" xfId="48073"/>
    <cellStyle name="Normal 33" xfId="15"/>
    <cellStyle name="Normal 33 2" xfId="14210"/>
    <cellStyle name="Normal 33 2 2" xfId="20325"/>
    <cellStyle name="Normal 33 2 2 2" xfId="32580"/>
    <cellStyle name="Normal 33 2 2 3" xfId="44821"/>
    <cellStyle name="Normal 33 2 3" xfId="26466"/>
    <cellStyle name="Normal 33 2 4" xfId="38707"/>
    <cellStyle name="Normal 33 2 5" xfId="50935"/>
    <cellStyle name="Normal 33 3" xfId="14211"/>
    <cellStyle name="Normal 33 3 2" xfId="20326"/>
    <cellStyle name="Normal 33 3 2 2" xfId="32581"/>
    <cellStyle name="Normal 33 3 2 3" xfId="44822"/>
    <cellStyle name="Normal 33 3 3" xfId="26467"/>
    <cellStyle name="Normal 33 3 4" xfId="38708"/>
    <cellStyle name="Normal 33 4" xfId="14228"/>
    <cellStyle name="Normal 33 4 2" xfId="26483"/>
    <cellStyle name="Normal 33 4 3" xfId="38724"/>
    <cellStyle name="Normal 33 5" xfId="20362"/>
    <cellStyle name="Normal 33 6" xfId="32610"/>
    <cellStyle name="Normal 33 7" xfId="44839"/>
    <cellStyle name="Normal 34" xfId="14205"/>
    <cellStyle name="Normal 34 2" xfId="20322"/>
    <cellStyle name="Normal 34 2 2" xfId="32577"/>
    <cellStyle name="Normal 34 2 3" xfId="44818"/>
    <cellStyle name="Normal 34 3" xfId="26463"/>
    <cellStyle name="Normal 34 4" xfId="38704"/>
    <cellStyle name="Normal 35" xfId="14212"/>
    <cellStyle name="Normal 35 2" xfId="20327"/>
    <cellStyle name="Normal 36" xfId="14213"/>
    <cellStyle name="Normal 36 2" xfId="20328"/>
    <cellStyle name="Normal 36 2 2" xfId="32582"/>
    <cellStyle name="Normal 36 2 3" xfId="44823"/>
    <cellStyle name="Normal 36 3" xfId="26468"/>
    <cellStyle name="Normal 36 4" xfId="38709"/>
    <cellStyle name="Normal 37" xfId="14216"/>
    <cellStyle name="Normal 37 2" xfId="20331"/>
    <cellStyle name="Normal 37 2 2" xfId="32585"/>
    <cellStyle name="Normal 37 2 3" xfId="44826"/>
    <cellStyle name="Normal 37 3" xfId="26471"/>
    <cellStyle name="Normal 37 4" xfId="38712"/>
    <cellStyle name="Normal 38" xfId="14219"/>
    <cellStyle name="Normal 38 2" xfId="20334"/>
    <cellStyle name="Normal 38 2 2" xfId="32588"/>
    <cellStyle name="Normal 38 2 3" xfId="44829"/>
    <cellStyle name="Normal 38 3" xfId="26474"/>
    <cellStyle name="Normal 38 4" xfId="38715"/>
    <cellStyle name="Normal 39" xfId="14222"/>
    <cellStyle name="Normal 39 2" xfId="20337"/>
    <cellStyle name="Normal 39 2 2" xfId="32591"/>
    <cellStyle name="Normal 39 2 3" xfId="44832"/>
    <cellStyle name="Normal 39 3" xfId="26477"/>
    <cellStyle name="Normal 39 4" xfId="38718"/>
    <cellStyle name="Normal 4" xfId="31"/>
    <cellStyle name="Normal 4 10" xfId="6463"/>
    <cellStyle name="Normal 4 10 2" xfId="6464"/>
    <cellStyle name="Normal 4 10 2 2" xfId="6465"/>
    <cellStyle name="Normal 4 10 2 2 2" xfId="17465"/>
    <cellStyle name="Normal 4 10 2 2 2 2" xfId="29720"/>
    <cellStyle name="Normal 4 10 2 2 2 3" xfId="41961"/>
    <cellStyle name="Normal 4 10 2 2 3" xfId="23603"/>
    <cellStyle name="Normal 4 10 2 2 4" xfId="35847"/>
    <cellStyle name="Normal 4 10 2 2 5" xfId="48076"/>
    <cellStyle name="Normal 4 10 2 3" xfId="17464"/>
    <cellStyle name="Normal 4 10 2 3 2" xfId="29719"/>
    <cellStyle name="Normal 4 10 2 3 3" xfId="41960"/>
    <cellStyle name="Normal 4 10 2 4" xfId="23602"/>
    <cellStyle name="Normal 4 10 2 5" xfId="35846"/>
    <cellStyle name="Normal 4 10 2 6" xfId="48075"/>
    <cellStyle name="Normal 4 10 3" xfId="6466"/>
    <cellStyle name="Normal 4 10 3 2" xfId="17466"/>
    <cellStyle name="Normal 4 10 3 2 2" xfId="29721"/>
    <cellStyle name="Normal 4 10 3 2 3" xfId="41962"/>
    <cellStyle name="Normal 4 10 3 3" xfId="23604"/>
    <cellStyle name="Normal 4 10 3 4" xfId="35848"/>
    <cellStyle name="Normal 4 10 3 5" xfId="48077"/>
    <cellStyle name="Normal 4 10 4" xfId="17463"/>
    <cellStyle name="Normal 4 10 4 2" xfId="29718"/>
    <cellStyle name="Normal 4 10 4 3" xfId="41959"/>
    <cellStyle name="Normal 4 10 5" xfId="23601"/>
    <cellStyle name="Normal 4 10 6" xfId="35845"/>
    <cellStyle name="Normal 4 10 7" xfId="48074"/>
    <cellStyle name="Normal 4 11" xfId="6467"/>
    <cellStyle name="Normal 4 11 2" xfId="6468"/>
    <cellStyle name="Normal 4 11 2 2" xfId="17468"/>
    <cellStyle name="Normal 4 11 2 2 2" xfId="29723"/>
    <cellStyle name="Normal 4 11 2 2 3" xfId="41964"/>
    <cellStyle name="Normal 4 11 2 3" xfId="23606"/>
    <cellStyle name="Normal 4 11 2 4" xfId="35850"/>
    <cellStyle name="Normal 4 11 2 5" xfId="48079"/>
    <cellStyle name="Normal 4 11 3" xfId="17467"/>
    <cellStyle name="Normal 4 11 3 2" xfId="29722"/>
    <cellStyle name="Normal 4 11 3 3" xfId="41963"/>
    <cellStyle name="Normal 4 11 4" xfId="23605"/>
    <cellStyle name="Normal 4 11 5" xfId="35849"/>
    <cellStyle name="Normal 4 11 6" xfId="48078"/>
    <cellStyle name="Normal 4 12" xfId="6469"/>
    <cellStyle name="Normal 4 12 2" xfId="17469"/>
    <cellStyle name="Normal 4 12 2 2" xfId="29724"/>
    <cellStyle name="Normal 4 12 2 3" xfId="41965"/>
    <cellStyle name="Normal 4 12 3" xfId="23607"/>
    <cellStyle name="Normal 4 12 4" xfId="35851"/>
    <cellStyle name="Normal 4 12 5" xfId="48080"/>
    <cellStyle name="Normal 4 13" xfId="14208"/>
    <cellStyle name="Normal 4 14" xfId="20371"/>
    <cellStyle name="Normal 4 2" xfId="32"/>
    <cellStyle name="Normal 4 2 10" xfId="6470"/>
    <cellStyle name="Normal 4 2 10 2" xfId="6471"/>
    <cellStyle name="Normal 4 2 10 2 2" xfId="17471"/>
    <cellStyle name="Normal 4 2 10 2 2 2" xfId="29726"/>
    <cellStyle name="Normal 4 2 10 2 2 3" xfId="41967"/>
    <cellStyle name="Normal 4 2 10 2 3" xfId="23609"/>
    <cellStyle name="Normal 4 2 10 2 4" xfId="35853"/>
    <cellStyle name="Normal 4 2 10 2 5" xfId="48082"/>
    <cellStyle name="Normal 4 2 10 3" xfId="17470"/>
    <cellStyle name="Normal 4 2 10 3 2" xfId="29725"/>
    <cellStyle name="Normal 4 2 10 3 3" xfId="41966"/>
    <cellStyle name="Normal 4 2 10 4" xfId="23608"/>
    <cellStyle name="Normal 4 2 10 5" xfId="35852"/>
    <cellStyle name="Normal 4 2 10 6" xfId="48081"/>
    <cellStyle name="Normal 4 2 11" xfId="6472"/>
    <cellStyle name="Normal 4 2 11 2" xfId="17472"/>
    <cellStyle name="Normal 4 2 11 2 2" xfId="29727"/>
    <cellStyle name="Normal 4 2 11 2 3" xfId="41968"/>
    <cellStyle name="Normal 4 2 11 3" xfId="23610"/>
    <cellStyle name="Normal 4 2 11 4" xfId="35854"/>
    <cellStyle name="Normal 4 2 11 5" xfId="48083"/>
    <cellStyle name="Normal 4 2 12" xfId="14237"/>
    <cellStyle name="Normal 4 2 12 2" xfId="26492"/>
    <cellStyle name="Normal 4 2 12 3" xfId="38733"/>
    <cellStyle name="Normal 4 2 13" xfId="20372"/>
    <cellStyle name="Normal 4 2 14" xfId="32619"/>
    <cellStyle name="Normal 4 2 15" xfId="44848"/>
    <cellStyle name="Normal 4 2 2" xfId="33"/>
    <cellStyle name="Normal 4 2 2 10" xfId="6473"/>
    <cellStyle name="Normal 4 2 2 10 2" xfId="17473"/>
    <cellStyle name="Normal 4 2 2 10 2 2" xfId="29728"/>
    <cellStyle name="Normal 4 2 2 10 2 3" xfId="41969"/>
    <cellStyle name="Normal 4 2 2 10 3" xfId="23611"/>
    <cellStyle name="Normal 4 2 2 10 4" xfId="35855"/>
    <cellStyle name="Normal 4 2 2 10 5" xfId="48084"/>
    <cellStyle name="Normal 4 2 2 11" xfId="14238"/>
    <cellStyle name="Normal 4 2 2 11 2" xfId="26493"/>
    <cellStyle name="Normal 4 2 2 11 3" xfId="38734"/>
    <cellStyle name="Normal 4 2 2 12" xfId="20373"/>
    <cellStyle name="Normal 4 2 2 13" xfId="32620"/>
    <cellStyle name="Normal 4 2 2 14" xfId="44849"/>
    <cellStyle name="Normal 4 2 2 2" xfId="6474"/>
    <cellStyle name="Normal 4 2 2 2 10" xfId="17474"/>
    <cellStyle name="Normal 4 2 2 2 10 2" xfId="29729"/>
    <cellStyle name="Normal 4 2 2 2 10 3" xfId="41970"/>
    <cellStyle name="Normal 4 2 2 2 11" xfId="23612"/>
    <cellStyle name="Normal 4 2 2 2 12" xfId="35856"/>
    <cellStyle name="Normal 4 2 2 2 13" xfId="48085"/>
    <cellStyle name="Normal 4 2 2 2 2" xfId="6475"/>
    <cellStyle name="Normal 4 2 2 2 2 10" xfId="35857"/>
    <cellStyle name="Normal 4 2 2 2 2 11" xfId="48086"/>
    <cellStyle name="Normal 4 2 2 2 2 2" xfId="6476"/>
    <cellStyle name="Normal 4 2 2 2 2 2 10" xfId="48087"/>
    <cellStyle name="Normal 4 2 2 2 2 2 2" xfId="6477"/>
    <cellStyle name="Normal 4 2 2 2 2 2 2 2" xfId="6478"/>
    <cellStyle name="Normal 4 2 2 2 2 2 2 2 2" xfId="6479"/>
    <cellStyle name="Normal 4 2 2 2 2 2 2 2 2 2" xfId="6480"/>
    <cellStyle name="Normal 4 2 2 2 2 2 2 2 2 2 2" xfId="6481"/>
    <cellStyle name="Normal 4 2 2 2 2 2 2 2 2 2 2 2" xfId="17481"/>
    <cellStyle name="Normal 4 2 2 2 2 2 2 2 2 2 2 2 2" xfId="29736"/>
    <cellStyle name="Normal 4 2 2 2 2 2 2 2 2 2 2 2 3" xfId="41977"/>
    <cellStyle name="Normal 4 2 2 2 2 2 2 2 2 2 2 3" xfId="23619"/>
    <cellStyle name="Normal 4 2 2 2 2 2 2 2 2 2 2 4" xfId="35863"/>
    <cellStyle name="Normal 4 2 2 2 2 2 2 2 2 2 2 5" xfId="48092"/>
    <cellStyle name="Normal 4 2 2 2 2 2 2 2 2 2 3" xfId="17480"/>
    <cellStyle name="Normal 4 2 2 2 2 2 2 2 2 2 3 2" xfId="29735"/>
    <cellStyle name="Normal 4 2 2 2 2 2 2 2 2 2 3 3" xfId="41976"/>
    <cellStyle name="Normal 4 2 2 2 2 2 2 2 2 2 4" xfId="23618"/>
    <cellStyle name="Normal 4 2 2 2 2 2 2 2 2 2 5" xfId="35862"/>
    <cellStyle name="Normal 4 2 2 2 2 2 2 2 2 2 6" xfId="48091"/>
    <cellStyle name="Normal 4 2 2 2 2 2 2 2 2 3" xfId="6482"/>
    <cellStyle name="Normal 4 2 2 2 2 2 2 2 2 3 2" xfId="17482"/>
    <cellStyle name="Normal 4 2 2 2 2 2 2 2 2 3 2 2" xfId="29737"/>
    <cellStyle name="Normal 4 2 2 2 2 2 2 2 2 3 2 3" xfId="41978"/>
    <cellStyle name="Normal 4 2 2 2 2 2 2 2 2 3 3" xfId="23620"/>
    <cellStyle name="Normal 4 2 2 2 2 2 2 2 2 3 4" xfId="35864"/>
    <cellStyle name="Normal 4 2 2 2 2 2 2 2 2 3 5" xfId="48093"/>
    <cellStyle name="Normal 4 2 2 2 2 2 2 2 2 4" xfId="17479"/>
    <cellStyle name="Normal 4 2 2 2 2 2 2 2 2 4 2" xfId="29734"/>
    <cellStyle name="Normal 4 2 2 2 2 2 2 2 2 4 3" xfId="41975"/>
    <cellStyle name="Normal 4 2 2 2 2 2 2 2 2 5" xfId="23617"/>
    <cellStyle name="Normal 4 2 2 2 2 2 2 2 2 6" xfId="35861"/>
    <cellStyle name="Normal 4 2 2 2 2 2 2 2 2 7" xfId="48090"/>
    <cellStyle name="Normal 4 2 2 2 2 2 2 2 3" xfId="6483"/>
    <cellStyle name="Normal 4 2 2 2 2 2 2 2 3 2" xfId="6484"/>
    <cellStyle name="Normal 4 2 2 2 2 2 2 2 3 2 2" xfId="17484"/>
    <cellStyle name="Normal 4 2 2 2 2 2 2 2 3 2 2 2" xfId="29739"/>
    <cellStyle name="Normal 4 2 2 2 2 2 2 2 3 2 2 3" xfId="41980"/>
    <cellStyle name="Normal 4 2 2 2 2 2 2 2 3 2 3" xfId="23622"/>
    <cellStyle name="Normal 4 2 2 2 2 2 2 2 3 2 4" xfId="35866"/>
    <cellStyle name="Normal 4 2 2 2 2 2 2 2 3 2 5" xfId="48095"/>
    <cellStyle name="Normal 4 2 2 2 2 2 2 2 3 3" xfId="17483"/>
    <cellStyle name="Normal 4 2 2 2 2 2 2 2 3 3 2" xfId="29738"/>
    <cellStyle name="Normal 4 2 2 2 2 2 2 2 3 3 3" xfId="41979"/>
    <cellStyle name="Normal 4 2 2 2 2 2 2 2 3 4" xfId="23621"/>
    <cellStyle name="Normal 4 2 2 2 2 2 2 2 3 5" xfId="35865"/>
    <cellStyle name="Normal 4 2 2 2 2 2 2 2 3 6" xfId="48094"/>
    <cellStyle name="Normal 4 2 2 2 2 2 2 2 4" xfId="6485"/>
    <cellStyle name="Normal 4 2 2 2 2 2 2 2 4 2" xfId="17485"/>
    <cellStyle name="Normal 4 2 2 2 2 2 2 2 4 2 2" xfId="29740"/>
    <cellStyle name="Normal 4 2 2 2 2 2 2 2 4 2 3" xfId="41981"/>
    <cellStyle name="Normal 4 2 2 2 2 2 2 2 4 3" xfId="23623"/>
    <cellStyle name="Normal 4 2 2 2 2 2 2 2 4 4" xfId="35867"/>
    <cellStyle name="Normal 4 2 2 2 2 2 2 2 4 5" xfId="48096"/>
    <cellStyle name="Normal 4 2 2 2 2 2 2 2 5" xfId="17478"/>
    <cellStyle name="Normal 4 2 2 2 2 2 2 2 5 2" xfId="29733"/>
    <cellStyle name="Normal 4 2 2 2 2 2 2 2 5 3" xfId="41974"/>
    <cellStyle name="Normal 4 2 2 2 2 2 2 2 6" xfId="23616"/>
    <cellStyle name="Normal 4 2 2 2 2 2 2 2 7" xfId="35860"/>
    <cellStyle name="Normal 4 2 2 2 2 2 2 2 8" xfId="48089"/>
    <cellStyle name="Normal 4 2 2 2 2 2 2 3" xfId="6486"/>
    <cellStyle name="Normal 4 2 2 2 2 2 2 3 2" xfId="6487"/>
    <cellStyle name="Normal 4 2 2 2 2 2 2 3 2 2" xfId="6488"/>
    <cellStyle name="Normal 4 2 2 2 2 2 2 3 2 2 2" xfId="17488"/>
    <cellStyle name="Normal 4 2 2 2 2 2 2 3 2 2 2 2" xfId="29743"/>
    <cellStyle name="Normal 4 2 2 2 2 2 2 3 2 2 2 3" xfId="41984"/>
    <cellStyle name="Normal 4 2 2 2 2 2 2 3 2 2 3" xfId="23626"/>
    <cellStyle name="Normal 4 2 2 2 2 2 2 3 2 2 4" xfId="35870"/>
    <cellStyle name="Normal 4 2 2 2 2 2 2 3 2 2 5" xfId="48099"/>
    <cellStyle name="Normal 4 2 2 2 2 2 2 3 2 3" xfId="17487"/>
    <cellStyle name="Normal 4 2 2 2 2 2 2 3 2 3 2" xfId="29742"/>
    <cellStyle name="Normal 4 2 2 2 2 2 2 3 2 3 3" xfId="41983"/>
    <cellStyle name="Normal 4 2 2 2 2 2 2 3 2 4" xfId="23625"/>
    <cellStyle name="Normal 4 2 2 2 2 2 2 3 2 5" xfId="35869"/>
    <cellStyle name="Normal 4 2 2 2 2 2 2 3 2 6" xfId="48098"/>
    <cellStyle name="Normal 4 2 2 2 2 2 2 3 3" xfId="6489"/>
    <cellStyle name="Normal 4 2 2 2 2 2 2 3 3 2" xfId="17489"/>
    <cellStyle name="Normal 4 2 2 2 2 2 2 3 3 2 2" xfId="29744"/>
    <cellStyle name="Normal 4 2 2 2 2 2 2 3 3 2 3" xfId="41985"/>
    <cellStyle name="Normal 4 2 2 2 2 2 2 3 3 3" xfId="23627"/>
    <cellStyle name="Normal 4 2 2 2 2 2 2 3 3 4" xfId="35871"/>
    <cellStyle name="Normal 4 2 2 2 2 2 2 3 3 5" xfId="48100"/>
    <cellStyle name="Normal 4 2 2 2 2 2 2 3 4" xfId="17486"/>
    <cellStyle name="Normal 4 2 2 2 2 2 2 3 4 2" xfId="29741"/>
    <cellStyle name="Normal 4 2 2 2 2 2 2 3 4 3" xfId="41982"/>
    <cellStyle name="Normal 4 2 2 2 2 2 2 3 5" xfId="23624"/>
    <cellStyle name="Normal 4 2 2 2 2 2 2 3 6" xfId="35868"/>
    <cellStyle name="Normal 4 2 2 2 2 2 2 3 7" xfId="48097"/>
    <cellStyle name="Normal 4 2 2 2 2 2 2 4" xfId="6490"/>
    <cellStyle name="Normal 4 2 2 2 2 2 2 4 2" xfId="6491"/>
    <cellStyle name="Normal 4 2 2 2 2 2 2 4 2 2" xfId="17491"/>
    <cellStyle name="Normal 4 2 2 2 2 2 2 4 2 2 2" xfId="29746"/>
    <cellStyle name="Normal 4 2 2 2 2 2 2 4 2 2 3" xfId="41987"/>
    <cellStyle name="Normal 4 2 2 2 2 2 2 4 2 3" xfId="23629"/>
    <cellStyle name="Normal 4 2 2 2 2 2 2 4 2 4" xfId="35873"/>
    <cellStyle name="Normal 4 2 2 2 2 2 2 4 2 5" xfId="48102"/>
    <cellStyle name="Normal 4 2 2 2 2 2 2 4 3" xfId="17490"/>
    <cellStyle name="Normal 4 2 2 2 2 2 2 4 3 2" xfId="29745"/>
    <cellStyle name="Normal 4 2 2 2 2 2 2 4 3 3" xfId="41986"/>
    <cellStyle name="Normal 4 2 2 2 2 2 2 4 4" xfId="23628"/>
    <cellStyle name="Normal 4 2 2 2 2 2 2 4 5" xfId="35872"/>
    <cellStyle name="Normal 4 2 2 2 2 2 2 4 6" xfId="48101"/>
    <cellStyle name="Normal 4 2 2 2 2 2 2 5" xfId="6492"/>
    <cellStyle name="Normal 4 2 2 2 2 2 2 5 2" xfId="17492"/>
    <cellStyle name="Normal 4 2 2 2 2 2 2 5 2 2" xfId="29747"/>
    <cellStyle name="Normal 4 2 2 2 2 2 2 5 2 3" xfId="41988"/>
    <cellStyle name="Normal 4 2 2 2 2 2 2 5 3" xfId="23630"/>
    <cellStyle name="Normal 4 2 2 2 2 2 2 5 4" xfId="35874"/>
    <cellStyle name="Normal 4 2 2 2 2 2 2 5 5" xfId="48103"/>
    <cellStyle name="Normal 4 2 2 2 2 2 2 6" xfId="17477"/>
    <cellStyle name="Normal 4 2 2 2 2 2 2 6 2" xfId="29732"/>
    <cellStyle name="Normal 4 2 2 2 2 2 2 6 3" xfId="41973"/>
    <cellStyle name="Normal 4 2 2 2 2 2 2 7" xfId="23615"/>
    <cellStyle name="Normal 4 2 2 2 2 2 2 8" xfId="35859"/>
    <cellStyle name="Normal 4 2 2 2 2 2 2 9" xfId="48088"/>
    <cellStyle name="Normal 4 2 2 2 2 2 3" xfId="6493"/>
    <cellStyle name="Normal 4 2 2 2 2 2 3 2" xfId="6494"/>
    <cellStyle name="Normal 4 2 2 2 2 2 3 2 2" xfId="6495"/>
    <cellStyle name="Normal 4 2 2 2 2 2 3 2 2 2" xfId="6496"/>
    <cellStyle name="Normal 4 2 2 2 2 2 3 2 2 2 2" xfId="17496"/>
    <cellStyle name="Normal 4 2 2 2 2 2 3 2 2 2 2 2" xfId="29751"/>
    <cellStyle name="Normal 4 2 2 2 2 2 3 2 2 2 2 3" xfId="41992"/>
    <cellStyle name="Normal 4 2 2 2 2 2 3 2 2 2 3" xfId="23634"/>
    <cellStyle name="Normal 4 2 2 2 2 2 3 2 2 2 4" xfId="35878"/>
    <cellStyle name="Normal 4 2 2 2 2 2 3 2 2 2 5" xfId="48107"/>
    <cellStyle name="Normal 4 2 2 2 2 2 3 2 2 3" xfId="17495"/>
    <cellStyle name="Normal 4 2 2 2 2 2 3 2 2 3 2" xfId="29750"/>
    <cellStyle name="Normal 4 2 2 2 2 2 3 2 2 3 3" xfId="41991"/>
    <cellStyle name="Normal 4 2 2 2 2 2 3 2 2 4" xfId="23633"/>
    <cellStyle name="Normal 4 2 2 2 2 2 3 2 2 5" xfId="35877"/>
    <cellStyle name="Normal 4 2 2 2 2 2 3 2 2 6" xfId="48106"/>
    <cellStyle name="Normal 4 2 2 2 2 2 3 2 3" xfId="6497"/>
    <cellStyle name="Normal 4 2 2 2 2 2 3 2 3 2" xfId="17497"/>
    <cellStyle name="Normal 4 2 2 2 2 2 3 2 3 2 2" xfId="29752"/>
    <cellStyle name="Normal 4 2 2 2 2 2 3 2 3 2 3" xfId="41993"/>
    <cellStyle name="Normal 4 2 2 2 2 2 3 2 3 3" xfId="23635"/>
    <cellStyle name="Normal 4 2 2 2 2 2 3 2 3 4" xfId="35879"/>
    <cellStyle name="Normal 4 2 2 2 2 2 3 2 3 5" xfId="48108"/>
    <cellStyle name="Normal 4 2 2 2 2 2 3 2 4" xfId="17494"/>
    <cellStyle name="Normal 4 2 2 2 2 2 3 2 4 2" xfId="29749"/>
    <cellStyle name="Normal 4 2 2 2 2 2 3 2 4 3" xfId="41990"/>
    <cellStyle name="Normal 4 2 2 2 2 2 3 2 5" xfId="23632"/>
    <cellStyle name="Normal 4 2 2 2 2 2 3 2 6" xfId="35876"/>
    <cellStyle name="Normal 4 2 2 2 2 2 3 2 7" xfId="48105"/>
    <cellStyle name="Normal 4 2 2 2 2 2 3 3" xfId="6498"/>
    <cellStyle name="Normal 4 2 2 2 2 2 3 3 2" xfId="6499"/>
    <cellStyle name="Normal 4 2 2 2 2 2 3 3 2 2" xfId="17499"/>
    <cellStyle name="Normal 4 2 2 2 2 2 3 3 2 2 2" xfId="29754"/>
    <cellStyle name="Normal 4 2 2 2 2 2 3 3 2 2 3" xfId="41995"/>
    <cellStyle name="Normal 4 2 2 2 2 2 3 3 2 3" xfId="23637"/>
    <cellStyle name="Normal 4 2 2 2 2 2 3 3 2 4" xfId="35881"/>
    <cellStyle name="Normal 4 2 2 2 2 2 3 3 2 5" xfId="48110"/>
    <cellStyle name="Normal 4 2 2 2 2 2 3 3 3" xfId="17498"/>
    <cellStyle name="Normal 4 2 2 2 2 2 3 3 3 2" xfId="29753"/>
    <cellStyle name="Normal 4 2 2 2 2 2 3 3 3 3" xfId="41994"/>
    <cellStyle name="Normal 4 2 2 2 2 2 3 3 4" xfId="23636"/>
    <cellStyle name="Normal 4 2 2 2 2 2 3 3 5" xfId="35880"/>
    <cellStyle name="Normal 4 2 2 2 2 2 3 3 6" xfId="48109"/>
    <cellStyle name="Normal 4 2 2 2 2 2 3 4" xfId="6500"/>
    <cellStyle name="Normal 4 2 2 2 2 2 3 4 2" xfId="17500"/>
    <cellStyle name="Normal 4 2 2 2 2 2 3 4 2 2" xfId="29755"/>
    <cellStyle name="Normal 4 2 2 2 2 2 3 4 2 3" xfId="41996"/>
    <cellStyle name="Normal 4 2 2 2 2 2 3 4 3" xfId="23638"/>
    <cellStyle name="Normal 4 2 2 2 2 2 3 4 4" xfId="35882"/>
    <cellStyle name="Normal 4 2 2 2 2 2 3 4 5" xfId="48111"/>
    <cellStyle name="Normal 4 2 2 2 2 2 3 5" xfId="17493"/>
    <cellStyle name="Normal 4 2 2 2 2 2 3 5 2" xfId="29748"/>
    <cellStyle name="Normal 4 2 2 2 2 2 3 5 3" xfId="41989"/>
    <cellStyle name="Normal 4 2 2 2 2 2 3 6" xfId="23631"/>
    <cellStyle name="Normal 4 2 2 2 2 2 3 7" xfId="35875"/>
    <cellStyle name="Normal 4 2 2 2 2 2 3 8" xfId="48104"/>
    <cellStyle name="Normal 4 2 2 2 2 2 4" xfId="6501"/>
    <cellStyle name="Normal 4 2 2 2 2 2 4 2" xfId="6502"/>
    <cellStyle name="Normal 4 2 2 2 2 2 4 2 2" xfId="6503"/>
    <cellStyle name="Normal 4 2 2 2 2 2 4 2 2 2" xfId="17503"/>
    <cellStyle name="Normal 4 2 2 2 2 2 4 2 2 2 2" xfId="29758"/>
    <cellStyle name="Normal 4 2 2 2 2 2 4 2 2 2 3" xfId="41999"/>
    <cellStyle name="Normal 4 2 2 2 2 2 4 2 2 3" xfId="23641"/>
    <cellStyle name="Normal 4 2 2 2 2 2 4 2 2 4" xfId="35885"/>
    <cellStyle name="Normal 4 2 2 2 2 2 4 2 2 5" xfId="48114"/>
    <cellStyle name="Normal 4 2 2 2 2 2 4 2 3" xfId="17502"/>
    <cellStyle name="Normal 4 2 2 2 2 2 4 2 3 2" xfId="29757"/>
    <cellStyle name="Normal 4 2 2 2 2 2 4 2 3 3" xfId="41998"/>
    <cellStyle name="Normal 4 2 2 2 2 2 4 2 4" xfId="23640"/>
    <cellStyle name="Normal 4 2 2 2 2 2 4 2 5" xfId="35884"/>
    <cellStyle name="Normal 4 2 2 2 2 2 4 2 6" xfId="48113"/>
    <cellStyle name="Normal 4 2 2 2 2 2 4 3" xfId="6504"/>
    <cellStyle name="Normal 4 2 2 2 2 2 4 3 2" xfId="17504"/>
    <cellStyle name="Normal 4 2 2 2 2 2 4 3 2 2" xfId="29759"/>
    <cellStyle name="Normal 4 2 2 2 2 2 4 3 2 3" xfId="42000"/>
    <cellStyle name="Normal 4 2 2 2 2 2 4 3 3" xfId="23642"/>
    <cellStyle name="Normal 4 2 2 2 2 2 4 3 4" xfId="35886"/>
    <cellStyle name="Normal 4 2 2 2 2 2 4 3 5" xfId="48115"/>
    <cellStyle name="Normal 4 2 2 2 2 2 4 4" xfId="17501"/>
    <cellStyle name="Normal 4 2 2 2 2 2 4 4 2" xfId="29756"/>
    <cellStyle name="Normal 4 2 2 2 2 2 4 4 3" xfId="41997"/>
    <cellStyle name="Normal 4 2 2 2 2 2 4 5" xfId="23639"/>
    <cellStyle name="Normal 4 2 2 2 2 2 4 6" xfId="35883"/>
    <cellStyle name="Normal 4 2 2 2 2 2 4 7" xfId="48112"/>
    <cellStyle name="Normal 4 2 2 2 2 2 5" xfId="6505"/>
    <cellStyle name="Normal 4 2 2 2 2 2 5 2" xfId="6506"/>
    <cellStyle name="Normal 4 2 2 2 2 2 5 2 2" xfId="17506"/>
    <cellStyle name="Normal 4 2 2 2 2 2 5 2 2 2" xfId="29761"/>
    <cellStyle name="Normal 4 2 2 2 2 2 5 2 2 3" xfId="42002"/>
    <cellStyle name="Normal 4 2 2 2 2 2 5 2 3" xfId="23644"/>
    <cellStyle name="Normal 4 2 2 2 2 2 5 2 4" xfId="35888"/>
    <cellStyle name="Normal 4 2 2 2 2 2 5 2 5" xfId="48117"/>
    <cellStyle name="Normal 4 2 2 2 2 2 5 3" xfId="17505"/>
    <cellStyle name="Normal 4 2 2 2 2 2 5 3 2" xfId="29760"/>
    <cellStyle name="Normal 4 2 2 2 2 2 5 3 3" xfId="42001"/>
    <cellStyle name="Normal 4 2 2 2 2 2 5 4" xfId="23643"/>
    <cellStyle name="Normal 4 2 2 2 2 2 5 5" xfId="35887"/>
    <cellStyle name="Normal 4 2 2 2 2 2 5 6" xfId="48116"/>
    <cellStyle name="Normal 4 2 2 2 2 2 6" xfId="6507"/>
    <cellStyle name="Normal 4 2 2 2 2 2 6 2" xfId="17507"/>
    <cellStyle name="Normal 4 2 2 2 2 2 6 2 2" xfId="29762"/>
    <cellStyle name="Normal 4 2 2 2 2 2 6 2 3" xfId="42003"/>
    <cellStyle name="Normal 4 2 2 2 2 2 6 3" xfId="23645"/>
    <cellStyle name="Normal 4 2 2 2 2 2 6 4" xfId="35889"/>
    <cellStyle name="Normal 4 2 2 2 2 2 6 5" xfId="48118"/>
    <cellStyle name="Normal 4 2 2 2 2 2 7" xfId="17476"/>
    <cellStyle name="Normal 4 2 2 2 2 2 7 2" xfId="29731"/>
    <cellStyle name="Normal 4 2 2 2 2 2 7 3" xfId="41972"/>
    <cellStyle name="Normal 4 2 2 2 2 2 8" xfId="23614"/>
    <cellStyle name="Normal 4 2 2 2 2 2 9" xfId="35858"/>
    <cellStyle name="Normal 4 2 2 2 2 3" xfId="6508"/>
    <cellStyle name="Normal 4 2 2 2 2 3 2" xfId="6509"/>
    <cellStyle name="Normal 4 2 2 2 2 3 2 2" xfId="6510"/>
    <cellStyle name="Normal 4 2 2 2 2 3 2 2 2" xfId="6511"/>
    <cellStyle name="Normal 4 2 2 2 2 3 2 2 2 2" xfId="6512"/>
    <cellStyle name="Normal 4 2 2 2 2 3 2 2 2 2 2" xfId="17512"/>
    <cellStyle name="Normal 4 2 2 2 2 3 2 2 2 2 2 2" xfId="29767"/>
    <cellStyle name="Normal 4 2 2 2 2 3 2 2 2 2 2 3" xfId="42008"/>
    <cellStyle name="Normal 4 2 2 2 2 3 2 2 2 2 3" xfId="23650"/>
    <cellStyle name="Normal 4 2 2 2 2 3 2 2 2 2 4" xfId="35894"/>
    <cellStyle name="Normal 4 2 2 2 2 3 2 2 2 2 5" xfId="48123"/>
    <cellStyle name="Normal 4 2 2 2 2 3 2 2 2 3" xfId="17511"/>
    <cellStyle name="Normal 4 2 2 2 2 3 2 2 2 3 2" xfId="29766"/>
    <cellStyle name="Normal 4 2 2 2 2 3 2 2 2 3 3" xfId="42007"/>
    <cellStyle name="Normal 4 2 2 2 2 3 2 2 2 4" xfId="23649"/>
    <cellStyle name="Normal 4 2 2 2 2 3 2 2 2 5" xfId="35893"/>
    <cellStyle name="Normal 4 2 2 2 2 3 2 2 2 6" xfId="48122"/>
    <cellStyle name="Normal 4 2 2 2 2 3 2 2 3" xfId="6513"/>
    <cellStyle name="Normal 4 2 2 2 2 3 2 2 3 2" xfId="17513"/>
    <cellStyle name="Normal 4 2 2 2 2 3 2 2 3 2 2" xfId="29768"/>
    <cellStyle name="Normal 4 2 2 2 2 3 2 2 3 2 3" xfId="42009"/>
    <cellStyle name="Normal 4 2 2 2 2 3 2 2 3 3" xfId="23651"/>
    <cellStyle name="Normal 4 2 2 2 2 3 2 2 3 4" xfId="35895"/>
    <cellStyle name="Normal 4 2 2 2 2 3 2 2 3 5" xfId="48124"/>
    <cellStyle name="Normal 4 2 2 2 2 3 2 2 4" xfId="17510"/>
    <cellStyle name="Normal 4 2 2 2 2 3 2 2 4 2" xfId="29765"/>
    <cellStyle name="Normal 4 2 2 2 2 3 2 2 4 3" xfId="42006"/>
    <cellStyle name="Normal 4 2 2 2 2 3 2 2 5" xfId="23648"/>
    <cellStyle name="Normal 4 2 2 2 2 3 2 2 6" xfId="35892"/>
    <cellStyle name="Normal 4 2 2 2 2 3 2 2 7" xfId="48121"/>
    <cellStyle name="Normal 4 2 2 2 2 3 2 3" xfId="6514"/>
    <cellStyle name="Normal 4 2 2 2 2 3 2 3 2" xfId="6515"/>
    <cellStyle name="Normal 4 2 2 2 2 3 2 3 2 2" xfId="17515"/>
    <cellStyle name="Normal 4 2 2 2 2 3 2 3 2 2 2" xfId="29770"/>
    <cellStyle name="Normal 4 2 2 2 2 3 2 3 2 2 3" xfId="42011"/>
    <cellStyle name="Normal 4 2 2 2 2 3 2 3 2 3" xfId="23653"/>
    <cellStyle name="Normal 4 2 2 2 2 3 2 3 2 4" xfId="35897"/>
    <cellStyle name="Normal 4 2 2 2 2 3 2 3 2 5" xfId="48126"/>
    <cellStyle name="Normal 4 2 2 2 2 3 2 3 3" xfId="17514"/>
    <cellStyle name="Normal 4 2 2 2 2 3 2 3 3 2" xfId="29769"/>
    <cellStyle name="Normal 4 2 2 2 2 3 2 3 3 3" xfId="42010"/>
    <cellStyle name="Normal 4 2 2 2 2 3 2 3 4" xfId="23652"/>
    <cellStyle name="Normal 4 2 2 2 2 3 2 3 5" xfId="35896"/>
    <cellStyle name="Normal 4 2 2 2 2 3 2 3 6" xfId="48125"/>
    <cellStyle name="Normal 4 2 2 2 2 3 2 4" xfId="6516"/>
    <cellStyle name="Normal 4 2 2 2 2 3 2 4 2" xfId="17516"/>
    <cellStyle name="Normal 4 2 2 2 2 3 2 4 2 2" xfId="29771"/>
    <cellStyle name="Normal 4 2 2 2 2 3 2 4 2 3" xfId="42012"/>
    <cellStyle name="Normal 4 2 2 2 2 3 2 4 3" xfId="23654"/>
    <cellStyle name="Normal 4 2 2 2 2 3 2 4 4" xfId="35898"/>
    <cellStyle name="Normal 4 2 2 2 2 3 2 4 5" xfId="48127"/>
    <cellStyle name="Normal 4 2 2 2 2 3 2 5" xfId="17509"/>
    <cellStyle name="Normal 4 2 2 2 2 3 2 5 2" xfId="29764"/>
    <cellStyle name="Normal 4 2 2 2 2 3 2 5 3" xfId="42005"/>
    <cellStyle name="Normal 4 2 2 2 2 3 2 6" xfId="23647"/>
    <cellStyle name="Normal 4 2 2 2 2 3 2 7" xfId="35891"/>
    <cellStyle name="Normal 4 2 2 2 2 3 2 8" xfId="48120"/>
    <cellStyle name="Normal 4 2 2 2 2 3 3" xfId="6517"/>
    <cellStyle name="Normal 4 2 2 2 2 3 3 2" xfId="6518"/>
    <cellStyle name="Normal 4 2 2 2 2 3 3 2 2" xfId="6519"/>
    <cellStyle name="Normal 4 2 2 2 2 3 3 2 2 2" xfId="17519"/>
    <cellStyle name="Normal 4 2 2 2 2 3 3 2 2 2 2" xfId="29774"/>
    <cellStyle name="Normal 4 2 2 2 2 3 3 2 2 2 3" xfId="42015"/>
    <cellStyle name="Normal 4 2 2 2 2 3 3 2 2 3" xfId="23657"/>
    <cellStyle name="Normal 4 2 2 2 2 3 3 2 2 4" xfId="35901"/>
    <cellStyle name="Normal 4 2 2 2 2 3 3 2 2 5" xfId="48130"/>
    <cellStyle name="Normal 4 2 2 2 2 3 3 2 3" xfId="17518"/>
    <cellStyle name="Normal 4 2 2 2 2 3 3 2 3 2" xfId="29773"/>
    <cellStyle name="Normal 4 2 2 2 2 3 3 2 3 3" xfId="42014"/>
    <cellStyle name="Normal 4 2 2 2 2 3 3 2 4" xfId="23656"/>
    <cellStyle name="Normal 4 2 2 2 2 3 3 2 5" xfId="35900"/>
    <cellStyle name="Normal 4 2 2 2 2 3 3 2 6" xfId="48129"/>
    <cellStyle name="Normal 4 2 2 2 2 3 3 3" xfId="6520"/>
    <cellStyle name="Normal 4 2 2 2 2 3 3 3 2" xfId="17520"/>
    <cellStyle name="Normal 4 2 2 2 2 3 3 3 2 2" xfId="29775"/>
    <cellStyle name="Normal 4 2 2 2 2 3 3 3 2 3" xfId="42016"/>
    <cellStyle name="Normal 4 2 2 2 2 3 3 3 3" xfId="23658"/>
    <cellStyle name="Normal 4 2 2 2 2 3 3 3 4" xfId="35902"/>
    <cellStyle name="Normal 4 2 2 2 2 3 3 3 5" xfId="48131"/>
    <cellStyle name="Normal 4 2 2 2 2 3 3 4" xfId="17517"/>
    <cellStyle name="Normal 4 2 2 2 2 3 3 4 2" xfId="29772"/>
    <cellStyle name="Normal 4 2 2 2 2 3 3 4 3" xfId="42013"/>
    <cellStyle name="Normal 4 2 2 2 2 3 3 5" xfId="23655"/>
    <cellStyle name="Normal 4 2 2 2 2 3 3 6" xfId="35899"/>
    <cellStyle name="Normal 4 2 2 2 2 3 3 7" xfId="48128"/>
    <cellStyle name="Normal 4 2 2 2 2 3 4" xfId="6521"/>
    <cellStyle name="Normal 4 2 2 2 2 3 4 2" xfId="6522"/>
    <cellStyle name="Normal 4 2 2 2 2 3 4 2 2" xfId="17522"/>
    <cellStyle name="Normal 4 2 2 2 2 3 4 2 2 2" xfId="29777"/>
    <cellStyle name="Normal 4 2 2 2 2 3 4 2 2 3" xfId="42018"/>
    <cellStyle name="Normal 4 2 2 2 2 3 4 2 3" xfId="23660"/>
    <cellStyle name="Normal 4 2 2 2 2 3 4 2 4" xfId="35904"/>
    <cellStyle name="Normal 4 2 2 2 2 3 4 2 5" xfId="48133"/>
    <cellStyle name="Normal 4 2 2 2 2 3 4 3" xfId="17521"/>
    <cellStyle name="Normal 4 2 2 2 2 3 4 3 2" xfId="29776"/>
    <cellStyle name="Normal 4 2 2 2 2 3 4 3 3" xfId="42017"/>
    <cellStyle name="Normal 4 2 2 2 2 3 4 4" xfId="23659"/>
    <cellStyle name="Normal 4 2 2 2 2 3 4 5" xfId="35903"/>
    <cellStyle name="Normal 4 2 2 2 2 3 4 6" xfId="48132"/>
    <cellStyle name="Normal 4 2 2 2 2 3 5" xfId="6523"/>
    <cellStyle name="Normal 4 2 2 2 2 3 5 2" xfId="17523"/>
    <cellStyle name="Normal 4 2 2 2 2 3 5 2 2" xfId="29778"/>
    <cellStyle name="Normal 4 2 2 2 2 3 5 2 3" xfId="42019"/>
    <cellStyle name="Normal 4 2 2 2 2 3 5 3" xfId="23661"/>
    <cellStyle name="Normal 4 2 2 2 2 3 5 4" xfId="35905"/>
    <cellStyle name="Normal 4 2 2 2 2 3 5 5" xfId="48134"/>
    <cellStyle name="Normal 4 2 2 2 2 3 6" xfId="17508"/>
    <cellStyle name="Normal 4 2 2 2 2 3 6 2" xfId="29763"/>
    <cellStyle name="Normal 4 2 2 2 2 3 6 3" xfId="42004"/>
    <cellStyle name="Normal 4 2 2 2 2 3 7" xfId="23646"/>
    <cellStyle name="Normal 4 2 2 2 2 3 8" xfId="35890"/>
    <cellStyle name="Normal 4 2 2 2 2 3 9" xfId="48119"/>
    <cellStyle name="Normal 4 2 2 2 2 4" xfId="6524"/>
    <cellStyle name="Normal 4 2 2 2 2 4 2" xfId="6525"/>
    <cellStyle name="Normal 4 2 2 2 2 4 2 2" xfId="6526"/>
    <cellStyle name="Normal 4 2 2 2 2 4 2 2 2" xfId="6527"/>
    <cellStyle name="Normal 4 2 2 2 2 4 2 2 2 2" xfId="17527"/>
    <cellStyle name="Normal 4 2 2 2 2 4 2 2 2 2 2" xfId="29782"/>
    <cellStyle name="Normal 4 2 2 2 2 4 2 2 2 2 3" xfId="42023"/>
    <cellStyle name="Normal 4 2 2 2 2 4 2 2 2 3" xfId="23665"/>
    <cellStyle name="Normal 4 2 2 2 2 4 2 2 2 4" xfId="35909"/>
    <cellStyle name="Normal 4 2 2 2 2 4 2 2 2 5" xfId="48138"/>
    <cellStyle name="Normal 4 2 2 2 2 4 2 2 3" xfId="17526"/>
    <cellStyle name="Normal 4 2 2 2 2 4 2 2 3 2" xfId="29781"/>
    <cellStyle name="Normal 4 2 2 2 2 4 2 2 3 3" xfId="42022"/>
    <cellStyle name="Normal 4 2 2 2 2 4 2 2 4" xfId="23664"/>
    <cellStyle name="Normal 4 2 2 2 2 4 2 2 5" xfId="35908"/>
    <cellStyle name="Normal 4 2 2 2 2 4 2 2 6" xfId="48137"/>
    <cellStyle name="Normal 4 2 2 2 2 4 2 3" xfId="6528"/>
    <cellStyle name="Normal 4 2 2 2 2 4 2 3 2" xfId="17528"/>
    <cellStyle name="Normal 4 2 2 2 2 4 2 3 2 2" xfId="29783"/>
    <cellStyle name="Normal 4 2 2 2 2 4 2 3 2 3" xfId="42024"/>
    <cellStyle name="Normal 4 2 2 2 2 4 2 3 3" xfId="23666"/>
    <cellStyle name="Normal 4 2 2 2 2 4 2 3 4" xfId="35910"/>
    <cellStyle name="Normal 4 2 2 2 2 4 2 3 5" xfId="48139"/>
    <cellStyle name="Normal 4 2 2 2 2 4 2 4" xfId="17525"/>
    <cellStyle name="Normal 4 2 2 2 2 4 2 4 2" xfId="29780"/>
    <cellStyle name="Normal 4 2 2 2 2 4 2 4 3" xfId="42021"/>
    <cellStyle name="Normal 4 2 2 2 2 4 2 5" xfId="23663"/>
    <cellStyle name="Normal 4 2 2 2 2 4 2 6" xfId="35907"/>
    <cellStyle name="Normal 4 2 2 2 2 4 2 7" xfId="48136"/>
    <cellStyle name="Normal 4 2 2 2 2 4 3" xfId="6529"/>
    <cellStyle name="Normal 4 2 2 2 2 4 3 2" xfId="6530"/>
    <cellStyle name="Normal 4 2 2 2 2 4 3 2 2" xfId="17530"/>
    <cellStyle name="Normal 4 2 2 2 2 4 3 2 2 2" xfId="29785"/>
    <cellStyle name="Normal 4 2 2 2 2 4 3 2 2 3" xfId="42026"/>
    <cellStyle name="Normal 4 2 2 2 2 4 3 2 3" xfId="23668"/>
    <cellStyle name="Normal 4 2 2 2 2 4 3 2 4" xfId="35912"/>
    <cellStyle name="Normal 4 2 2 2 2 4 3 2 5" xfId="48141"/>
    <cellStyle name="Normal 4 2 2 2 2 4 3 3" xfId="17529"/>
    <cellStyle name="Normal 4 2 2 2 2 4 3 3 2" xfId="29784"/>
    <cellStyle name="Normal 4 2 2 2 2 4 3 3 3" xfId="42025"/>
    <cellStyle name="Normal 4 2 2 2 2 4 3 4" xfId="23667"/>
    <cellStyle name="Normal 4 2 2 2 2 4 3 5" xfId="35911"/>
    <cellStyle name="Normal 4 2 2 2 2 4 3 6" xfId="48140"/>
    <cellStyle name="Normal 4 2 2 2 2 4 4" xfId="6531"/>
    <cellStyle name="Normal 4 2 2 2 2 4 4 2" xfId="17531"/>
    <cellStyle name="Normal 4 2 2 2 2 4 4 2 2" xfId="29786"/>
    <cellStyle name="Normal 4 2 2 2 2 4 4 2 3" xfId="42027"/>
    <cellStyle name="Normal 4 2 2 2 2 4 4 3" xfId="23669"/>
    <cellStyle name="Normal 4 2 2 2 2 4 4 4" xfId="35913"/>
    <cellStyle name="Normal 4 2 2 2 2 4 4 5" xfId="48142"/>
    <cellStyle name="Normal 4 2 2 2 2 4 5" xfId="17524"/>
    <cellStyle name="Normal 4 2 2 2 2 4 5 2" xfId="29779"/>
    <cellStyle name="Normal 4 2 2 2 2 4 5 3" xfId="42020"/>
    <cellStyle name="Normal 4 2 2 2 2 4 6" xfId="23662"/>
    <cellStyle name="Normal 4 2 2 2 2 4 7" xfId="35906"/>
    <cellStyle name="Normal 4 2 2 2 2 4 8" xfId="48135"/>
    <cellStyle name="Normal 4 2 2 2 2 5" xfId="6532"/>
    <cellStyle name="Normal 4 2 2 2 2 5 2" xfId="6533"/>
    <cellStyle name="Normal 4 2 2 2 2 5 2 2" xfId="6534"/>
    <cellStyle name="Normal 4 2 2 2 2 5 2 2 2" xfId="17534"/>
    <cellStyle name="Normal 4 2 2 2 2 5 2 2 2 2" xfId="29789"/>
    <cellStyle name="Normal 4 2 2 2 2 5 2 2 2 3" xfId="42030"/>
    <cellStyle name="Normal 4 2 2 2 2 5 2 2 3" xfId="23672"/>
    <cellStyle name="Normal 4 2 2 2 2 5 2 2 4" xfId="35916"/>
    <cellStyle name="Normal 4 2 2 2 2 5 2 2 5" xfId="48145"/>
    <cellStyle name="Normal 4 2 2 2 2 5 2 3" xfId="17533"/>
    <cellStyle name="Normal 4 2 2 2 2 5 2 3 2" xfId="29788"/>
    <cellStyle name="Normal 4 2 2 2 2 5 2 3 3" xfId="42029"/>
    <cellStyle name="Normal 4 2 2 2 2 5 2 4" xfId="23671"/>
    <cellStyle name="Normal 4 2 2 2 2 5 2 5" xfId="35915"/>
    <cellStyle name="Normal 4 2 2 2 2 5 2 6" xfId="48144"/>
    <cellStyle name="Normal 4 2 2 2 2 5 3" xfId="6535"/>
    <cellStyle name="Normal 4 2 2 2 2 5 3 2" xfId="17535"/>
    <cellStyle name="Normal 4 2 2 2 2 5 3 2 2" xfId="29790"/>
    <cellStyle name="Normal 4 2 2 2 2 5 3 2 3" xfId="42031"/>
    <cellStyle name="Normal 4 2 2 2 2 5 3 3" xfId="23673"/>
    <cellStyle name="Normal 4 2 2 2 2 5 3 4" xfId="35917"/>
    <cellStyle name="Normal 4 2 2 2 2 5 3 5" xfId="48146"/>
    <cellStyle name="Normal 4 2 2 2 2 5 4" xfId="17532"/>
    <cellStyle name="Normal 4 2 2 2 2 5 4 2" xfId="29787"/>
    <cellStyle name="Normal 4 2 2 2 2 5 4 3" xfId="42028"/>
    <cellStyle name="Normal 4 2 2 2 2 5 5" xfId="23670"/>
    <cellStyle name="Normal 4 2 2 2 2 5 6" xfId="35914"/>
    <cellStyle name="Normal 4 2 2 2 2 5 7" xfId="48143"/>
    <cellStyle name="Normal 4 2 2 2 2 6" xfId="6536"/>
    <cellStyle name="Normal 4 2 2 2 2 6 2" xfId="6537"/>
    <cellStyle name="Normal 4 2 2 2 2 6 2 2" xfId="17537"/>
    <cellStyle name="Normal 4 2 2 2 2 6 2 2 2" xfId="29792"/>
    <cellStyle name="Normal 4 2 2 2 2 6 2 2 3" xfId="42033"/>
    <cellStyle name="Normal 4 2 2 2 2 6 2 3" xfId="23675"/>
    <cellStyle name="Normal 4 2 2 2 2 6 2 4" xfId="35919"/>
    <cellStyle name="Normal 4 2 2 2 2 6 2 5" xfId="48148"/>
    <cellStyle name="Normal 4 2 2 2 2 6 3" xfId="17536"/>
    <cellStyle name="Normal 4 2 2 2 2 6 3 2" xfId="29791"/>
    <cellStyle name="Normal 4 2 2 2 2 6 3 3" xfId="42032"/>
    <cellStyle name="Normal 4 2 2 2 2 6 4" xfId="23674"/>
    <cellStyle name="Normal 4 2 2 2 2 6 5" xfId="35918"/>
    <cellStyle name="Normal 4 2 2 2 2 6 6" xfId="48147"/>
    <cellStyle name="Normal 4 2 2 2 2 7" xfId="6538"/>
    <cellStyle name="Normal 4 2 2 2 2 7 2" xfId="17538"/>
    <cellStyle name="Normal 4 2 2 2 2 7 2 2" xfId="29793"/>
    <cellStyle name="Normal 4 2 2 2 2 7 2 3" xfId="42034"/>
    <cellStyle name="Normal 4 2 2 2 2 7 3" xfId="23676"/>
    <cellStyle name="Normal 4 2 2 2 2 7 4" xfId="35920"/>
    <cellStyle name="Normal 4 2 2 2 2 7 5" xfId="48149"/>
    <cellStyle name="Normal 4 2 2 2 2 8" xfId="17475"/>
    <cellStyle name="Normal 4 2 2 2 2 8 2" xfId="29730"/>
    <cellStyle name="Normal 4 2 2 2 2 8 3" xfId="41971"/>
    <cellStyle name="Normal 4 2 2 2 2 9" xfId="23613"/>
    <cellStyle name="Normal 4 2 2 2 3" xfId="6539"/>
    <cellStyle name="Normal 4 2 2 2 3 10" xfId="48150"/>
    <cellStyle name="Normal 4 2 2 2 3 2" xfId="6540"/>
    <cellStyle name="Normal 4 2 2 2 3 2 2" xfId="6541"/>
    <cellStyle name="Normal 4 2 2 2 3 2 2 2" xfId="6542"/>
    <cellStyle name="Normal 4 2 2 2 3 2 2 2 2" xfId="6543"/>
    <cellStyle name="Normal 4 2 2 2 3 2 2 2 2 2" xfId="6544"/>
    <cellStyle name="Normal 4 2 2 2 3 2 2 2 2 2 2" xfId="17544"/>
    <cellStyle name="Normal 4 2 2 2 3 2 2 2 2 2 2 2" xfId="29799"/>
    <cellStyle name="Normal 4 2 2 2 3 2 2 2 2 2 2 3" xfId="42040"/>
    <cellStyle name="Normal 4 2 2 2 3 2 2 2 2 2 3" xfId="23682"/>
    <cellStyle name="Normal 4 2 2 2 3 2 2 2 2 2 4" xfId="35926"/>
    <cellStyle name="Normal 4 2 2 2 3 2 2 2 2 2 5" xfId="48155"/>
    <cellStyle name="Normal 4 2 2 2 3 2 2 2 2 3" xfId="17543"/>
    <cellStyle name="Normal 4 2 2 2 3 2 2 2 2 3 2" xfId="29798"/>
    <cellStyle name="Normal 4 2 2 2 3 2 2 2 2 3 3" xfId="42039"/>
    <cellStyle name="Normal 4 2 2 2 3 2 2 2 2 4" xfId="23681"/>
    <cellStyle name="Normal 4 2 2 2 3 2 2 2 2 5" xfId="35925"/>
    <cellStyle name="Normal 4 2 2 2 3 2 2 2 2 6" xfId="48154"/>
    <cellStyle name="Normal 4 2 2 2 3 2 2 2 3" xfId="6545"/>
    <cellStyle name="Normal 4 2 2 2 3 2 2 2 3 2" xfId="17545"/>
    <cellStyle name="Normal 4 2 2 2 3 2 2 2 3 2 2" xfId="29800"/>
    <cellStyle name="Normal 4 2 2 2 3 2 2 2 3 2 3" xfId="42041"/>
    <cellStyle name="Normal 4 2 2 2 3 2 2 2 3 3" xfId="23683"/>
    <cellStyle name="Normal 4 2 2 2 3 2 2 2 3 4" xfId="35927"/>
    <cellStyle name="Normal 4 2 2 2 3 2 2 2 3 5" xfId="48156"/>
    <cellStyle name="Normal 4 2 2 2 3 2 2 2 4" xfId="17542"/>
    <cellStyle name="Normal 4 2 2 2 3 2 2 2 4 2" xfId="29797"/>
    <cellStyle name="Normal 4 2 2 2 3 2 2 2 4 3" xfId="42038"/>
    <cellStyle name="Normal 4 2 2 2 3 2 2 2 5" xfId="23680"/>
    <cellStyle name="Normal 4 2 2 2 3 2 2 2 6" xfId="35924"/>
    <cellStyle name="Normal 4 2 2 2 3 2 2 2 7" xfId="48153"/>
    <cellStyle name="Normal 4 2 2 2 3 2 2 3" xfId="6546"/>
    <cellStyle name="Normal 4 2 2 2 3 2 2 3 2" xfId="6547"/>
    <cellStyle name="Normal 4 2 2 2 3 2 2 3 2 2" xfId="17547"/>
    <cellStyle name="Normal 4 2 2 2 3 2 2 3 2 2 2" xfId="29802"/>
    <cellStyle name="Normal 4 2 2 2 3 2 2 3 2 2 3" xfId="42043"/>
    <cellStyle name="Normal 4 2 2 2 3 2 2 3 2 3" xfId="23685"/>
    <cellStyle name="Normal 4 2 2 2 3 2 2 3 2 4" xfId="35929"/>
    <cellStyle name="Normal 4 2 2 2 3 2 2 3 2 5" xfId="48158"/>
    <cellStyle name="Normal 4 2 2 2 3 2 2 3 3" xfId="17546"/>
    <cellStyle name="Normal 4 2 2 2 3 2 2 3 3 2" xfId="29801"/>
    <cellStyle name="Normal 4 2 2 2 3 2 2 3 3 3" xfId="42042"/>
    <cellStyle name="Normal 4 2 2 2 3 2 2 3 4" xfId="23684"/>
    <cellStyle name="Normal 4 2 2 2 3 2 2 3 5" xfId="35928"/>
    <cellStyle name="Normal 4 2 2 2 3 2 2 3 6" xfId="48157"/>
    <cellStyle name="Normal 4 2 2 2 3 2 2 4" xfId="6548"/>
    <cellStyle name="Normal 4 2 2 2 3 2 2 4 2" xfId="17548"/>
    <cellStyle name="Normal 4 2 2 2 3 2 2 4 2 2" xfId="29803"/>
    <cellStyle name="Normal 4 2 2 2 3 2 2 4 2 3" xfId="42044"/>
    <cellStyle name="Normal 4 2 2 2 3 2 2 4 3" xfId="23686"/>
    <cellStyle name="Normal 4 2 2 2 3 2 2 4 4" xfId="35930"/>
    <cellStyle name="Normal 4 2 2 2 3 2 2 4 5" xfId="48159"/>
    <cellStyle name="Normal 4 2 2 2 3 2 2 5" xfId="17541"/>
    <cellStyle name="Normal 4 2 2 2 3 2 2 5 2" xfId="29796"/>
    <cellStyle name="Normal 4 2 2 2 3 2 2 5 3" xfId="42037"/>
    <cellStyle name="Normal 4 2 2 2 3 2 2 6" xfId="23679"/>
    <cellStyle name="Normal 4 2 2 2 3 2 2 7" xfId="35923"/>
    <cellStyle name="Normal 4 2 2 2 3 2 2 8" xfId="48152"/>
    <cellStyle name="Normal 4 2 2 2 3 2 3" xfId="6549"/>
    <cellStyle name="Normal 4 2 2 2 3 2 3 2" xfId="6550"/>
    <cellStyle name="Normal 4 2 2 2 3 2 3 2 2" xfId="6551"/>
    <cellStyle name="Normal 4 2 2 2 3 2 3 2 2 2" xfId="17551"/>
    <cellStyle name="Normal 4 2 2 2 3 2 3 2 2 2 2" xfId="29806"/>
    <cellStyle name="Normal 4 2 2 2 3 2 3 2 2 2 3" xfId="42047"/>
    <cellStyle name="Normal 4 2 2 2 3 2 3 2 2 3" xfId="23689"/>
    <cellStyle name="Normal 4 2 2 2 3 2 3 2 2 4" xfId="35933"/>
    <cellStyle name="Normal 4 2 2 2 3 2 3 2 2 5" xfId="48162"/>
    <cellStyle name="Normal 4 2 2 2 3 2 3 2 3" xfId="17550"/>
    <cellStyle name="Normal 4 2 2 2 3 2 3 2 3 2" xfId="29805"/>
    <cellStyle name="Normal 4 2 2 2 3 2 3 2 3 3" xfId="42046"/>
    <cellStyle name="Normal 4 2 2 2 3 2 3 2 4" xfId="23688"/>
    <cellStyle name="Normal 4 2 2 2 3 2 3 2 5" xfId="35932"/>
    <cellStyle name="Normal 4 2 2 2 3 2 3 2 6" xfId="48161"/>
    <cellStyle name="Normal 4 2 2 2 3 2 3 3" xfId="6552"/>
    <cellStyle name="Normal 4 2 2 2 3 2 3 3 2" xfId="17552"/>
    <cellStyle name="Normal 4 2 2 2 3 2 3 3 2 2" xfId="29807"/>
    <cellStyle name="Normal 4 2 2 2 3 2 3 3 2 3" xfId="42048"/>
    <cellStyle name="Normal 4 2 2 2 3 2 3 3 3" xfId="23690"/>
    <cellStyle name="Normal 4 2 2 2 3 2 3 3 4" xfId="35934"/>
    <cellStyle name="Normal 4 2 2 2 3 2 3 3 5" xfId="48163"/>
    <cellStyle name="Normal 4 2 2 2 3 2 3 4" xfId="17549"/>
    <cellStyle name="Normal 4 2 2 2 3 2 3 4 2" xfId="29804"/>
    <cellStyle name="Normal 4 2 2 2 3 2 3 4 3" xfId="42045"/>
    <cellStyle name="Normal 4 2 2 2 3 2 3 5" xfId="23687"/>
    <cellStyle name="Normal 4 2 2 2 3 2 3 6" xfId="35931"/>
    <cellStyle name="Normal 4 2 2 2 3 2 3 7" xfId="48160"/>
    <cellStyle name="Normal 4 2 2 2 3 2 4" xfId="6553"/>
    <cellStyle name="Normal 4 2 2 2 3 2 4 2" xfId="6554"/>
    <cellStyle name="Normal 4 2 2 2 3 2 4 2 2" xfId="17554"/>
    <cellStyle name="Normal 4 2 2 2 3 2 4 2 2 2" xfId="29809"/>
    <cellStyle name="Normal 4 2 2 2 3 2 4 2 2 3" xfId="42050"/>
    <cellStyle name="Normal 4 2 2 2 3 2 4 2 3" xfId="23692"/>
    <cellStyle name="Normal 4 2 2 2 3 2 4 2 4" xfId="35936"/>
    <cellStyle name="Normal 4 2 2 2 3 2 4 2 5" xfId="48165"/>
    <cellStyle name="Normal 4 2 2 2 3 2 4 3" xfId="17553"/>
    <cellStyle name="Normal 4 2 2 2 3 2 4 3 2" xfId="29808"/>
    <cellStyle name="Normal 4 2 2 2 3 2 4 3 3" xfId="42049"/>
    <cellStyle name="Normal 4 2 2 2 3 2 4 4" xfId="23691"/>
    <cellStyle name="Normal 4 2 2 2 3 2 4 5" xfId="35935"/>
    <cellStyle name="Normal 4 2 2 2 3 2 4 6" xfId="48164"/>
    <cellStyle name="Normal 4 2 2 2 3 2 5" xfId="6555"/>
    <cellStyle name="Normal 4 2 2 2 3 2 5 2" xfId="17555"/>
    <cellStyle name="Normal 4 2 2 2 3 2 5 2 2" xfId="29810"/>
    <cellStyle name="Normal 4 2 2 2 3 2 5 2 3" xfId="42051"/>
    <cellStyle name="Normal 4 2 2 2 3 2 5 3" xfId="23693"/>
    <cellStyle name="Normal 4 2 2 2 3 2 5 4" xfId="35937"/>
    <cellStyle name="Normal 4 2 2 2 3 2 5 5" xfId="48166"/>
    <cellStyle name="Normal 4 2 2 2 3 2 6" xfId="17540"/>
    <cellStyle name="Normal 4 2 2 2 3 2 6 2" xfId="29795"/>
    <cellStyle name="Normal 4 2 2 2 3 2 6 3" xfId="42036"/>
    <cellStyle name="Normal 4 2 2 2 3 2 7" xfId="23678"/>
    <cellStyle name="Normal 4 2 2 2 3 2 8" xfId="35922"/>
    <cellStyle name="Normal 4 2 2 2 3 2 9" xfId="48151"/>
    <cellStyle name="Normal 4 2 2 2 3 3" xfId="6556"/>
    <cellStyle name="Normal 4 2 2 2 3 3 2" xfId="6557"/>
    <cellStyle name="Normal 4 2 2 2 3 3 2 2" xfId="6558"/>
    <cellStyle name="Normal 4 2 2 2 3 3 2 2 2" xfId="6559"/>
    <cellStyle name="Normal 4 2 2 2 3 3 2 2 2 2" xfId="17559"/>
    <cellStyle name="Normal 4 2 2 2 3 3 2 2 2 2 2" xfId="29814"/>
    <cellStyle name="Normal 4 2 2 2 3 3 2 2 2 2 3" xfId="42055"/>
    <cellStyle name="Normal 4 2 2 2 3 3 2 2 2 3" xfId="23697"/>
    <cellStyle name="Normal 4 2 2 2 3 3 2 2 2 4" xfId="35941"/>
    <cellStyle name="Normal 4 2 2 2 3 3 2 2 2 5" xfId="48170"/>
    <cellStyle name="Normal 4 2 2 2 3 3 2 2 3" xfId="17558"/>
    <cellStyle name="Normal 4 2 2 2 3 3 2 2 3 2" xfId="29813"/>
    <cellStyle name="Normal 4 2 2 2 3 3 2 2 3 3" xfId="42054"/>
    <cellStyle name="Normal 4 2 2 2 3 3 2 2 4" xfId="23696"/>
    <cellStyle name="Normal 4 2 2 2 3 3 2 2 5" xfId="35940"/>
    <cellStyle name="Normal 4 2 2 2 3 3 2 2 6" xfId="48169"/>
    <cellStyle name="Normal 4 2 2 2 3 3 2 3" xfId="6560"/>
    <cellStyle name="Normal 4 2 2 2 3 3 2 3 2" xfId="17560"/>
    <cellStyle name="Normal 4 2 2 2 3 3 2 3 2 2" xfId="29815"/>
    <cellStyle name="Normal 4 2 2 2 3 3 2 3 2 3" xfId="42056"/>
    <cellStyle name="Normal 4 2 2 2 3 3 2 3 3" xfId="23698"/>
    <cellStyle name="Normal 4 2 2 2 3 3 2 3 4" xfId="35942"/>
    <cellStyle name="Normal 4 2 2 2 3 3 2 3 5" xfId="48171"/>
    <cellStyle name="Normal 4 2 2 2 3 3 2 4" xfId="17557"/>
    <cellStyle name="Normal 4 2 2 2 3 3 2 4 2" xfId="29812"/>
    <cellStyle name="Normal 4 2 2 2 3 3 2 4 3" xfId="42053"/>
    <cellStyle name="Normal 4 2 2 2 3 3 2 5" xfId="23695"/>
    <cellStyle name="Normal 4 2 2 2 3 3 2 6" xfId="35939"/>
    <cellStyle name="Normal 4 2 2 2 3 3 2 7" xfId="48168"/>
    <cellStyle name="Normal 4 2 2 2 3 3 3" xfId="6561"/>
    <cellStyle name="Normal 4 2 2 2 3 3 3 2" xfId="6562"/>
    <cellStyle name="Normal 4 2 2 2 3 3 3 2 2" xfId="17562"/>
    <cellStyle name="Normal 4 2 2 2 3 3 3 2 2 2" xfId="29817"/>
    <cellStyle name="Normal 4 2 2 2 3 3 3 2 2 3" xfId="42058"/>
    <cellStyle name="Normal 4 2 2 2 3 3 3 2 3" xfId="23700"/>
    <cellStyle name="Normal 4 2 2 2 3 3 3 2 4" xfId="35944"/>
    <cellStyle name="Normal 4 2 2 2 3 3 3 2 5" xfId="48173"/>
    <cellStyle name="Normal 4 2 2 2 3 3 3 3" xfId="17561"/>
    <cellStyle name="Normal 4 2 2 2 3 3 3 3 2" xfId="29816"/>
    <cellStyle name="Normal 4 2 2 2 3 3 3 3 3" xfId="42057"/>
    <cellStyle name="Normal 4 2 2 2 3 3 3 4" xfId="23699"/>
    <cellStyle name="Normal 4 2 2 2 3 3 3 5" xfId="35943"/>
    <cellStyle name="Normal 4 2 2 2 3 3 3 6" xfId="48172"/>
    <cellStyle name="Normal 4 2 2 2 3 3 4" xfId="6563"/>
    <cellStyle name="Normal 4 2 2 2 3 3 4 2" xfId="17563"/>
    <cellStyle name="Normal 4 2 2 2 3 3 4 2 2" xfId="29818"/>
    <cellStyle name="Normal 4 2 2 2 3 3 4 2 3" xfId="42059"/>
    <cellStyle name="Normal 4 2 2 2 3 3 4 3" xfId="23701"/>
    <cellStyle name="Normal 4 2 2 2 3 3 4 4" xfId="35945"/>
    <cellStyle name="Normal 4 2 2 2 3 3 4 5" xfId="48174"/>
    <cellStyle name="Normal 4 2 2 2 3 3 5" xfId="17556"/>
    <cellStyle name="Normal 4 2 2 2 3 3 5 2" xfId="29811"/>
    <cellStyle name="Normal 4 2 2 2 3 3 5 3" xfId="42052"/>
    <cellStyle name="Normal 4 2 2 2 3 3 6" xfId="23694"/>
    <cellStyle name="Normal 4 2 2 2 3 3 7" xfId="35938"/>
    <cellStyle name="Normal 4 2 2 2 3 3 8" xfId="48167"/>
    <cellStyle name="Normal 4 2 2 2 3 4" xfId="6564"/>
    <cellStyle name="Normal 4 2 2 2 3 4 2" xfId="6565"/>
    <cellStyle name="Normal 4 2 2 2 3 4 2 2" xfId="6566"/>
    <cellStyle name="Normal 4 2 2 2 3 4 2 2 2" xfId="17566"/>
    <cellStyle name="Normal 4 2 2 2 3 4 2 2 2 2" xfId="29821"/>
    <cellStyle name="Normal 4 2 2 2 3 4 2 2 2 3" xfId="42062"/>
    <cellStyle name="Normal 4 2 2 2 3 4 2 2 3" xfId="23704"/>
    <cellStyle name="Normal 4 2 2 2 3 4 2 2 4" xfId="35948"/>
    <cellStyle name="Normal 4 2 2 2 3 4 2 2 5" xfId="48177"/>
    <cellStyle name="Normal 4 2 2 2 3 4 2 3" xfId="17565"/>
    <cellStyle name="Normal 4 2 2 2 3 4 2 3 2" xfId="29820"/>
    <cellStyle name="Normal 4 2 2 2 3 4 2 3 3" xfId="42061"/>
    <cellStyle name="Normal 4 2 2 2 3 4 2 4" xfId="23703"/>
    <cellStyle name="Normal 4 2 2 2 3 4 2 5" xfId="35947"/>
    <cellStyle name="Normal 4 2 2 2 3 4 2 6" xfId="48176"/>
    <cellStyle name="Normal 4 2 2 2 3 4 3" xfId="6567"/>
    <cellStyle name="Normal 4 2 2 2 3 4 3 2" xfId="17567"/>
    <cellStyle name="Normal 4 2 2 2 3 4 3 2 2" xfId="29822"/>
    <cellStyle name="Normal 4 2 2 2 3 4 3 2 3" xfId="42063"/>
    <cellStyle name="Normal 4 2 2 2 3 4 3 3" xfId="23705"/>
    <cellStyle name="Normal 4 2 2 2 3 4 3 4" xfId="35949"/>
    <cellStyle name="Normal 4 2 2 2 3 4 3 5" xfId="48178"/>
    <cellStyle name="Normal 4 2 2 2 3 4 4" xfId="17564"/>
    <cellStyle name="Normal 4 2 2 2 3 4 4 2" xfId="29819"/>
    <cellStyle name="Normal 4 2 2 2 3 4 4 3" xfId="42060"/>
    <cellStyle name="Normal 4 2 2 2 3 4 5" xfId="23702"/>
    <cellStyle name="Normal 4 2 2 2 3 4 6" xfId="35946"/>
    <cellStyle name="Normal 4 2 2 2 3 4 7" xfId="48175"/>
    <cellStyle name="Normal 4 2 2 2 3 5" xfId="6568"/>
    <cellStyle name="Normal 4 2 2 2 3 5 2" xfId="6569"/>
    <cellStyle name="Normal 4 2 2 2 3 5 2 2" xfId="17569"/>
    <cellStyle name="Normal 4 2 2 2 3 5 2 2 2" xfId="29824"/>
    <cellStyle name="Normal 4 2 2 2 3 5 2 2 3" xfId="42065"/>
    <cellStyle name="Normal 4 2 2 2 3 5 2 3" xfId="23707"/>
    <cellStyle name="Normal 4 2 2 2 3 5 2 4" xfId="35951"/>
    <cellStyle name="Normal 4 2 2 2 3 5 2 5" xfId="48180"/>
    <cellStyle name="Normal 4 2 2 2 3 5 3" xfId="17568"/>
    <cellStyle name="Normal 4 2 2 2 3 5 3 2" xfId="29823"/>
    <cellStyle name="Normal 4 2 2 2 3 5 3 3" xfId="42064"/>
    <cellStyle name="Normal 4 2 2 2 3 5 4" xfId="23706"/>
    <cellStyle name="Normal 4 2 2 2 3 5 5" xfId="35950"/>
    <cellStyle name="Normal 4 2 2 2 3 5 6" xfId="48179"/>
    <cellStyle name="Normal 4 2 2 2 3 6" xfId="6570"/>
    <cellStyle name="Normal 4 2 2 2 3 6 2" xfId="17570"/>
    <cellStyle name="Normal 4 2 2 2 3 6 2 2" xfId="29825"/>
    <cellStyle name="Normal 4 2 2 2 3 6 2 3" xfId="42066"/>
    <cellStyle name="Normal 4 2 2 2 3 6 3" xfId="23708"/>
    <cellStyle name="Normal 4 2 2 2 3 6 4" xfId="35952"/>
    <cellStyle name="Normal 4 2 2 2 3 6 5" xfId="48181"/>
    <cellStyle name="Normal 4 2 2 2 3 7" xfId="17539"/>
    <cellStyle name="Normal 4 2 2 2 3 7 2" xfId="29794"/>
    <cellStyle name="Normal 4 2 2 2 3 7 3" xfId="42035"/>
    <cellStyle name="Normal 4 2 2 2 3 8" xfId="23677"/>
    <cellStyle name="Normal 4 2 2 2 3 9" xfId="35921"/>
    <cellStyle name="Normal 4 2 2 2 4" xfId="6571"/>
    <cellStyle name="Normal 4 2 2 2 4 2" xfId="6572"/>
    <cellStyle name="Normal 4 2 2 2 4 2 2" xfId="6573"/>
    <cellStyle name="Normal 4 2 2 2 4 2 2 2" xfId="6574"/>
    <cellStyle name="Normal 4 2 2 2 4 2 2 2 2" xfId="6575"/>
    <cellStyle name="Normal 4 2 2 2 4 2 2 2 2 2" xfId="17575"/>
    <cellStyle name="Normal 4 2 2 2 4 2 2 2 2 2 2" xfId="29830"/>
    <cellStyle name="Normal 4 2 2 2 4 2 2 2 2 2 3" xfId="42071"/>
    <cellStyle name="Normal 4 2 2 2 4 2 2 2 2 3" xfId="23713"/>
    <cellStyle name="Normal 4 2 2 2 4 2 2 2 2 4" xfId="35957"/>
    <cellStyle name="Normal 4 2 2 2 4 2 2 2 2 5" xfId="48186"/>
    <cellStyle name="Normal 4 2 2 2 4 2 2 2 3" xfId="17574"/>
    <cellStyle name="Normal 4 2 2 2 4 2 2 2 3 2" xfId="29829"/>
    <cellStyle name="Normal 4 2 2 2 4 2 2 2 3 3" xfId="42070"/>
    <cellStyle name="Normal 4 2 2 2 4 2 2 2 4" xfId="23712"/>
    <cellStyle name="Normal 4 2 2 2 4 2 2 2 5" xfId="35956"/>
    <cellStyle name="Normal 4 2 2 2 4 2 2 2 6" xfId="48185"/>
    <cellStyle name="Normal 4 2 2 2 4 2 2 3" xfId="6576"/>
    <cellStyle name="Normal 4 2 2 2 4 2 2 3 2" xfId="17576"/>
    <cellStyle name="Normal 4 2 2 2 4 2 2 3 2 2" xfId="29831"/>
    <cellStyle name="Normal 4 2 2 2 4 2 2 3 2 3" xfId="42072"/>
    <cellStyle name="Normal 4 2 2 2 4 2 2 3 3" xfId="23714"/>
    <cellStyle name="Normal 4 2 2 2 4 2 2 3 4" xfId="35958"/>
    <cellStyle name="Normal 4 2 2 2 4 2 2 3 5" xfId="48187"/>
    <cellStyle name="Normal 4 2 2 2 4 2 2 4" xfId="17573"/>
    <cellStyle name="Normal 4 2 2 2 4 2 2 4 2" xfId="29828"/>
    <cellStyle name="Normal 4 2 2 2 4 2 2 4 3" xfId="42069"/>
    <cellStyle name="Normal 4 2 2 2 4 2 2 5" xfId="23711"/>
    <cellStyle name="Normal 4 2 2 2 4 2 2 6" xfId="35955"/>
    <cellStyle name="Normal 4 2 2 2 4 2 2 7" xfId="48184"/>
    <cellStyle name="Normal 4 2 2 2 4 2 3" xfId="6577"/>
    <cellStyle name="Normal 4 2 2 2 4 2 3 2" xfId="6578"/>
    <cellStyle name="Normal 4 2 2 2 4 2 3 2 2" xfId="17578"/>
    <cellStyle name="Normal 4 2 2 2 4 2 3 2 2 2" xfId="29833"/>
    <cellStyle name="Normal 4 2 2 2 4 2 3 2 2 3" xfId="42074"/>
    <cellStyle name="Normal 4 2 2 2 4 2 3 2 3" xfId="23716"/>
    <cellStyle name="Normal 4 2 2 2 4 2 3 2 4" xfId="35960"/>
    <cellStyle name="Normal 4 2 2 2 4 2 3 2 5" xfId="48189"/>
    <cellStyle name="Normal 4 2 2 2 4 2 3 3" xfId="17577"/>
    <cellStyle name="Normal 4 2 2 2 4 2 3 3 2" xfId="29832"/>
    <cellStyle name="Normal 4 2 2 2 4 2 3 3 3" xfId="42073"/>
    <cellStyle name="Normal 4 2 2 2 4 2 3 4" xfId="23715"/>
    <cellStyle name="Normal 4 2 2 2 4 2 3 5" xfId="35959"/>
    <cellStyle name="Normal 4 2 2 2 4 2 3 6" xfId="48188"/>
    <cellStyle name="Normal 4 2 2 2 4 2 4" xfId="6579"/>
    <cellStyle name="Normal 4 2 2 2 4 2 4 2" xfId="17579"/>
    <cellStyle name="Normal 4 2 2 2 4 2 4 2 2" xfId="29834"/>
    <cellStyle name="Normal 4 2 2 2 4 2 4 2 3" xfId="42075"/>
    <cellStyle name="Normal 4 2 2 2 4 2 4 3" xfId="23717"/>
    <cellStyle name="Normal 4 2 2 2 4 2 4 4" xfId="35961"/>
    <cellStyle name="Normal 4 2 2 2 4 2 4 5" xfId="48190"/>
    <cellStyle name="Normal 4 2 2 2 4 2 5" xfId="17572"/>
    <cellStyle name="Normal 4 2 2 2 4 2 5 2" xfId="29827"/>
    <cellStyle name="Normal 4 2 2 2 4 2 5 3" xfId="42068"/>
    <cellStyle name="Normal 4 2 2 2 4 2 6" xfId="23710"/>
    <cellStyle name="Normal 4 2 2 2 4 2 7" xfId="35954"/>
    <cellStyle name="Normal 4 2 2 2 4 2 8" xfId="48183"/>
    <cellStyle name="Normal 4 2 2 2 4 3" xfId="6580"/>
    <cellStyle name="Normal 4 2 2 2 4 3 2" xfId="6581"/>
    <cellStyle name="Normal 4 2 2 2 4 3 2 2" xfId="6582"/>
    <cellStyle name="Normal 4 2 2 2 4 3 2 2 2" xfId="17582"/>
    <cellStyle name="Normal 4 2 2 2 4 3 2 2 2 2" xfId="29837"/>
    <cellStyle name="Normal 4 2 2 2 4 3 2 2 2 3" xfId="42078"/>
    <cellStyle name="Normal 4 2 2 2 4 3 2 2 3" xfId="23720"/>
    <cellStyle name="Normal 4 2 2 2 4 3 2 2 4" xfId="35964"/>
    <cellStyle name="Normal 4 2 2 2 4 3 2 2 5" xfId="48193"/>
    <cellStyle name="Normal 4 2 2 2 4 3 2 3" xfId="17581"/>
    <cellStyle name="Normal 4 2 2 2 4 3 2 3 2" xfId="29836"/>
    <cellStyle name="Normal 4 2 2 2 4 3 2 3 3" xfId="42077"/>
    <cellStyle name="Normal 4 2 2 2 4 3 2 4" xfId="23719"/>
    <cellStyle name="Normal 4 2 2 2 4 3 2 5" xfId="35963"/>
    <cellStyle name="Normal 4 2 2 2 4 3 2 6" xfId="48192"/>
    <cellStyle name="Normal 4 2 2 2 4 3 3" xfId="6583"/>
    <cellStyle name="Normal 4 2 2 2 4 3 3 2" xfId="17583"/>
    <cellStyle name="Normal 4 2 2 2 4 3 3 2 2" xfId="29838"/>
    <cellStyle name="Normal 4 2 2 2 4 3 3 2 3" xfId="42079"/>
    <cellStyle name="Normal 4 2 2 2 4 3 3 3" xfId="23721"/>
    <cellStyle name="Normal 4 2 2 2 4 3 3 4" xfId="35965"/>
    <cellStyle name="Normal 4 2 2 2 4 3 3 5" xfId="48194"/>
    <cellStyle name="Normal 4 2 2 2 4 3 4" xfId="17580"/>
    <cellStyle name="Normal 4 2 2 2 4 3 4 2" xfId="29835"/>
    <cellStyle name="Normal 4 2 2 2 4 3 4 3" xfId="42076"/>
    <cellStyle name="Normal 4 2 2 2 4 3 5" xfId="23718"/>
    <cellStyle name="Normal 4 2 2 2 4 3 6" xfId="35962"/>
    <cellStyle name="Normal 4 2 2 2 4 3 7" xfId="48191"/>
    <cellStyle name="Normal 4 2 2 2 4 4" xfId="6584"/>
    <cellStyle name="Normal 4 2 2 2 4 4 2" xfId="6585"/>
    <cellStyle name="Normal 4 2 2 2 4 4 2 2" xfId="17585"/>
    <cellStyle name="Normal 4 2 2 2 4 4 2 2 2" xfId="29840"/>
    <cellStyle name="Normal 4 2 2 2 4 4 2 2 3" xfId="42081"/>
    <cellStyle name="Normal 4 2 2 2 4 4 2 3" xfId="23723"/>
    <cellStyle name="Normal 4 2 2 2 4 4 2 4" xfId="35967"/>
    <cellStyle name="Normal 4 2 2 2 4 4 2 5" xfId="48196"/>
    <cellStyle name="Normal 4 2 2 2 4 4 3" xfId="17584"/>
    <cellStyle name="Normal 4 2 2 2 4 4 3 2" xfId="29839"/>
    <cellStyle name="Normal 4 2 2 2 4 4 3 3" xfId="42080"/>
    <cellStyle name="Normal 4 2 2 2 4 4 4" xfId="23722"/>
    <cellStyle name="Normal 4 2 2 2 4 4 5" xfId="35966"/>
    <cellStyle name="Normal 4 2 2 2 4 4 6" xfId="48195"/>
    <cellStyle name="Normal 4 2 2 2 4 5" xfId="6586"/>
    <cellStyle name="Normal 4 2 2 2 4 5 2" xfId="17586"/>
    <cellStyle name="Normal 4 2 2 2 4 5 2 2" xfId="29841"/>
    <cellStyle name="Normal 4 2 2 2 4 5 2 3" xfId="42082"/>
    <cellStyle name="Normal 4 2 2 2 4 5 3" xfId="23724"/>
    <cellStyle name="Normal 4 2 2 2 4 5 4" xfId="35968"/>
    <cellStyle name="Normal 4 2 2 2 4 5 5" xfId="48197"/>
    <cellStyle name="Normal 4 2 2 2 4 6" xfId="17571"/>
    <cellStyle name="Normal 4 2 2 2 4 6 2" xfId="29826"/>
    <cellStyle name="Normal 4 2 2 2 4 6 3" xfId="42067"/>
    <cellStyle name="Normal 4 2 2 2 4 7" xfId="23709"/>
    <cellStyle name="Normal 4 2 2 2 4 8" xfId="35953"/>
    <cellStyle name="Normal 4 2 2 2 4 9" xfId="48182"/>
    <cellStyle name="Normal 4 2 2 2 5" xfId="6587"/>
    <cellStyle name="Normal 4 2 2 2 5 2" xfId="6588"/>
    <cellStyle name="Normal 4 2 2 2 5 2 2" xfId="6589"/>
    <cellStyle name="Normal 4 2 2 2 5 2 2 2" xfId="6590"/>
    <cellStyle name="Normal 4 2 2 2 5 2 2 2 2" xfId="17590"/>
    <cellStyle name="Normal 4 2 2 2 5 2 2 2 2 2" xfId="29845"/>
    <cellStyle name="Normal 4 2 2 2 5 2 2 2 2 3" xfId="42086"/>
    <cellStyle name="Normal 4 2 2 2 5 2 2 2 3" xfId="23728"/>
    <cellStyle name="Normal 4 2 2 2 5 2 2 2 4" xfId="35972"/>
    <cellStyle name="Normal 4 2 2 2 5 2 2 2 5" xfId="48201"/>
    <cellStyle name="Normal 4 2 2 2 5 2 2 3" xfId="17589"/>
    <cellStyle name="Normal 4 2 2 2 5 2 2 3 2" xfId="29844"/>
    <cellStyle name="Normal 4 2 2 2 5 2 2 3 3" xfId="42085"/>
    <cellStyle name="Normal 4 2 2 2 5 2 2 4" xfId="23727"/>
    <cellStyle name="Normal 4 2 2 2 5 2 2 5" xfId="35971"/>
    <cellStyle name="Normal 4 2 2 2 5 2 2 6" xfId="48200"/>
    <cellStyle name="Normal 4 2 2 2 5 2 3" xfId="6591"/>
    <cellStyle name="Normal 4 2 2 2 5 2 3 2" xfId="17591"/>
    <cellStyle name="Normal 4 2 2 2 5 2 3 2 2" xfId="29846"/>
    <cellStyle name="Normal 4 2 2 2 5 2 3 2 3" xfId="42087"/>
    <cellStyle name="Normal 4 2 2 2 5 2 3 3" xfId="23729"/>
    <cellStyle name="Normal 4 2 2 2 5 2 3 4" xfId="35973"/>
    <cellStyle name="Normal 4 2 2 2 5 2 3 5" xfId="48202"/>
    <cellStyle name="Normal 4 2 2 2 5 2 4" xfId="17588"/>
    <cellStyle name="Normal 4 2 2 2 5 2 4 2" xfId="29843"/>
    <cellStyle name="Normal 4 2 2 2 5 2 4 3" xfId="42084"/>
    <cellStyle name="Normal 4 2 2 2 5 2 5" xfId="23726"/>
    <cellStyle name="Normal 4 2 2 2 5 2 6" xfId="35970"/>
    <cellStyle name="Normal 4 2 2 2 5 2 7" xfId="48199"/>
    <cellStyle name="Normal 4 2 2 2 5 3" xfId="6592"/>
    <cellStyle name="Normal 4 2 2 2 5 3 2" xfId="6593"/>
    <cellStyle name="Normal 4 2 2 2 5 3 2 2" xfId="17593"/>
    <cellStyle name="Normal 4 2 2 2 5 3 2 2 2" xfId="29848"/>
    <cellStyle name="Normal 4 2 2 2 5 3 2 2 3" xfId="42089"/>
    <cellStyle name="Normal 4 2 2 2 5 3 2 3" xfId="23731"/>
    <cellStyle name="Normal 4 2 2 2 5 3 2 4" xfId="35975"/>
    <cellStyle name="Normal 4 2 2 2 5 3 2 5" xfId="48204"/>
    <cellStyle name="Normal 4 2 2 2 5 3 3" xfId="17592"/>
    <cellStyle name="Normal 4 2 2 2 5 3 3 2" xfId="29847"/>
    <cellStyle name="Normal 4 2 2 2 5 3 3 3" xfId="42088"/>
    <cellStyle name="Normal 4 2 2 2 5 3 4" xfId="23730"/>
    <cellStyle name="Normal 4 2 2 2 5 3 5" xfId="35974"/>
    <cellStyle name="Normal 4 2 2 2 5 3 6" xfId="48203"/>
    <cellStyle name="Normal 4 2 2 2 5 4" xfId="6594"/>
    <cellStyle name="Normal 4 2 2 2 5 4 2" xfId="17594"/>
    <cellStyle name="Normal 4 2 2 2 5 4 2 2" xfId="29849"/>
    <cellStyle name="Normal 4 2 2 2 5 4 2 3" xfId="42090"/>
    <cellStyle name="Normal 4 2 2 2 5 4 3" xfId="23732"/>
    <cellStyle name="Normal 4 2 2 2 5 4 4" xfId="35976"/>
    <cellStyle name="Normal 4 2 2 2 5 4 5" xfId="48205"/>
    <cellStyle name="Normal 4 2 2 2 5 5" xfId="17587"/>
    <cellStyle name="Normal 4 2 2 2 5 5 2" xfId="29842"/>
    <cellStyle name="Normal 4 2 2 2 5 5 3" xfId="42083"/>
    <cellStyle name="Normal 4 2 2 2 5 6" xfId="23725"/>
    <cellStyle name="Normal 4 2 2 2 5 7" xfId="35969"/>
    <cellStyle name="Normal 4 2 2 2 5 8" xfId="48198"/>
    <cellStyle name="Normal 4 2 2 2 6" xfId="6595"/>
    <cellStyle name="Normal 4 2 2 2 6 2" xfId="6596"/>
    <cellStyle name="Normal 4 2 2 2 6 2 2" xfId="6597"/>
    <cellStyle name="Normal 4 2 2 2 6 2 2 2" xfId="17597"/>
    <cellStyle name="Normal 4 2 2 2 6 2 2 2 2" xfId="29852"/>
    <cellStyle name="Normal 4 2 2 2 6 2 2 2 3" xfId="42093"/>
    <cellStyle name="Normal 4 2 2 2 6 2 2 3" xfId="23735"/>
    <cellStyle name="Normal 4 2 2 2 6 2 2 4" xfId="35979"/>
    <cellStyle name="Normal 4 2 2 2 6 2 2 5" xfId="48208"/>
    <cellStyle name="Normal 4 2 2 2 6 2 3" xfId="17596"/>
    <cellStyle name="Normal 4 2 2 2 6 2 3 2" xfId="29851"/>
    <cellStyle name="Normal 4 2 2 2 6 2 3 3" xfId="42092"/>
    <cellStyle name="Normal 4 2 2 2 6 2 4" xfId="23734"/>
    <cellStyle name="Normal 4 2 2 2 6 2 5" xfId="35978"/>
    <cellStyle name="Normal 4 2 2 2 6 2 6" xfId="48207"/>
    <cellStyle name="Normal 4 2 2 2 6 3" xfId="6598"/>
    <cellStyle name="Normal 4 2 2 2 6 3 2" xfId="17598"/>
    <cellStyle name="Normal 4 2 2 2 6 3 2 2" xfId="29853"/>
    <cellStyle name="Normal 4 2 2 2 6 3 2 3" xfId="42094"/>
    <cellStyle name="Normal 4 2 2 2 6 3 3" xfId="23736"/>
    <cellStyle name="Normal 4 2 2 2 6 3 4" xfId="35980"/>
    <cellStyle name="Normal 4 2 2 2 6 3 5" xfId="48209"/>
    <cellStyle name="Normal 4 2 2 2 6 4" xfId="17595"/>
    <cellStyle name="Normal 4 2 2 2 6 4 2" xfId="29850"/>
    <cellStyle name="Normal 4 2 2 2 6 4 3" xfId="42091"/>
    <cellStyle name="Normal 4 2 2 2 6 5" xfId="23733"/>
    <cellStyle name="Normal 4 2 2 2 6 6" xfId="35977"/>
    <cellStyle name="Normal 4 2 2 2 6 7" xfId="48206"/>
    <cellStyle name="Normal 4 2 2 2 7" xfId="6599"/>
    <cellStyle name="Normal 4 2 2 2 7 2" xfId="6600"/>
    <cellStyle name="Normal 4 2 2 2 7 2 2" xfId="6601"/>
    <cellStyle name="Normal 4 2 2 2 7 2 2 2" xfId="17601"/>
    <cellStyle name="Normal 4 2 2 2 7 2 2 2 2" xfId="29856"/>
    <cellStyle name="Normal 4 2 2 2 7 2 2 2 3" xfId="42097"/>
    <cellStyle name="Normal 4 2 2 2 7 2 2 3" xfId="23739"/>
    <cellStyle name="Normal 4 2 2 2 7 2 2 4" xfId="35983"/>
    <cellStyle name="Normal 4 2 2 2 7 2 2 5" xfId="48212"/>
    <cellStyle name="Normal 4 2 2 2 7 2 3" xfId="17600"/>
    <cellStyle name="Normal 4 2 2 2 7 2 3 2" xfId="29855"/>
    <cellStyle name="Normal 4 2 2 2 7 2 3 3" xfId="42096"/>
    <cellStyle name="Normal 4 2 2 2 7 2 4" xfId="23738"/>
    <cellStyle name="Normal 4 2 2 2 7 2 5" xfId="35982"/>
    <cellStyle name="Normal 4 2 2 2 7 2 6" xfId="48211"/>
    <cellStyle name="Normal 4 2 2 2 7 3" xfId="6602"/>
    <cellStyle name="Normal 4 2 2 2 7 3 2" xfId="17602"/>
    <cellStyle name="Normal 4 2 2 2 7 3 2 2" xfId="29857"/>
    <cellStyle name="Normal 4 2 2 2 7 3 2 3" xfId="42098"/>
    <cellStyle name="Normal 4 2 2 2 7 3 3" xfId="23740"/>
    <cellStyle name="Normal 4 2 2 2 7 3 4" xfId="35984"/>
    <cellStyle name="Normal 4 2 2 2 7 3 5" xfId="48213"/>
    <cellStyle name="Normal 4 2 2 2 7 4" xfId="17599"/>
    <cellStyle name="Normal 4 2 2 2 7 4 2" xfId="29854"/>
    <cellStyle name="Normal 4 2 2 2 7 4 3" xfId="42095"/>
    <cellStyle name="Normal 4 2 2 2 7 5" xfId="23737"/>
    <cellStyle name="Normal 4 2 2 2 7 6" xfId="35981"/>
    <cellStyle name="Normal 4 2 2 2 7 7" xfId="48210"/>
    <cellStyle name="Normal 4 2 2 2 8" xfId="6603"/>
    <cellStyle name="Normal 4 2 2 2 8 2" xfId="6604"/>
    <cellStyle name="Normal 4 2 2 2 8 2 2" xfId="17604"/>
    <cellStyle name="Normal 4 2 2 2 8 2 2 2" xfId="29859"/>
    <cellStyle name="Normal 4 2 2 2 8 2 2 3" xfId="42100"/>
    <cellStyle name="Normal 4 2 2 2 8 2 3" xfId="23742"/>
    <cellStyle name="Normal 4 2 2 2 8 2 4" xfId="35986"/>
    <cellStyle name="Normal 4 2 2 2 8 2 5" xfId="48215"/>
    <cellStyle name="Normal 4 2 2 2 8 3" xfId="17603"/>
    <cellStyle name="Normal 4 2 2 2 8 3 2" xfId="29858"/>
    <cellStyle name="Normal 4 2 2 2 8 3 3" xfId="42099"/>
    <cellStyle name="Normal 4 2 2 2 8 4" xfId="23741"/>
    <cellStyle name="Normal 4 2 2 2 8 5" xfId="35985"/>
    <cellStyle name="Normal 4 2 2 2 8 6" xfId="48214"/>
    <cellStyle name="Normal 4 2 2 2 9" xfId="6605"/>
    <cellStyle name="Normal 4 2 2 2 9 2" xfId="17605"/>
    <cellStyle name="Normal 4 2 2 2 9 2 2" xfId="29860"/>
    <cellStyle name="Normal 4 2 2 2 9 2 3" xfId="42101"/>
    <cellStyle name="Normal 4 2 2 2 9 3" xfId="23743"/>
    <cellStyle name="Normal 4 2 2 2 9 4" xfId="35987"/>
    <cellStyle name="Normal 4 2 2 2 9 5" xfId="48216"/>
    <cellStyle name="Normal 4 2 2 3" xfId="6606"/>
    <cellStyle name="Normal 4 2 2 3 10" xfId="35988"/>
    <cellStyle name="Normal 4 2 2 3 11" xfId="48217"/>
    <cellStyle name="Normal 4 2 2 3 2" xfId="6607"/>
    <cellStyle name="Normal 4 2 2 3 2 10" xfId="48218"/>
    <cellStyle name="Normal 4 2 2 3 2 2" xfId="6608"/>
    <cellStyle name="Normal 4 2 2 3 2 2 2" xfId="6609"/>
    <cellStyle name="Normal 4 2 2 3 2 2 2 2" xfId="6610"/>
    <cellStyle name="Normal 4 2 2 3 2 2 2 2 2" xfId="6611"/>
    <cellStyle name="Normal 4 2 2 3 2 2 2 2 2 2" xfId="6612"/>
    <cellStyle name="Normal 4 2 2 3 2 2 2 2 2 2 2" xfId="17612"/>
    <cellStyle name="Normal 4 2 2 3 2 2 2 2 2 2 2 2" xfId="29867"/>
    <cellStyle name="Normal 4 2 2 3 2 2 2 2 2 2 2 3" xfId="42108"/>
    <cellStyle name="Normal 4 2 2 3 2 2 2 2 2 2 3" xfId="23750"/>
    <cellStyle name="Normal 4 2 2 3 2 2 2 2 2 2 4" xfId="35994"/>
    <cellStyle name="Normal 4 2 2 3 2 2 2 2 2 2 5" xfId="48223"/>
    <cellStyle name="Normal 4 2 2 3 2 2 2 2 2 3" xfId="17611"/>
    <cellStyle name="Normal 4 2 2 3 2 2 2 2 2 3 2" xfId="29866"/>
    <cellStyle name="Normal 4 2 2 3 2 2 2 2 2 3 3" xfId="42107"/>
    <cellStyle name="Normal 4 2 2 3 2 2 2 2 2 4" xfId="23749"/>
    <cellStyle name="Normal 4 2 2 3 2 2 2 2 2 5" xfId="35993"/>
    <cellStyle name="Normal 4 2 2 3 2 2 2 2 2 6" xfId="48222"/>
    <cellStyle name="Normal 4 2 2 3 2 2 2 2 3" xfId="6613"/>
    <cellStyle name="Normal 4 2 2 3 2 2 2 2 3 2" xfId="17613"/>
    <cellStyle name="Normal 4 2 2 3 2 2 2 2 3 2 2" xfId="29868"/>
    <cellStyle name="Normal 4 2 2 3 2 2 2 2 3 2 3" xfId="42109"/>
    <cellStyle name="Normal 4 2 2 3 2 2 2 2 3 3" xfId="23751"/>
    <cellStyle name="Normal 4 2 2 3 2 2 2 2 3 4" xfId="35995"/>
    <cellStyle name="Normal 4 2 2 3 2 2 2 2 3 5" xfId="48224"/>
    <cellStyle name="Normal 4 2 2 3 2 2 2 2 4" xfId="17610"/>
    <cellStyle name="Normal 4 2 2 3 2 2 2 2 4 2" xfId="29865"/>
    <cellStyle name="Normal 4 2 2 3 2 2 2 2 4 3" xfId="42106"/>
    <cellStyle name="Normal 4 2 2 3 2 2 2 2 5" xfId="23748"/>
    <cellStyle name="Normal 4 2 2 3 2 2 2 2 6" xfId="35992"/>
    <cellStyle name="Normal 4 2 2 3 2 2 2 2 7" xfId="48221"/>
    <cellStyle name="Normal 4 2 2 3 2 2 2 3" xfId="6614"/>
    <cellStyle name="Normal 4 2 2 3 2 2 2 3 2" xfId="6615"/>
    <cellStyle name="Normal 4 2 2 3 2 2 2 3 2 2" xfId="17615"/>
    <cellStyle name="Normal 4 2 2 3 2 2 2 3 2 2 2" xfId="29870"/>
    <cellStyle name="Normal 4 2 2 3 2 2 2 3 2 2 3" xfId="42111"/>
    <cellStyle name="Normal 4 2 2 3 2 2 2 3 2 3" xfId="23753"/>
    <cellStyle name="Normal 4 2 2 3 2 2 2 3 2 4" xfId="35997"/>
    <cellStyle name="Normal 4 2 2 3 2 2 2 3 2 5" xfId="48226"/>
    <cellStyle name="Normal 4 2 2 3 2 2 2 3 3" xfId="17614"/>
    <cellStyle name="Normal 4 2 2 3 2 2 2 3 3 2" xfId="29869"/>
    <cellStyle name="Normal 4 2 2 3 2 2 2 3 3 3" xfId="42110"/>
    <cellStyle name="Normal 4 2 2 3 2 2 2 3 4" xfId="23752"/>
    <cellStyle name="Normal 4 2 2 3 2 2 2 3 5" xfId="35996"/>
    <cellStyle name="Normal 4 2 2 3 2 2 2 3 6" xfId="48225"/>
    <cellStyle name="Normal 4 2 2 3 2 2 2 4" xfId="6616"/>
    <cellStyle name="Normal 4 2 2 3 2 2 2 4 2" xfId="17616"/>
    <cellStyle name="Normal 4 2 2 3 2 2 2 4 2 2" xfId="29871"/>
    <cellStyle name="Normal 4 2 2 3 2 2 2 4 2 3" xfId="42112"/>
    <cellStyle name="Normal 4 2 2 3 2 2 2 4 3" xfId="23754"/>
    <cellStyle name="Normal 4 2 2 3 2 2 2 4 4" xfId="35998"/>
    <cellStyle name="Normal 4 2 2 3 2 2 2 4 5" xfId="48227"/>
    <cellStyle name="Normal 4 2 2 3 2 2 2 5" xfId="17609"/>
    <cellStyle name="Normal 4 2 2 3 2 2 2 5 2" xfId="29864"/>
    <cellStyle name="Normal 4 2 2 3 2 2 2 5 3" xfId="42105"/>
    <cellStyle name="Normal 4 2 2 3 2 2 2 6" xfId="23747"/>
    <cellStyle name="Normal 4 2 2 3 2 2 2 7" xfId="35991"/>
    <cellStyle name="Normal 4 2 2 3 2 2 2 8" xfId="48220"/>
    <cellStyle name="Normal 4 2 2 3 2 2 3" xfId="6617"/>
    <cellStyle name="Normal 4 2 2 3 2 2 3 2" xfId="6618"/>
    <cellStyle name="Normal 4 2 2 3 2 2 3 2 2" xfId="6619"/>
    <cellStyle name="Normal 4 2 2 3 2 2 3 2 2 2" xfId="17619"/>
    <cellStyle name="Normal 4 2 2 3 2 2 3 2 2 2 2" xfId="29874"/>
    <cellStyle name="Normal 4 2 2 3 2 2 3 2 2 2 3" xfId="42115"/>
    <cellStyle name="Normal 4 2 2 3 2 2 3 2 2 3" xfId="23757"/>
    <cellStyle name="Normal 4 2 2 3 2 2 3 2 2 4" xfId="36001"/>
    <cellStyle name="Normal 4 2 2 3 2 2 3 2 2 5" xfId="48230"/>
    <cellStyle name="Normal 4 2 2 3 2 2 3 2 3" xfId="17618"/>
    <cellStyle name="Normal 4 2 2 3 2 2 3 2 3 2" xfId="29873"/>
    <cellStyle name="Normal 4 2 2 3 2 2 3 2 3 3" xfId="42114"/>
    <cellStyle name="Normal 4 2 2 3 2 2 3 2 4" xfId="23756"/>
    <cellStyle name="Normal 4 2 2 3 2 2 3 2 5" xfId="36000"/>
    <cellStyle name="Normal 4 2 2 3 2 2 3 2 6" xfId="48229"/>
    <cellStyle name="Normal 4 2 2 3 2 2 3 3" xfId="6620"/>
    <cellStyle name="Normal 4 2 2 3 2 2 3 3 2" xfId="17620"/>
    <cellStyle name="Normal 4 2 2 3 2 2 3 3 2 2" xfId="29875"/>
    <cellStyle name="Normal 4 2 2 3 2 2 3 3 2 3" xfId="42116"/>
    <cellStyle name="Normal 4 2 2 3 2 2 3 3 3" xfId="23758"/>
    <cellStyle name="Normal 4 2 2 3 2 2 3 3 4" xfId="36002"/>
    <cellStyle name="Normal 4 2 2 3 2 2 3 3 5" xfId="48231"/>
    <cellStyle name="Normal 4 2 2 3 2 2 3 4" xfId="17617"/>
    <cellStyle name="Normal 4 2 2 3 2 2 3 4 2" xfId="29872"/>
    <cellStyle name="Normal 4 2 2 3 2 2 3 4 3" xfId="42113"/>
    <cellStyle name="Normal 4 2 2 3 2 2 3 5" xfId="23755"/>
    <cellStyle name="Normal 4 2 2 3 2 2 3 6" xfId="35999"/>
    <cellStyle name="Normal 4 2 2 3 2 2 3 7" xfId="48228"/>
    <cellStyle name="Normal 4 2 2 3 2 2 4" xfId="6621"/>
    <cellStyle name="Normal 4 2 2 3 2 2 4 2" xfId="6622"/>
    <cellStyle name="Normal 4 2 2 3 2 2 4 2 2" xfId="17622"/>
    <cellStyle name="Normal 4 2 2 3 2 2 4 2 2 2" xfId="29877"/>
    <cellStyle name="Normal 4 2 2 3 2 2 4 2 2 3" xfId="42118"/>
    <cellStyle name="Normal 4 2 2 3 2 2 4 2 3" xfId="23760"/>
    <cellStyle name="Normal 4 2 2 3 2 2 4 2 4" xfId="36004"/>
    <cellStyle name="Normal 4 2 2 3 2 2 4 2 5" xfId="48233"/>
    <cellStyle name="Normal 4 2 2 3 2 2 4 3" xfId="17621"/>
    <cellStyle name="Normal 4 2 2 3 2 2 4 3 2" xfId="29876"/>
    <cellStyle name="Normal 4 2 2 3 2 2 4 3 3" xfId="42117"/>
    <cellStyle name="Normal 4 2 2 3 2 2 4 4" xfId="23759"/>
    <cellStyle name="Normal 4 2 2 3 2 2 4 5" xfId="36003"/>
    <cellStyle name="Normal 4 2 2 3 2 2 4 6" xfId="48232"/>
    <cellStyle name="Normal 4 2 2 3 2 2 5" xfId="6623"/>
    <cellStyle name="Normal 4 2 2 3 2 2 5 2" xfId="17623"/>
    <cellStyle name="Normal 4 2 2 3 2 2 5 2 2" xfId="29878"/>
    <cellStyle name="Normal 4 2 2 3 2 2 5 2 3" xfId="42119"/>
    <cellStyle name="Normal 4 2 2 3 2 2 5 3" xfId="23761"/>
    <cellStyle name="Normal 4 2 2 3 2 2 5 4" xfId="36005"/>
    <cellStyle name="Normal 4 2 2 3 2 2 5 5" xfId="48234"/>
    <cellStyle name="Normal 4 2 2 3 2 2 6" xfId="17608"/>
    <cellStyle name="Normal 4 2 2 3 2 2 6 2" xfId="29863"/>
    <cellStyle name="Normal 4 2 2 3 2 2 6 3" xfId="42104"/>
    <cellStyle name="Normal 4 2 2 3 2 2 7" xfId="23746"/>
    <cellStyle name="Normal 4 2 2 3 2 2 8" xfId="35990"/>
    <cellStyle name="Normal 4 2 2 3 2 2 9" xfId="48219"/>
    <cellStyle name="Normal 4 2 2 3 2 3" xfId="6624"/>
    <cellStyle name="Normal 4 2 2 3 2 3 2" xfId="6625"/>
    <cellStyle name="Normal 4 2 2 3 2 3 2 2" xfId="6626"/>
    <cellStyle name="Normal 4 2 2 3 2 3 2 2 2" xfId="6627"/>
    <cellStyle name="Normal 4 2 2 3 2 3 2 2 2 2" xfId="17627"/>
    <cellStyle name="Normal 4 2 2 3 2 3 2 2 2 2 2" xfId="29882"/>
    <cellStyle name="Normal 4 2 2 3 2 3 2 2 2 2 3" xfId="42123"/>
    <cellStyle name="Normal 4 2 2 3 2 3 2 2 2 3" xfId="23765"/>
    <cellStyle name="Normal 4 2 2 3 2 3 2 2 2 4" xfId="36009"/>
    <cellStyle name="Normal 4 2 2 3 2 3 2 2 2 5" xfId="48238"/>
    <cellStyle name="Normal 4 2 2 3 2 3 2 2 3" xfId="17626"/>
    <cellStyle name="Normal 4 2 2 3 2 3 2 2 3 2" xfId="29881"/>
    <cellStyle name="Normal 4 2 2 3 2 3 2 2 3 3" xfId="42122"/>
    <cellStyle name="Normal 4 2 2 3 2 3 2 2 4" xfId="23764"/>
    <cellStyle name="Normal 4 2 2 3 2 3 2 2 5" xfId="36008"/>
    <cellStyle name="Normal 4 2 2 3 2 3 2 2 6" xfId="48237"/>
    <cellStyle name="Normal 4 2 2 3 2 3 2 3" xfId="6628"/>
    <cellStyle name="Normal 4 2 2 3 2 3 2 3 2" xfId="17628"/>
    <cellStyle name="Normal 4 2 2 3 2 3 2 3 2 2" xfId="29883"/>
    <cellStyle name="Normal 4 2 2 3 2 3 2 3 2 3" xfId="42124"/>
    <cellStyle name="Normal 4 2 2 3 2 3 2 3 3" xfId="23766"/>
    <cellStyle name="Normal 4 2 2 3 2 3 2 3 4" xfId="36010"/>
    <cellStyle name="Normal 4 2 2 3 2 3 2 3 5" xfId="48239"/>
    <cellStyle name="Normal 4 2 2 3 2 3 2 4" xfId="17625"/>
    <cellStyle name="Normal 4 2 2 3 2 3 2 4 2" xfId="29880"/>
    <cellStyle name="Normal 4 2 2 3 2 3 2 4 3" xfId="42121"/>
    <cellStyle name="Normal 4 2 2 3 2 3 2 5" xfId="23763"/>
    <cellStyle name="Normal 4 2 2 3 2 3 2 6" xfId="36007"/>
    <cellStyle name="Normal 4 2 2 3 2 3 2 7" xfId="48236"/>
    <cellStyle name="Normal 4 2 2 3 2 3 3" xfId="6629"/>
    <cellStyle name="Normal 4 2 2 3 2 3 3 2" xfId="6630"/>
    <cellStyle name="Normal 4 2 2 3 2 3 3 2 2" xfId="17630"/>
    <cellStyle name="Normal 4 2 2 3 2 3 3 2 2 2" xfId="29885"/>
    <cellStyle name="Normal 4 2 2 3 2 3 3 2 2 3" xfId="42126"/>
    <cellStyle name="Normal 4 2 2 3 2 3 3 2 3" xfId="23768"/>
    <cellStyle name="Normal 4 2 2 3 2 3 3 2 4" xfId="36012"/>
    <cellStyle name="Normal 4 2 2 3 2 3 3 2 5" xfId="48241"/>
    <cellStyle name="Normal 4 2 2 3 2 3 3 3" xfId="17629"/>
    <cellStyle name="Normal 4 2 2 3 2 3 3 3 2" xfId="29884"/>
    <cellStyle name="Normal 4 2 2 3 2 3 3 3 3" xfId="42125"/>
    <cellStyle name="Normal 4 2 2 3 2 3 3 4" xfId="23767"/>
    <cellStyle name="Normal 4 2 2 3 2 3 3 5" xfId="36011"/>
    <cellStyle name="Normal 4 2 2 3 2 3 3 6" xfId="48240"/>
    <cellStyle name="Normal 4 2 2 3 2 3 4" xfId="6631"/>
    <cellStyle name="Normal 4 2 2 3 2 3 4 2" xfId="17631"/>
    <cellStyle name="Normal 4 2 2 3 2 3 4 2 2" xfId="29886"/>
    <cellStyle name="Normal 4 2 2 3 2 3 4 2 3" xfId="42127"/>
    <cellStyle name="Normal 4 2 2 3 2 3 4 3" xfId="23769"/>
    <cellStyle name="Normal 4 2 2 3 2 3 4 4" xfId="36013"/>
    <cellStyle name="Normal 4 2 2 3 2 3 4 5" xfId="48242"/>
    <cellStyle name="Normal 4 2 2 3 2 3 5" xfId="17624"/>
    <cellStyle name="Normal 4 2 2 3 2 3 5 2" xfId="29879"/>
    <cellStyle name="Normal 4 2 2 3 2 3 5 3" xfId="42120"/>
    <cellStyle name="Normal 4 2 2 3 2 3 6" xfId="23762"/>
    <cellStyle name="Normal 4 2 2 3 2 3 7" xfId="36006"/>
    <cellStyle name="Normal 4 2 2 3 2 3 8" xfId="48235"/>
    <cellStyle name="Normal 4 2 2 3 2 4" xfId="6632"/>
    <cellStyle name="Normal 4 2 2 3 2 4 2" xfId="6633"/>
    <cellStyle name="Normal 4 2 2 3 2 4 2 2" xfId="6634"/>
    <cellStyle name="Normal 4 2 2 3 2 4 2 2 2" xfId="17634"/>
    <cellStyle name="Normal 4 2 2 3 2 4 2 2 2 2" xfId="29889"/>
    <cellStyle name="Normal 4 2 2 3 2 4 2 2 2 3" xfId="42130"/>
    <cellStyle name="Normal 4 2 2 3 2 4 2 2 3" xfId="23772"/>
    <cellStyle name="Normal 4 2 2 3 2 4 2 2 4" xfId="36016"/>
    <cellStyle name="Normal 4 2 2 3 2 4 2 2 5" xfId="48245"/>
    <cellStyle name="Normal 4 2 2 3 2 4 2 3" xfId="17633"/>
    <cellStyle name="Normal 4 2 2 3 2 4 2 3 2" xfId="29888"/>
    <cellStyle name="Normal 4 2 2 3 2 4 2 3 3" xfId="42129"/>
    <cellStyle name="Normal 4 2 2 3 2 4 2 4" xfId="23771"/>
    <cellStyle name="Normal 4 2 2 3 2 4 2 5" xfId="36015"/>
    <cellStyle name="Normal 4 2 2 3 2 4 2 6" xfId="48244"/>
    <cellStyle name="Normal 4 2 2 3 2 4 3" xfId="6635"/>
    <cellStyle name="Normal 4 2 2 3 2 4 3 2" xfId="17635"/>
    <cellStyle name="Normal 4 2 2 3 2 4 3 2 2" xfId="29890"/>
    <cellStyle name="Normal 4 2 2 3 2 4 3 2 3" xfId="42131"/>
    <cellStyle name="Normal 4 2 2 3 2 4 3 3" xfId="23773"/>
    <cellStyle name="Normal 4 2 2 3 2 4 3 4" xfId="36017"/>
    <cellStyle name="Normal 4 2 2 3 2 4 3 5" xfId="48246"/>
    <cellStyle name="Normal 4 2 2 3 2 4 4" xfId="17632"/>
    <cellStyle name="Normal 4 2 2 3 2 4 4 2" xfId="29887"/>
    <cellStyle name="Normal 4 2 2 3 2 4 4 3" xfId="42128"/>
    <cellStyle name="Normal 4 2 2 3 2 4 5" xfId="23770"/>
    <cellStyle name="Normal 4 2 2 3 2 4 6" xfId="36014"/>
    <cellStyle name="Normal 4 2 2 3 2 4 7" xfId="48243"/>
    <cellStyle name="Normal 4 2 2 3 2 5" xfId="6636"/>
    <cellStyle name="Normal 4 2 2 3 2 5 2" xfId="6637"/>
    <cellStyle name="Normal 4 2 2 3 2 5 2 2" xfId="17637"/>
    <cellStyle name="Normal 4 2 2 3 2 5 2 2 2" xfId="29892"/>
    <cellStyle name="Normal 4 2 2 3 2 5 2 2 3" xfId="42133"/>
    <cellStyle name="Normal 4 2 2 3 2 5 2 3" xfId="23775"/>
    <cellStyle name="Normal 4 2 2 3 2 5 2 4" xfId="36019"/>
    <cellStyle name="Normal 4 2 2 3 2 5 2 5" xfId="48248"/>
    <cellStyle name="Normal 4 2 2 3 2 5 3" xfId="17636"/>
    <cellStyle name="Normal 4 2 2 3 2 5 3 2" xfId="29891"/>
    <cellStyle name="Normal 4 2 2 3 2 5 3 3" xfId="42132"/>
    <cellStyle name="Normal 4 2 2 3 2 5 4" xfId="23774"/>
    <cellStyle name="Normal 4 2 2 3 2 5 5" xfId="36018"/>
    <cellStyle name="Normal 4 2 2 3 2 5 6" xfId="48247"/>
    <cellStyle name="Normal 4 2 2 3 2 6" xfId="6638"/>
    <cellStyle name="Normal 4 2 2 3 2 6 2" xfId="17638"/>
    <cellStyle name="Normal 4 2 2 3 2 6 2 2" xfId="29893"/>
    <cellStyle name="Normal 4 2 2 3 2 6 2 3" xfId="42134"/>
    <cellStyle name="Normal 4 2 2 3 2 6 3" xfId="23776"/>
    <cellStyle name="Normal 4 2 2 3 2 6 4" xfId="36020"/>
    <cellStyle name="Normal 4 2 2 3 2 6 5" xfId="48249"/>
    <cellStyle name="Normal 4 2 2 3 2 7" xfId="17607"/>
    <cellStyle name="Normal 4 2 2 3 2 7 2" xfId="29862"/>
    <cellStyle name="Normal 4 2 2 3 2 7 3" xfId="42103"/>
    <cellStyle name="Normal 4 2 2 3 2 8" xfId="23745"/>
    <cellStyle name="Normal 4 2 2 3 2 9" xfId="35989"/>
    <cellStyle name="Normal 4 2 2 3 3" xfId="6639"/>
    <cellStyle name="Normal 4 2 2 3 3 2" xfId="6640"/>
    <cellStyle name="Normal 4 2 2 3 3 2 2" xfId="6641"/>
    <cellStyle name="Normal 4 2 2 3 3 2 2 2" xfId="6642"/>
    <cellStyle name="Normal 4 2 2 3 3 2 2 2 2" xfId="6643"/>
    <cellStyle name="Normal 4 2 2 3 3 2 2 2 2 2" xfId="17643"/>
    <cellStyle name="Normal 4 2 2 3 3 2 2 2 2 2 2" xfId="29898"/>
    <cellStyle name="Normal 4 2 2 3 3 2 2 2 2 2 3" xfId="42139"/>
    <cellStyle name="Normal 4 2 2 3 3 2 2 2 2 3" xfId="23781"/>
    <cellStyle name="Normal 4 2 2 3 3 2 2 2 2 4" xfId="36025"/>
    <cellStyle name="Normal 4 2 2 3 3 2 2 2 2 5" xfId="48254"/>
    <cellStyle name="Normal 4 2 2 3 3 2 2 2 3" xfId="17642"/>
    <cellStyle name="Normal 4 2 2 3 3 2 2 2 3 2" xfId="29897"/>
    <cellStyle name="Normal 4 2 2 3 3 2 2 2 3 3" xfId="42138"/>
    <cellStyle name="Normal 4 2 2 3 3 2 2 2 4" xfId="23780"/>
    <cellStyle name="Normal 4 2 2 3 3 2 2 2 5" xfId="36024"/>
    <cellStyle name="Normal 4 2 2 3 3 2 2 2 6" xfId="48253"/>
    <cellStyle name="Normal 4 2 2 3 3 2 2 3" xfId="6644"/>
    <cellStyle name="Normal 4 2 2 3 3 2 2 3 2" xfId="17644"/>
    <cellStyle name="Normal 4 2 2 3 3 2 2 3 2 2" xfId="29899"/>
    <cellStyle name="Normal 4 2 2 3 3 2 2 3 2 3" xfId="42140"/>
    <cellStyle name="Normal 4 2 2 3 3 2 2 3 3" xfId="23782"/>
    <cellStyle name="Normal 4 2 2 3 3 2 2 3 4" xfId="36026"/>
    <cellStyle name="Normal 4 2 2 3 3 2 2 3 5" xfId="48255"/>
    <cellStyle name="Normal 4 2 2 3 3 2 2 4" xfId="17641"/>
    <cellStyle name="Normal 4 2 2 3 3 2 2 4 2" xfId="29896"/>
    <cellStyle name="Normal 4 2 2 3 3 2 2 4 3" xfId="42137"/>
    <cellStyle name="Normal 4 2 2 3 3 2 2 5" xfId="23779"/>
    <cellStyle name="Normal 4 2 2 3 3 2 2 6" xfId="36023"/>
    <cellStyle name="Normal 4 2 2 3 3 2 2 7" xfId="48252"/>
    <cellStyle name="Normal 4 2 2 3 3 2 3" xfId="6645"/>
    <cellStyle name="Normal 4 2 2 3 3 2 3 2" xfId="6646"/>
    <cellStyle name="Normal 4 2 2 3 3 2 3 2 2" xfId="17646"/>
    <cellStyle name="Normal 4 2 2 3 3 2 3 2 2 2" xfId="29901"/>
    <cellStyle name="Normal 4 2 2 3 3 2 3 2 2 3" xfId="42142"/>
    <cellStyle name="Normal 4 2 2 3 3 2 3 2 3" xfId="23784"/>
    <cellStyle name="Normal 4 2 2 3 3 2 3 2 4" xfId="36028"/>
    <cellStyle name="Normal 4 2 2 3 3 2 3 2 5" xfId="48257"/>
    <cellStyle name="Normal 4 2 2 3 3 2 3 3" xfId="17645"/>
    <cellStyle name="Normal 4 2 2 3 3 2 3 3 2" xfId="29900"/>
    <cellStyle name="Normal 4 2 2 3 3 2 3 3 3" xfId="42141"/>
    <cellStyle name="Normal 4 2 2 3 3 2 3 4" xfId="23783"/>
    <cellStyle name="Normal 4 2 2 3 3 2 3 5" xfId="36027"/>
    <cellStyle name="Normal 4 2 2 3 3 2 3 6" xfId="48256"/>
    <cellStyle name="Normal 4 2 2 3 3 2 4" xfId="6647"/>
    <cellStyle name="Normal 4 2 2 3 3 2 4 2" xfId="17647"/>
    <cellStyle name="Normal 4 2 2 3 3 2 4 2 2" xfId="29902"/>
    <cellStyle name="Normal 4 2 2 3 3 2 4 2 3" xfId="42143"/>
    <cellStyle name="Normal 4 2 2 3 3 2 4 3" xfId="23785"/>
    <cellStyle name="Normal 4 2 2 3 3 2 4 4" xfId="36029"/>
    <cellStyle name="Normal 4 2 2 3 3 2 4 5" xfId="48258"/>
    <cellStyle name="Normal 4 2 2 3 3 2 5" xfId="17640"/>
    <cellStyle name="Normal 4 2 2 3 3 2 5 2" xfId="29895"/>
    <cellStyle name="Normal 4 2 2 3 3 2 5 3" xfId="42136"/>
    <cellStyle name="Normal 4 2 2 3 3 2 6" xfId="23778"/>
    <cellStyle name="Normal 4 2 2 3 3 2 7" xfId="36022"/>
    <cellStyle name="Normal 4 2 2 3 3 2 8" xfId="48251"/>
    <cellStyle name="Normal 4 2 2 3 3 3" xfId="6648"/>
    <cellStyle name="Normal 4 2 2 3 3 3 2" xfId="6649"/>
    <cellStyle name="Normal 4 2 2 3 3 3 2 2" xfId="6650"/>
    <cellStyle name="Normal 4 2 2 3 3 3 2 2 2" xfId="17650"/>
    <cellStyle name="Normal 4 2 2 3 3 3 2 2 2 2" xfId="29905"/>
    <cellStyle name="Normal 4 2 2 3 3 3 2 2 2 3" xfId="42146"/>
    <cellStyle name="Normal 4 2 2 3 3 3 2 2 3" xfId="23788"/>
    <cellStyle name="Normal 4 2 2 3 3 3 2 2 4" xfId="36032"/>
    <cellStyle name="Normal 4 2 2 3 3 3 2 2 5" xfId="48261"/>
    <cellStyle name="Normal 4 2 2 3 3 3 2 3" xfId="17649"/>
    <cellStyle name="Normal 4 2 2 3 3 3 2 3 2" xfId="29904"/>
    <cellStyle name="Normal 4 2 2 3 3 3 2 3 3" xfId="42145"/>
    <cellStyle name="Normal 4 2 2 3 3 3 2 4" xfId="23787"/>
    <cellStyle name="Normal 4 2 2 3 3 3 2 5" xfId="36031"/>
    <cellStyle name="Normal 4 2 2 3 3 3 2 6" xfId="48260"/>
    <cellStyle name="Normal 4 2 2 3 3 3 3" xfId="6651"/>
    <cellStyle name="Normal 4 2 2 3 3 3 3 2" xfId="17651"/>
    <cellStyle name="Normal 4 2 2 3 3 3 3 2 2" xfId="29906"/>
    <cellStyle name="Normal 4 2 2 3 3 3 3 2 3" xfId="42147"/>
    <cellStyle name="Normal 4 2 2 3 3 3 3 3" xfId="23789"/>
    <cellStyle name="Normal 4 2 2 3 3 3 3 4" xfId="36033"/>
    <cellStyle name="Normal 4 2 2 3 3 3 3 5" xfId="48262"/>
    <cellStyle name="Normal 4 2 2 3 3 3 4" xfId="17648"/>
    <cellStyle name="Normal 4 2 2 3 3 3 4 2" xfId="29903"/>
    <cellStyle name="Normal 4 2 2 3 3 3 4 3" xfId="42144"/>
    <cellStyle name="Normal 4 2 2 3 3 3 5" xfId="23786"/>
    <cellStyle name="Normal 4 2 2 3 3 3 6" xfId="36030"/>
    <cellStyle name="Normal 4 2 2 3 3 3 7" xfId="48259"/>
    <cellStyle name="Normal 4 2 2 3 3 4" xfId="6652"/>
    <cellStyle name="Normal 4 2 2 3 3 4 2" xfId="6653"/>
    <cellStyle name="Normal 4 2 2 3 3 4 2 2" xfId="17653"/>
    <cellStyle name="Normal 4 2 2 3 3 4 2 2 2" xfId="29908"/>
    <cellStyle name="Normal 4 2 2 3 3 4 2 2 3" xfId="42149"/>
    <cellStyle name="Normal 4 2 2 3 3 4 2 3" xfId="23791"/>
    <cellStyle name="Normal 4 2 2 3 3 4 2 4" xfId="36035"/>
    <cellStyle name="Normal 4 2 2 3 3 4 2 5" xfId="48264"/>
    <cellStyle name="Normal 4 2 2 3 3 4 3" xfId="17652"/>
    <cellStyle name="Normal 4 2 2 3 3 4 3 2" xfId="29907"/>
    <cellStyle name="Normal 4 2 2 3 3 4 3 3" xfId="42148"/>
    <cellStyle name="Normal 4 2 2 3 3 4 4" xfId="23790"/>
    <cellStyle name="Normal 4 2 2 3 3 4 5" xfId="36034"/>
    <cellStyle name="Normal 4 2 2 3 3 4 6" xfId="48263"/>
    <cellStyle name="Normal 4 2 2 3 3 5" xfId="6654"/>
    <cellStyle name="Normal 4 2 2 3 3 5 2" xfId="17654"/>
    <cellStyle name="Normal 4 2 2 3 3 5 2 2" xfId="29909"/>
    <cellStyle name="Normal 4 2 2 3 3 5 2 3" xfId="42150"/>
    <cellStyle name="Normal 4 2 2 3 3 5 3" xfId="23792"/>
    <cellStyle name="Normal 4 2 2 3 3 5 4" xfId="36036"/>
    <cellStyle name="Normal 4 2 2 3 3 5 5" xfId="48265"/>
    <cellStyle name="Normal 4 2 2 3 3 6" xfId="17639"/>
    <cellStyle name="Normal 4 2 2 3 3 6 2" xfId="29894"/>
    <cellStyle name="Normal 4 2 2 3 3 6 3" xfId="42135"/>
    <cellStyle name="Normal 4 2 2 3 3 7" xfId="23777"/>
    <cellStyle name="Normal 4 2 2 3 3 8" xfId="36021"/>
    <cellStyle name="Normal 4 2 2 3 3 9" xfId="48250"/>
    <cellStyle name="Normal 4 2 2 3 4" xfId="6655"/>
    <cellStyle name="Normal 4 2 2 3 4 2" xfId="6656"/>
    <cellStyle name="Normal 4 2 2 3 4 2 2" xfId="6657"/>
    <cellStyle name="Normal 4 2 2 3 4 2 2 2" xfId="6658"/>
    <cellStyle name="Normal 4 2 2 3 4 2 2 2 2" xfId="17658"/>
    <cellStyle name="Normal 4 2 2 3 4 2 2 2 2 2" xfId="29913"/>
    <cellStyle name="Normal 4 2 2 3 4 2 2 2 2 3" xfId="42154"/>
    <cellStyle name="Normal 4 2 2 3 4 2 2 2 3" xfId="23796"/>
    <cellStyle name="Normal 4 2 2 3 4 2 2 2 4" xfId="36040"/>
    <cellStyle name="Normal 4 2 2 3 4 2 2 2 5" xfId="48269"/>
    <cellStyle name="Normal 4 2 2 3 4 2 2 3" xfId="17657"/>
    <cellStyle name="Normal 4 2 2 3 4 2 2 3 2" xfId="29912"/>
    <cellStyle name="Normal 4 2 2 3 4 2 2 3 3" xfId="42153"/>
    <cellStyle name="Normal 4 2 2 3 4 2 2 4" xfId="23795"/>
    <cellStyle name="Normal 4 2 2 3 4 2 2 5" xfId="36039"/>
    <cellStyle name="Normal 4 2 2 3 4 2 2 6" xfId="48268"/>
    <cellStyle name="Normal 4 2 2 3 4 2 3" xfId="6659"/>
    <cellStyle name="Normal 4 2 2 3 4 2 3 2" xfId="17659"/>
    <cellStyle name="Normal 4 2 2 3 4 2 3 2 2" xfId="29914"/>
    <cellStyle name="Normal 4 2 2 3 4 2 3 2 3" xfId="42155"/>
    <cellStyle name="Normal 4 2 2 3 4 2 3 3" xfId="23797"/>
    <cellStyle name="Normal 4 2 2 3 4 2 3 4" xfId="36041"/>
    <cellStyle name="Normal 4 2 2 3 4 2 3 5" xfId="48270"/>
    <cellStyle name="Normal 4 2 2 3 4 2 4" xfId="17656"/>
    <cellStyle name="Normal 4 2 2 3 4 2 4 2" xfId="29911"/>
    <cellStyle name="Normal 4 2 2 3 4 2 4 3" xfId="42152"/>
    <cellStyle name="Normal 4 2 2 3 4 2 5" xfId="23794"/>
    <cellStyle name="Normal 4 2 2 3 4 2 6" xfId="36038"/>
    <cellStyle name="Normal 4 2 2 3 4 2 7" xfId="48267"/>
    <cellStyle name="Normal 4 2 2 3 4 3" xfId="6660"/>
    <cellStyle name="Normal 4 2 2 3 4 3 2" xfId="6661"/>
    <cellStyle name="Normal 4 2 2 3 4 3 2 2" xfId="17661"/>
    <cellStyle name="Normal 4 2 2 3 4 3 2 2 2" xfId="29916"/>
    <cellStyle name="Normal 4 2 2 3 4 3 2 2 3" xfId="42157"/>
    <cellStyle name="Normal 4 2 2 3 4 3 2 3" xfId="23799"/>
    <cellStyle name="Normal 4 2 2 3 4 3 2 4" xfId="36043"/>
    <cellStyle name="Normal 4 2 2 3 4 3 2 5" xfId="48272"/>
    <cellStyle name="Normal 4 2 2 3 4 3 3" xfId="17660"/>
    <cellStyle name="Normal 4 2 2 3 4 3 3 2" xfId="29915"/>
    <cellStyle name="Normal 4 2 2 3 4 3 3 3" xfId="42156"/>
    <cellStyle name="Normal 4 2 2 3 4 3 4" xfId="23798"/>
    <cellStyle name="Normal 4 2 2 3 4 3 5" xfId="36042"/>
    <cellStyle name="Normal 4 2 2 3 4 3 6" xfId="48271"/>
    <cellStyle name="Normal 4 2 2 3 4 4" xfId="6662"/>
    <cellStyle name="Normal 4 2 2 3 4 4 2" xfId="17662"/>
    <cellStyle name="Normal 4 2 2 3 4 4 2 2" xfId="29917"/>
    <cellStyle name="Normal 4 2 2 3 4 4 2 3" xfId="42158"/>
    <cellStyle name="Normal 4 2 2 3 4 4 3" xfId="23800"/>
    <cellStyle name="Normal 4 2 2 3 4 4 4" xfId="36044"/>
    <cellStyle name="Normal 4 2 2 3 4 4 5" xfId="48273"/>
    <cellStyle name="Normal 4 2 2 3 4 5" xfId="17655"/>
    <cellStyle name="Normal 4 2 2 3 4 5 2" xfId="29910"/>
    <cellStyle name="Normal 4 2 2 3 4 5 3" xfId="42151"/>
    <cellStyle name="Normal 4 2 2 3 4 6" xfId="23793"/>
    <cellStyle name="Normal 4 2 2 3 4 7" xfId="36037"/>
    <cellStyle name="Normal 4 2 2 3 4 8" xfId="48266"/>
    <cellStyle name="Normal 4 2 2 3 5" xfId="6663"/>
    <cellStyle name="Normal 4 2 2 3 5 2" xfId="6664"/>
    <cellStyle name="Normal 4 2 2 3 5 2 2" xfId="6665"/>
    <cellStyle name="Normal 4 2 2 3 5 2 2 2" xfId="17665"/>
    <cellStyle name="Normal 4 2 2 3 5 2 2 2 2" xfId="29920"/>
    <cellStyle name="Normal 4 2 2 3 5 2 2 2 3" xfId="42161"/>
    <cellStyle name="Normal 4 2 2 3 5 2 2 3" xfId="23803"/>
    <cellStyle name="Normal 4 2 2 3 5 2 2 4" xfId="36047"/>
    <cellStyle name="Normal 4 2 2 3 5 2 2 5" xfId="48276"/>
    <cellStyle name="Normal 4 2 2 3 5 2 3" xfId="17664"/>
    <cellStyle name="Normal 4 2 2 3 5 2 3 2" xfId="29919"/>
    <cellStyle name="Normal 4 2 2 3 5 2 3 3" xfId="42160"/>
    <cellStyle name="Normal 4 2 2 3 5 2 4" xfId="23802"/>
    <cellStyle name="Normal 4 2 2 3 5 2 5" xfId="36046"/>
    <cellStyle name="Normal 4 2 2 3 5 2 6" xfId="48275"/>
    <cellStyle name="Normal 4 2 2 3 5 3" xfId="6666"/>
    <cellStyle name="Normal 4 2 2 3 5 3 2" xfId="17666"/>
    <cellStyle name="Normal 4 2 2 3 5 3 2 2" xfId="29921"/>
    <cellStyle name="Normal 4 2 2 3 5 3 2 3" xfId="42162"/>
    <cellStyle name="Normal 4 2 2 3 5 3 3" xfId="23804"/>
    <cellStyle name="Normal 4 2 2 3 5 3 4" xfId="36048"/>
    <cellStyle name="Normal 4 2 2 3 5 3 5" xfId="48277"/>
    <cellStyle name="Normal 4 2 2 3 5 4" xfId="17663"/>
    <cellStyle name="Normal 4 2 2 3 5 4 2" xfId="29918"/>
    <cellStyle name="Normal 4 2 2 3 5 4 3" xfId="42159"/>
    <cellStyle name="Normal 4 2 2 3 5 5" xfId="23801"/>
    <cellStyle name="Normal 4 2 2 3 5 6" xfId="36045"/>
    <cellStyle name="Normal 4 2 2 3 5 7" xfId="48274"/>
    <cellStyle name="Normal 4 2 2 3 6" xfId="6667"/>
    <cellStyle name="Normal 4 2 2 3 6 2" xfId="6668"/>
    <cellStyle name="Normal 4 2 2 3 6 2 2" xfId="17668"/>
    <cellStyle name="Normal 4 2 2 3 6 2 2 2" xfId="29923"/>
    <cellStyle name="Normal 4 2 2 3 6 2 2 3" xfId="42164"/>
    <cellStyle name="Normal 4 2 2 3 6 2 3" xfId="23806"/>
    <cellStyle name="Normal 4 2 2 3 6 2 4" xfId="36050"/>
    <cellStyle name="Normal 4 2 2 3 6 2 5" xfId="48279"/>
    <cellStyle name="Normal 4 2 2 3 6 3" xfId="17667"/>
    <cellStyle name="Normal 4 2 2 3 6 3 2" xfId="29922"/>
    <cellStyle name="Normal 4 2 2 3 6 3 3" xfId="42163"/>
    <cellStyle name="Normal 4 2 2 3 6 4" xfId="23805"/>
    <cellStyle name="Normal 4 2 2 3 6 5" xfId="36049"/>
    <cellStyle name="Normal 4 2 2 3 6 6" xfId="48278"/>
    <cellStyle name="Normal 4 2 2 3 7" xfId="6669"/>
    <cellStyle name="Normal 4 2 2 3 7 2" xfId="17669"/>
    <cellStyle name="Normal 4 2 2 3 7 2 2" xfId="29924"/>
    <cellStyle name="Normal 4 2 2 3 7 2 3" xfId="42165"/>
    <cellStyle name="Normal 4 2 2 3 7 3" xfId="23807"/>
    <cellStyle name="Normal 4 2 2 3 7 4" xfId="36051"/>
    <cellStyle name="Normal 4 2 2 3 7 5" xfId="48280"/>
    <cellStyle name="Normal 4 2 2 3 8" xfId="17606"/>
    <cellStyle name="Normal 4 2 2 3 8 2" xfId="29861"/>
    <cellStyle name="Normal 4 2 2 3 8 3" xfId="42102"/>
    <cellStyle name="Normal 4 2 2 3 9" xfId="23744"/>
    <cellStyle name="Normal 4 2 2 4" xfId="6670"/>
    <cellStyle name="Normal 4 2 2 4 10" xfId="48281"/>
    <cellStyle name="Normal 4 2 2 4 2" xfId="6671"/>
    <cellStyle name="Normal 4 2 2 4 2 2" xfId="6672"/>
    <cellStyle name="Normal 4 2 2 4 2 2 2" xfId="6673"/>
    <cellStyle name="Normal 4 2 2 4 2 2 2 2" xfId="6674"/>
    <cellStyle name="Normal 4 2 2 4 2 2 2 2 2" xfId="6675"/>
    <cellStyle name="Normal 4 2 2 4 2 2 2 2 2 2" xfId="17675"/>
    <cellStyle name="Normal 4 2 2 4 2 2 2 2 2 2 2" xfId="29930"/>
    <cellStyle name="Normal 4 2 2 4 2 2 2 2 2 2 3" xfId="42171"/>
    <cellStyle name="Normal 4 2 2 4 2 2 2 2 2 3" xfId="23813"/>
    <cellStyle name="Normal 4 2 2 4 2 2 2 2 2 4" xfId="36057"/>
    <cellStyle name="Normal 4 2 2 4 2 2 2 2 2 5" xfId="48286"/>
    <cellStyle name="Normal 4 2 2 4 2 2 2 2 3" xfId="17674"/>
    <cellStyle name="Normal 4 2 2 4 2 2 2 2 3 2" xfId="29929"/>
    <cellStyle name="Normal 4 2 2 4 2 2 2 2 3 3" xfId="42170"/>
    <cellStyle name="Normal 4 2 2 4 2 2 2 2 4" xfId="23812"/>
    <cellStyle name="Normal 4 2 2 4 2 2 2 2 5" xfId="36056"/>
    <cellStyle name="Normal 4 2 2 4 2 2 2 2 6" xfId="48285"/>
    <cellStyle name="Normal 4 2 2 4 2 2 2 3" xfId="6676"/>
    <cellStyle name="Normal 4 2 2 4 2 2 2 3 2" xfId="17676"/>
    <cellStyle name="Normal 4 2 2 4 2 2 2 3 2 2" xfId="29931"/>
    <cellStyle name="Normal 4 2 2 4 2 2 2 3 2 3" xfId="42172"/>
    <cellStyle name="Normal 4 2 2 4 2 2 2 3 3" xfId="23814"/>
    <cellStyle name="Normal 4 2 2 4 2 2 2 3 4" xfId="36058"/>
    <cellStyle name="Normal 4 2 2 4 2 2 2 3 5" xfId="48287"/>
    <cellStyle name="Normal 4 2 2 4 2 2 2 4" xfId="17673"/>
    <cellStyle name="Normal 4 2 2 4 2 2 2 4 2" xfId="29928"/>
    <cellStyle name="Normal 4 2 2 4 2 2 2 4 3" xfId="42169"/>
    <cellStyle name="Normal 4 2 2 4 2 2 2 5" xfId="23811"/>
    <cellStyle name="Normal 4 2 2 4 2 2 2 6" xfId="36055"/>
    <cellStyle name="Normal 4 2 2 4 2 2 2 7" xfId="48284"/>
    <cellStyle name="Normal 4 2 2 4 2 2 3" xfId="6677"/>
    <cellStyle name="Normal 4 2 2 4 2 2 3 2" xfId="6678"/>
    <cellStyle name="Normal 4 2 2 4 2 2 3 2 2" xfId="17678"/>
    <cellStyle name="Normal 4 2 2 4 2 2 3 2 2 2" xfId="29933"/>
    <cellStyle name="Normal 4 2 2 4 2 2 3 2 2 3" xfId="42174"/>
    <cellStyle name="Normal 4 2 2 4 2 2 3 2 3" xfId="23816"/>
    <cellStyle name="Normal 4 2 2 4 2 2 3 2 4" xfId="36060"/>
    <cellStyle name="Normal 4 2 2 4 2 2 3 2 5" xfId="48289"/>
    <cellStyle name="Normal 4 2 2 4 2 2 3 3" xfId="17677"/>
    <cellStyle name="Normal 4 2 2 4 2 2 3 3 2" xfId="29932"/>
    <cellStyle name="Normal 4 2 2 4 2 2 3 3 3" xfId="42173"/>
    <cellStyle name="Normal 4 2 2 4 2 2 3 4" xfId="23815"/>
    <cellStyle name="Normal 4 2 2 4 2 2 3 5" xfId="36059"/>
    <cellStyle name="Normal 4 2 2 4 2 2 3 6" xfId="48288"/>
    <cellStyle name="Normal 4 2 2 4 2 2 4" xfId="6679"/>
    <cellStyle name="Normal 4 2 2 4 2 2 4 2" xfId="17679"/>
    <cellStyle name="Normal 4 2 2 4 2 2 4 2 2" xfId="29934"/>
    <cellStyle name="Normal 4 2 2 4 2 2 4 2 3" xfId="42175"/>
    <cellStyle name="Normal 4 2 2 4 2 2 4 3" xfId="23817"/>
    <cellStyle name="Normal 4 2 2 4 2 2 4 4" xfId="36061"/>
    <cellStyle name="Normal 4 2 2 4 2 2 4 5" xfId="48290"/>
    <cellStyle name="Normal 4 2 2 4 2 2 5" xfId="17672"/>
    <cellStyle name="Normal 4 2 2 4 2 2 5 2" xfId="29927"/>
    <cellStyle name="Normal 4 2 2 4 2 2 5 3" xfId="42168"/>
    <cellStyle name="Normal 4 2 2 4 2 2 6" xfId="23810"/>
    <cellStyle name="Normal 4 2 2 4 2 2 7" xfId="36054"/>
    <cellStyle name="Normal 4 2 2 4 2 2 8" xfId="48283"/>
    <cellStyle name="Normal 4 2 2 4 2 3" xfId="6680"/>
    <cellStyle name="Normal 4 2 2 4 2 3 2" xfId="6681"/>
    <cellStyle name="Normal 4 2 2 4 2 3 2 2" xfId="6682"/>
    <cellStyle name="Normal 4 2 2 4 2 3 2 2 2" xfId="17682"/>
    <cellStyle name="Normal 4 2 2 4 2 3 2 2 2 2" xfId="29937"/>
    <cellStyle name="Normal 4 2 2 4 2 3 2 2 2 3" xfId="42178"/>
    <cellStyle name="Normal 4 2 2 4 2 3 2 2 3" xfId="23820"/>
    <cellStyle name="Normal 4 2 2 4 2 3 2 2 4" xfId="36064"/>
    <cellStyle name="Normal 4 2 2 4 2 3 2 2 5" xfId="48293"/>
    <cellStyle name="Normal 4 2 2 4 2 3 2 3" xfId="17681"/>
    <cellStyle name="Normal 4 2 2 4 2 3 2 3 2" xfId="29936"/>
    <cellStyle name="Normal 4 2 2 4 2 3 2 3 3" xfId="42177"/>
    <cellStyle name="Normal 4 2 2 4 2 3 2 4" xfId="23819"/>
    <cellStyle name="Normal 4 2 2 4 2 3 2 5" xfId="36063"/>
    <cellStyle name="Normal 4 2 2 4 2 3 2 6" xfId="48292"/>
    <cellStyle name="Normal 4 2 2 4 2 3 3" xfId="6683"/>
    <cellStyle name="Normal 4 2 2 4 2 3 3 2" xfId="17683"/>
    <cellStyle name="Normal 4 2 2 4 2 3 3 2 2" xfId="29938"/>
    <cellStyle name="Normal 4 2 2 4 2 3 3 2 3" xfId="42179"/>
    <cellStyle name="Normal 4 2 2 4 2 3 3 3" xfId="23821"/>
    <cellStyle name="Normal 4 2 2 4 2 3 3 4" xfId="36065"/>
    <cellStyle name="Normal 4 2 2 4 2 3 3 5" xfId="48294"/>
    <cellStyle name="Normal 4 2 2 4 2 3 4" xfId="17680"/>
    <cellStyle name="Normal 4 2 2 4 2 3 4 2" xfId="29935"/>
    <cellStyle name="Normal 4 2 2 4 2 3 4 3" xfId="42176"/>
    <cellStyle name="Normal 4 2 2 4 2 3 5" xfId="23818"/>
    <cellStyle name="Normal 4 2 2 4 2 3 6" xfId="36062"/>
    <cellStyle name="Normal 4 2 2 4 2 3 7" xfId="48291"/>
    <cellStyle name="Normal 4 2 2 4 2 4" xfId="6684"/>
    <cellStyle name="Normal 4 2 2 4 2 4 2" xfId="6685"/>
    <cellStyle name="Normal 4 2 2 4 2 4 2 2" xfId="17685"/>
    <cellStyle name="Normal 4 2 2 4 2 4 2 2 2" xfId="29940"/>
    <cellStyle name="Normal 4 2 2 4 2 4 2 2 3" xfId="42181"/>
    <cellStyle name="Normal 4 2 2 4 2 4 2 3" xfId="23823"/>
    <cellStyle name="Normal 4 2 2 4 2 4 2 4" xfId="36067"/>
    <cellStyle name="Normal 4 2 2 4 2 4 2 5" xfId="48296"/>
    <cellStyle name="Normal 4 2 2 4 2 4 3" xfId="17684"/>
    <cellStyle name="Normal 4 2 2 4 2 4 3 2" xfId="29939"/>
    <cellStyle name="Normal 4 2 2 4 2 4 3 3" xfId="42180"/>
    <cellStyle name="Normal 4 2 2 4 2 4 4" xfId="23822"/>
    <cellStyle name="Normal 4 2 2 4 2 4 5" xfId="36066"/>
    <cellStyle name="Normal 4 2 2 4 2 4 6" xfId="48295"/>
    <cellStyle name="Normal 4 2 2 4 2 5" xfId="6686"/>
    <cellStyle name="Normal 4 2 2 4 2 5 2" xfId="17686"/>
    <cellStyle name="Normal 4 2 2 4 2 5 2 2" xfId="29941"/>
    <cellStyle name="Normal 4 2 2 4 2 5 2 3" xfId="42182"/>
    <cellStyle name="Normal 4 2 2 4 2 5 3" xfId="23824"/>
    <cellStyle name="Normal 4 2 2 4 2 5 4" xfId="36068"/>
    <cellStyle name="Normal 4 2 2 4 2 5 5" xfId="48297"/>
    <cellStyle name="Normal 4 2 2 4 2 6" xfId="17671"/>
    <cellStyle name="Normal 4 2 2 4 2 6 2" xfId="29926"/>
    <cellStyle name="Normal 4 2 2 4 2 6 3" xfId="42167"/>
    <cellStyle name="Normal 4 2 2 4 2 7" xfId="23809"/>
    <cellStyle name="Normal 4 2 2 4 2 8" xfId="36053"/>
    <cellStyle name="Normal 4 2 2 4 2 9" xfId="48282"/>
    <cellStyle name="Normal 4 2 2 4 3" xfId="6687"/>
    <cellStyle name="Normal 4 2 2 4 3 2" xfId="6688"/>
    <cellStyle name="Normal 4 2 2 4 3 2 2" xfId="6689"/>
    <cellStyle name="Normal 4 2 2 4 3 2 2 2" xfId="6690"/>
    <cellStyle name="Normal 4 2 2 4 3 2 2 2 2" xfId="17690"/>
    <cellStyle name="Normal 4 2 2 4 3 2 2 2 2 2" xfId="29945"/>
    <cellStyle name="Normal 4 2 2 4 3 2 2 2 2 3" xfId="42186"/>
    <cellStyle name="Normal 4 2 2 4 3 2 2 2 3" xfId="23828"/>
    <cellStyle name="Normal 4 2 2 4 3 2 2 2 4" xfId="36072"/>
    <cellStyle name="Normal 4 2 2 4 3 2 2 2 5" xfId="48301"/>
    <cellStyle name="Normal 4 2 2 4 3 2 2 3" xfId="17689"/>
    <cellStyle name="Normal 4 2 2 4 3 2 2 3 2" xfId="29944"/>
    <cellStyle name="Normal 4 2 2 4 3 2 2 3 3" xfId="42185"/>
    <cellStyle name="Normal 4 2 2 4 3 2 2 4" xfId="23827"/>
    <cellStyle name="Normal 4 2 2 4 3 2 2 5" xfId="36071"/>
    <cellStyle name="Normal 4 2 2 4 3 2 2 6" xfId="48300"/>
    <cellStyle name="Normal 4 2 2 4 3 2 3" xfId="6691"/>
    <cellStyle name="Normal 4 2 2 4 3 2 3 2" xfId="17691"/>
    <cellStyle name="Normal 4 2 2 4 3 2 3 2 2" xfId="29946"/>
    <cellStyle name="Normal 4 2 2 4 3 2 3 2 3" xfId="42187"/>
    <cellStyle name="Normal 4 2 2 4 3 2 3 3" xfId="23829"/>
    <cellStyle name="Normal 4 2 2 4 3 2 3 4" xfId="36073"/>
    <cellStyle name="Normal 4 2 2 4 3 2 3 5" xfId="48302"/>
    <cellStyle name="Normal 4 2 2 4 3 2 4" xfId="17688"/>
    <cellStyle name="Normal 4 2 2 4 3 2 4 2" xfId="29943"/>
    <cellStyle name="Normal 4 2 2 4 3 2 4 3" xfId="42184"/>
    <cellStyle name="Normal 4 2 2 4 3 2 5" xfId="23826"/>
    <cellStyle name="Normal 4 2 2 4 3 2 6" xfId="36070"/>
    <cellStyle name="Normal 4 2 2 4 3 2 7" xfId="48299"/>
    <cellStyle name="Normal 4 2 2 4 3 3" xfId="6692"/>
    <cellStyle name="Normal 4 2 2 4 3 3 2" xfId="6693"/>
    <cellStyle name="Normal 4 2 2 4 3 3 2 2" xfId="17693"/>
    <cellStyle name="Normal 4 2 2 4 3 3 2 2 2" xfId="29948"/>
    <cellStyle name="Normal 4 2 2 4 3 3 2 2 3" xfId="42189"/>
    <cellStyle name="Normal 4 2 2 4 3 3 2 3" xfId="23831"/>
    <cellStyle name="Normal 4 2 2 4 3 3 2 4" xfId="36075"/>
    <cellStyle name="Normal 4 2 2 4 3 3 2 5" xfId="48304"/>
    <cellStyle name="Normal 4 2 2 4 3 3 3" xfId="17692"/>
    <cellStyle name="Normal 4 2 2 4 3 3 3 2" xfId="29947"/>
    <cellStyle name="Normal 4 2 2 4 3 3 3 3" xfId="42188"/>
    <cellStyle name="Normal 4 2 2 4 3 3 4" xfId="23830"/>
    <cellStyle name="Normal 4 2 2 4 3 3 5" xfId="36074"/>
    <cellStyle name="Normal 4 2 2 4 3 3 6" xfId="48303"/>
    <cellStyle name="Normal 4 2 2 4 3 4" xfId="6694"/>
    <cellStyle name="Normal 4 2 2 4 3 4 2" xfId="17694"/>
    <cellStyle name="Normal 4 2 2 4 3 4 2 2" xfId="29949"/>
    <cellStyle name="Normal 4 2 2 4 3 4 2 3" xfId="42190"/>
    <cellStyle name="Normal 4 2 2 4 3 4 3" xfId="23832"/>
    <cellStyle name="Normal 4 2 2 4 3 4 4" xfId="36076"/>
    <cellStyle name="Normal 4 2 2 4 3 4 5" xfId="48305"/>
    <cellStyle name="Normal 4 2 2 4 3 5" xfId="17687"/>
    <cellStyle name="Normal 4 2 2 4 3 5 2" xfId="29942"/>
    <cellStyle name="Normal 4 2 2 4 3 5 3" xfId="42183"/>
    <cellStyle name="Normal 4 2 2 4 3 6" xfId="23825"/>
    <cellStyle name="Normal 4 2 2 4 3 7" xfId="36069"/>
    <cellStyle name="Normal 4 2 2 4 3 8" xfId="48298"/>
    <cellStyle name="Normal 4 2 2 4 4" xfId="6695"/>
    <cellStyle name="Normal 4 2 2 4 4 2" xfId="6696"/>
    <cellStyle name="Normal 4 2 2 4 4 2 2" xfId="6697"/>
    <cellStyle name="Normal 4 2 2 4 4 2 2 2" xfId="17697"/>
    <cellStyle name="Normal 4 2 2 4 4 2 2 2 2" xfId="29952"/>
    <cellStyle name="Normal 4 2 2 4 4 2 2 2 3" xfId="42193"/>
    <cellStyle name="Normal 4 2 2 4 4 2 2 3" xfId="23835"/>
    <cellStyle name="Normal 4 2 2 4 4 2 2 4" xfId="36079"/>
    <cellStyle name="Normal 4 2 2 4 4 2 2 5" xfId="48308"/>
    <cellStyle name="Normal 4 2 2 4 4 2 3" xfId="17696"/>
    <cellStyle name="Normal 4 2 2 4 4 2 3 2" xfId="29951"/>
    <cellStyle name="Normal 4 2 2 4 4 2 3 3" xfId="42192"/>
    <cellStyle name="Normal 4 2 2 4 4 2 4" xfId="23834"/>
    <cellStyle name="Normal 4 2 2 4 4 2 5" xfId="36078"/>
    <cellStyle name="Normal 4 2 2 4 4 2 6" xfId="48307"/>
    <cellStyle name="Normal 4 2 2 4 4 3" xfId="6698"/>
    <cellStyle name="Normal 4 2 2 4 4 3 2" xfId="17698"/>
    <cellStyle name="Normal 4 2 2 4 4 3 2 2" xfId="29953"/>
    <cellStyle name="Normal 4 2 2 4 4 3 2 3" xfId="42194"/>
    <cellStyle name="Normal 4 2 2 4 4 3 3" xfId="23836"/>
    <cellStyle name="Normal 4 2 2 4 4 3 4" xfId="36080"/>
    <cellStyle name="Normal 4 2 2 4 4 3 5" xfId="48309"/>
    <cellStyle name="Normal 4 2 2 4 4 4" xfId="17695"/>
    <cellStyle name="Normal 4 2 2 4 4 4 2" xfId="29950"/>
    <cellStyle name="Normal 4 2 2 4 4 4 3" xfId="42191"/>
    <cellStyle name="Normal 4 2 2 4 4 5" xfId="23833"/>
    <cellStyle name="Normal 4 2 2 4 4 6" xfId="36077"/>
    <cellStyle name="Normal 4 2 2 4 4 7" xfId="48306"/>
    <cellStyle name="Normal 4 2 2 4 5" xfId="6699"/>
    <cellStyle name="Normal 4 2 2 4 5 2" xfId="6700"/>
    <cellStyle name="Normal 4 2 2 4 5 2 2" xfId="17700"/>
    <cellStyle name="Normal 4 2 2 4 5 2 2 2" xfId="29955"/>
    <cellStyle name="Normal 4 2 2 4 5 2 2 3" xfId="42196"/>
    <cellStyle name="Normal 4 2 2 4 5 2 3" xfId="23838"/>
    <cellStyle name="Normal 4 2 2 4 5 2 4" xfId="36082"/>
    <cellStyle name="Normal 4 2 2 4 5 2 5" xfId="48311"/>
    <cellStyle name="Normal 4 2 2 4 5 3" xfId="17699"/>
    <cellStyle name="Normal 4 2 2 4 5 3 2" xfId="29954"/>
    <cellStyle name="Normal 4 2 2 4 5 3 3" xfId="42195"/>
    <cellStyle name="Normal 4 2 2 4 5 4" xfId="23837"/>
    <cellStyle name="Normal 4 2 2 4 5 5" xfId="36081"/>
    <cellStyle name="Normal 4 2 2 4 5 6" xfId="48310"/>
    <cellStyle name="Normal 4 2 2 4 6" xfId="6701"/>
    <cellStyle name="Normal 4 2 2 4 6 2" xfId="17701"/>
    <cellStyle name="Normal 4 2 2 4 6 2 2" xfId="29956"/>
    <cellStyle name="Normal 4 2 2 4 6 2 3" xfId="42197"/>
    <cellStyle name="Normal 4 2 2 4 6 3" xfId="23839"/>
    <cellStyle name="Normal 4 2 2 4 6 4" xfId="36083"/>
    <cellStyle name="Normal 4 2 2 4 6 5" xfId="48312"/>
    <cellStyle name="Normal 4 2 2 4 7" xfId="17670"/>
    <cellStyle name="Normal 4 2 2 4 7 2" xfId="29925"/>
    <cellStyle name="Normal 4 2 2 4 7 3" xfId="42166"/>
    <cellStyle name="Normal 4 2 2 4 8" xfId="23808"/>
    <cellStyle name="Normal 4 2 2 4 9" xfId="36052"/>
    <cellStyle name="Normal 4 2 2 5" xfId="6702"/>
    <cellStyle name="Normal 4 2 2 5 2" xfId="6703"/>
    <cellStyle name="Normal 4 2 2 5 2 2" xfId="6704"/>
    <cellStyle name="Normal 4 2 2 5 2 2 2" xfId="6705"/>
    <cellStyle name="Normal 4 2 2 5 2 2 2 2" xfId="6706"/>
    <cellStyle name="Normal 4 2 2 5 2 2 2 2 2" xfId="17706"/>
    <cellStyle name="Normal 4 2 2 5 2 2 2 2 2 2" xfId="29961"/>
    <cellStyle name="Normal 4 2 2 5 2 2 2 2 2 3" xfId="42202"/>
    <cellStyle name="Normal 4 2 2 5 2 2 2 2 3" xfId="23844"/>
    <cellStyle name="Normal 4 2 2 5 2 2 2 2 4" xfId="36088"/>
    <cellStyle name="Normal 4 2 2 5 2 2 2 2 5" xfId="48317"/>
    <cellStyle name="Normal 4 2 2 5 2 2 2 3" xfId="17705"/>
    <cellStyle name="Normal 4 2 2 5 2 2 2 3 2" xfId="29960"/>
    <cellStyle name="Normal 4 2 2 5 2 2 2 3 3" xfId="42201"/>
    <cellStyle name="Normal 4 2 2 5 2 2 2 4" xfId="23843"/>
    <cellStyle name="Normal 4 2 2 5 2 2 2 5" xfId="36087"/>
    <cellStyle name="Normal 4 2 2 5 2 2 2 6" xfId="48316"/>
    <cellStyle name="Normal 4 2 2 5 2 2 3" xfId="6707"/>
    <cellStyle name="Normal 4 2 2 5 2 2 3 2" xfId="17707"/>
    <cellStyle name="Normal 4 2 2 5 2 2 3 2 2" xfId="29962"/>
    <cellStyle name="Normal 4 2 2 5 2 2 3 2 3" xfId="42203"/>
    <cellStyle name="Normal 4 2 2 5 2 2 3 3" xfId="23845"/>
    <cellStyle name="Normal 4 2 2 5 2 2 3 4" xfId="36089"/>
    <cellStyle name="Normal 4 2 2 5 2 2 3 5" xfId="48318"/>
    <cellStyle name="Normal 4 2 2 5 2 2 4" xfId="17704"/>
    <cellStyle name="Normal 4 2 2 5 2 2 4 2" xfId="29959"/>
    <cellStyle name="Normal 4 2 2 5 2 2 4 3" xfId="42200"/>
    <cellStyle name="Normal 4 2 2 5 2 2 5" xfId="23842"/>
    <cellStyle name="Normal 4 2 2 5 2 2 6" xfId="36086"/>
    <cellStyle name="Normal 4 2 2 5 2 2 7" xfId="48315"/>
    <cellStyle name="Normal 4 2 2 5 2 3" xfId="6708"/>
    <cellStyle name="Normal 4 2 2 5 2 3 2" xfId="6709"/>
    <cellStyle name="Normal 4 2 2 5 2 3 2 2" xfId="17709"/>
    <cellStyle name="Normal 4 2 2 5 2 3 2 2 2" xfId="29964"/>
    <cellStyle name="Normal 4 2 2 5 2 3 2 2 3" xfId="42205"/>
    <cellStyle name="Normal 4 2 2 5 2 3 2 3" xfId="23847"/>
    <cellStyle name="Normal 4 2 2 5 2 3 2 4" xfId="36091"/>
    <cellStyle name="Normal 4 2 2 5 2 3 2 5" xfId="48320"/>
    <cellStyle name="Normal 4 2 2 5 2 3 3" xfId="17708"/>
    <cellStyle name="Normal 4 2 2 5 2 3 3 2" xfId="29963"/>
    <cellStyle name="Normal 4 2 2 5 2 3 3 3" xfId="42204"/>
    <cellStyle name="Normal 4 2 2 5 2 3 4" xfId="23846"/>
    <cellStyle name="Normal 4 2 2 5 2 3 5" xfId="36090"/>
    <cellStyle name="Normal 4 2 2 5 2 3 6" xfId="48319"/>
    <cellStyle name="Normal 4 2 2 5 2 4" xfId="6710"/>
    <cellStyle name="Normal 4 2 2 5 2 4 2" xfId="17710"/>
    <cellStyle name="Normal 4 2 2 5 2 4 2 2" xfId="29965"/>
    <cellStyle name="Normal 4 2 2 5 2 4 2 3" xfId="42206"/>
    <cellStyle name="Normal 4 2 2 5 2 4 3" xfId="23848"/>
    <cellStyle name="Normal 4 2 2 5 2 4 4" xfId="36092"/>
    <cellStyle name="Normal 4 2 2 5 2 4 5" xfId="48321"/>
    <cellStyle name="Normal 4 2 2 5 2 5" xfId="17703"/>
    <cellStyle name="Normal 4 2 2 5 2 5 2" xfId="29958"/>
    <cellStyle name="Normal 4 2 2 5 2 5 3" xfId="42199"/>
    <cellStyle name="Normal 4 2 2 5 2 6" xfId="23841"/>
    <cellStyle name="Normal 4 2 2 5 2 7" xfId="36085"/>
    <cellStyle name="Normal 4 2 2 5 2 8" xfId="48314"/>
    <cellStyle name="Normal 4 2 2 5 3" xfId="6711"/>
    <cellStyle name="Normal 4 2 2 5 3 2" xfId="6712"/>
    <cellStyle name="Normal 4 2 2 5 3 2 2" xfId="6713"/>
    <cellStyle name="Normal 4 2 2 5 3 2 2 2" xfId="17713"/>
    <cellStyle name="Normal 4 2 2 5 3 2 2 2 2" xfId="29968"/>
    <cellStyle name="Normal 4 2 2 5 3 2 2 2 3" xfId="42209"/>
    <cellStyle name="Normal 4 2 2 5 3 2 2 3" xfId="23851"/>
    <cellStyle name="Normal 4 2 2 5 3 2 2 4" xfId="36095"/>
    <cellStyle name="Normal 4 2 2 5 3 2 2 5" xfId="48324"/>
    <cellStyle name="Normal 4 2 2 5 3 2 3" xfId="17712"/>
    <cellStyle name="Normal 4 2 2 5 3 2 3 2" xfId="29967"/>
    <cellStyle name="Normal 4 2 2 5 3 2 3 3" xfId="42208"/>
    <cellStyle name="Normal 4 2 2 5 3 2 4" xfId="23850"/>
    <cellStyle name="Normal 4 2 2 5 3 2 5" xfId="36094"/>
    <cellStyle name="Normal 4 2 2 5 3 2 6" xfId="48323"/>
    <cellStyle name="Normal 4 2 2 5 3 3" xfId="6714"/>
    <cellStyle name="Normal 4 2 2 5 3 3 2" xfId="17714"/>
    <cellStyle name="Normal 4 2 2 5 3 3 2 2" xfId="29969"/>
    <cellStyle name="Normal 4 2 2 5 3 3 2 3" xfId="42210"/>
    <cellStyle name="Normal 4 2 2 5 3 3 3" xfId="23852"/>
    <cellStyle name="Normal 4 2 2 5 3 3 4" xfId="36096"/>
    <cellStyle name="Normal 4 2 2 5 3 3 5" xfId="48325"/>
    <cellStyle name="Normal 4 2 2 5 3 4" xfId="17711"/>
    <cellStyle name="Normal 4 2 2 5 3 4 2" xfId="29966"/>
    <cellStyle name="Normal 4 2 2 5 3 4 3" xfId="42207"/>
    <cellStyle name="Normal 4 2 2 5 3 5" xfId="23849"/>
    <cellStyle name="Normal 4 2 2 5 3 6" xfId="36093"/>
    <cellStyle name="Normal 4 2 2 5 3 7" xfId="48322"/>
    <cellStyle name="Normal 4 2 2 5 4" xfId="6715"/>
    <cellStyle name="Normal 4 2 2 5 4 2" xfId="6716"/>
    <cellStyle name="Normal 4 2 2 5 4 2 2" xfId="17716"/>
    <cellStyle name="Normal 4 2 2 5 4 2 2 2" xfId="29971"/>
    <cellStyle name="Normal 4 2 2 5 4 2 2 3" xfId="42212"/>
    <cellStyle name="Normal 4 2 2 5 4 2 3" xfId="23854"/>
    <cellStyle name="Normal 4 2 2 5 4 2 4" xfId="36098"/>
    <cellStyle name="Normal 4 2 2 5 4 2 5" xfId="48327"/>
    <cellStyle name="Normal 4 2 2 5 4 3" xfId="17715"/>
    <cellStyle name="Normal 4 2 2 5 4 3 2" xfId="29970"/>
    <cellStyle name="Normal 4 2 2 5 4 3 3" xfId="42211"/>
    <cellStyle name="Normal 4 2 2 5 4 4" xfId="23853"/>
    <cellStyle name="Normal 4 2 2 5 4 5" xfId="36097"/>
    <cellStyle name="Normal 4 2 2 5 4 6" xfId="48326"/>
    <cellStyle name="Normal 4 2 2 5 5" xfId="6717"/>
    <cellStyle name="Normal 4 2 2 5 5 2" xfId="17717"/>
    <cellStyle name="Normal 4 2 2 5 5 2 2" xfId="29972"/>
    <cellStyle name="Normal 4 2 2 5 5 2 3" xfId="42213"/>
    <cellStyle name="Normal 4 2 2 5 5 3" xfId="23855"/>
    <cellStyle name="Normal 4 2 2 5 5 4" xfId="36099"/>
    <cellStyle name="Normal 4 2 2 5 5 5" xfId="48328"/>
    <cellStyle name="Normal 4 2 2 5 6" xfId="17702"/>
    <cellStyle name="Normal 4 2 2 5 6 2" xfId="29957"/>
    <cellStyle name="Normal 4 2 2 5 6 3" xfId="42198"/>
    <cellStyle name="Normal 4 2 2 5 7" xfId="23840"/>
    <cellStyle name="Normal 4 2 2 5 8" xfId="36084"/>
    <cellStyle name="Normal 4 2 2 5 9" xfId="48313"/>
    <cellStyle name="Normal 4 2 2 6" xfId="6718"/>
    <cellStyle name="Normal 4 2 2 6 2" xfId="6719"/>
    <cellStyle name="Normal 4 2 2 6 2 2" xfId="6720"/>
    <cellStyle name="Normal 4 2 2 6 2 2 2" xfId="6721"/>
    <cellStyle name="Normal 4 2 2 6 2 2 2 2" xfId="17721"/>
    <cellStyle name="Normal 4 2 2 6 2 2 2 2 2" xfId="29976"/>
    <cellStyle name="Normal 4 2 2 6 2 2 2 2 3" xfId="42217"/>
    <cellStyle name="Normal 4 2 2 6 2 2 2 3" xfId="23859"/>
    <cellStyle name="Normal 4 2 2 6 2 2 2 4" xfId="36103"/>
    <cellStyle name="Normal 4 2 2 6 2 2 2 5" xfId="48332"/>
    <cellStyle name="Normal 4 2 2 6 2 2 3" xfId="17720"/>
    <cellStyle name="Normal 4 2 2 6 2 2 3 2" xfId="29975"/>
    <cellStyle name="Normal 4 2 2 6 2 2 3 3" xfId="42216"/>
    <cellStyle name="Normal 4 2 2 6 2 2 4" xfId="23858"/>
    <cellStyle name="Normal 4 2 2 6 2 2 5" xfId="36102"/>
    <cellStyle name="Normal 4 2 2 6 2 2 6" xfId="48331"/>
    <cellStyle name="Normal 4 2 2 6 2 3" xfId="6722"/>
    <cellStyle name="Normal 4 2 2 6 2 3 2" xfId="17722"/>
    <cellStyle name="Normal 4 2 2 6 2 3 2 2" xfId="29977"/>
    <cellStyle name="Normal 4 2 2 6 2 3 2 3" xfId="42218"/>
    <cellStyle name="Normal 4 2 2 6 2 3 3" xfId="23860"/>
    <cellStyle name="Normal 4 2 2 6 2 3 4" xfId="36104"/>
    <cellStyle name="Normal 4 2 2 6 2 3 5" xfId="48333"/>
    <cellStyle name="Normal 4 2 2 6 2 4" xfId="17719"/>
    <cellStyle name="Normal 4 2 2 6 2 4 2" xfId="29974"/>
    <cellStyle name="Normal 4 2 2 6 2 4 3" xfId="42215"/>
    <cellStyle name="Normal 4 2 2 6 2 5" xfId="23857"/>
    <cellStyle name="Normal 4 2 2 6 2 6" xfId="36101"/>
    <cellStyle name="Normal 4 2 2 6 2 7" xfId="48330"/>
    <cellStyle name="Normal 4 2 2 6 3" xfId="6723"/>
    <cellStyle name="Normal 4 2 2 6 3 2" xfId="6724"/>
    <cellStyle name="Normal 4 2 2 6 3 2 2" xfId="17724"/>
    <cellStyle name="Normal 4 2 2 6 3 2 2 2" xfId="29979"/>
    <cellStyle name="Normal 4 2 2 6 3 2 2 3" xfId="42220"/>
    <cellStyle name="Normal 4 2 2 6 3 2 3" xfId="23862"/>
    <cellStyle name="Normal 4 2 2 6 3 2 4" xfId="36106"/>
    <cellStyle name="Normal 4 2 2 6 3 2 5" xfId="48335"/>
    <cellStyle name="Normal 4 2 2 6 3 3" xfId="17723"/>
    <cellStyle name="Normal 4 2 2 6 3 3 2" xfId="29978"/>
    <cellStyle name="Normal 4 2 2 6 3 3 3" xfId="42219"/>
    <cellStyle name="Normal 4 2 2 6 3 4" xfId="23861"/>
    <cellStyle name="Normal 4 2 2 6 3 5" xfId="36105"/>
    <cellStyle name="Normal 4 2 2 6 3 6" xfId="48334"/>
    <cellStyle name="Normal 4 2 2 6 4" xfId="6725"/>
    <cellStyle name="Normal 4 2 2 6 4 2" xfId="17725"/>
    <cellStyle name="Normal 4 2 2 6 4 2 2" xfId="29980"/>
    <cellStyle name="Normal 4 2 2 6 4 2 3" xfId="42221"/>
    <cellStyle name="Normal 4 2 2 6 4 3" xfId="23863"/>
    <cellStyle name="Normal 4 2 2 6 4 4" xfId="36107"/>
    <cellStyle name="Normal 4 2 2 6 4 5" xfId="48336"/>
    <cellStyle name="Normal 4 2 2 6 5" xfId="17718"/>
    <cellStyle name="Normal 4 2 2 6 5 2" xfId="29973"/>
    <cellStyle name="Normal 4 2 2 6 5 3" xfId="42214"/>
    <cellStyle name="Normal 4 2 2 6 6" xfId="23856"/>
    <cellStyle name="Normal 4 2 2 6 7" xfId="36100"/>
    <cellStyle name="Normal 4 2 2 6 8" xfId="48329"/>
    <cellStyle name="Normal 4 2 2 7" xfId="6726"/>
    <cellStyle name="Normal 4 2 2 7 2" xfId="6727"/>
    <cellStyle name="Normal 4 2 2 7 2 2" xfId="6728"/>
    <cellStyle name="Normal 4 2 2 7 2 2 2" xfId="17728"/>
    <cellStyle name="Normal 4 2 2 7 2 2 2 2" xfId="29983"/>
    <cellStyle name="Normal 4 2 2 7 2 2 2 3" xfId="42224"/>
    <cellStyle name="Normal 4 2 2 7 2 2 3" xfId="23866"/>
    <cellStyle name="Normal 4 2 2 7 2 2 4" xfId="36110"/>
    <cellStyle name="Normal 4 2 2 7 2 2 5" xfId="48339"/>
    <cellStyle name="Normal 4 2 2 7 2 3" xfId="17727"/>
    <cellStyle name="Normal 4 2 2 7 2 3 2" xfId="29982"/>
    <cellStyle name="Normal 4 2 2 7 2 3 3" xfId="42223"/>
    <cellStyle name="Normal 4 2 2 7 2 4" xfId="23865"/>
    <cellStyle name="Normal 4 2 2 7 2 5" xfId="36109"/>
    <cellStyle name="Normal 4 2 2 7 2 6" xfId="48338"/>
    <cellStyle name="Normal 4 2 2 7 3" xfId="6729"/>
    <cellStyle name="Normal 4 2 2 7 3 2" xfId="17729"/>
    <cellStyle name="Normal 4 2 2 7 3 2 2" xfId="29984"/>
    <cellStyle name="Normal 4 2 2 7 3 2 3" xfId="42225"/>
    <cellStyle name="Normal 4 2 2 7 3 3" xfId="23867"/>
    <cellStyle name="Normal 4 2 2 7 3 4" xfId="36111"/>
    <cellStyle name="Normal 4 2 2 7 3 5" xfId="48340"/>
    <cellStyle name="Normal 4 2 2 7 4" xfId="17726"/>
    <cellStyle name="Normal 4 2 2 7 4 2" xfId="29981"/>
    <cellStyle name="Normal 4 2 2 7 4 3" xfId="42222"/>
    <cellStyle name="Normal 4 2 2 7 5" xfId="23864"/>
    <cellStyle name="Normal 4 2 2 7 6" xfId="36108"/>
    <cellStyle name="Normal 4 2 2 7 7" xfId="48337"/>
    <cellStyle name="Normal 4 2 2 8" xfId="6730"/>
    <cellStyle name="Normal 4 2 2 8 2" xfId="6731"/>
    <cellStyle name="Normal 4 2 2 8 2 2" xfId="6732"/>
    <cellStyle name="Normal 4 2 2 8 2 2 2" xfId="17732"/>
    <cellStyle name="Normal 4 2 2 8 2 2 2 2" xfId="29987"/>
    <cellStyle name="Normal 4 2 2 8 2 2 2 3" xfId="42228"/>
    <cellStyle name="Normal 4 2 2 8 2 2 3" xfId="23870"/>
    <cellStyle name="Normal 4 2 2 8 2 2 4" xfId="36114"/>
    <cellStyle name="Normal 4 2 2 8 2 2 5" xfId="48343"/>
    <cellStyle name="Normal 4 2 2 8 2 3" xfId="17731"/>
    <cellStyle name="Normal 4 2 2 8 2 3 2" xfId="29986"/>
    <cellStyle name="Normal 4 2 2 8 2 3 3" xfId="42227"/>
    <cellStyle name="Normal 4 2 2 8 2 4" xfId="23869"/>
    <cellStyle name="Normal 4 2 2 8 2 5" xfId="36113"/>
    <cellStyle name="Normal 4 2 2 8 2 6" xfId="48342"/>
    <cellStyle name="Normal 4 2 2 8 3" xfId="6733"/>
    <cellStyle name="Normal 4 2 2 8 3 2" xfId="17733"/>
    <cellStyle name="Normal 4 2 2 8 3 2 2" xfId="29988"/>
    <cellStyle name="Normal 4 2 2 8 3 2 3" xfId="42229"/>
    <cellStyle name="Normal 4 2 2 8 3 3" xfId="23871"/>
    <cellStyle name="Normal 4 2 2 8 3 4" xfId="36115"/>
    <cellStyle name="Normal 4 2 2 8 3 5" xfId="48344"/>
    <cellStyle name="Normal 4 2 2 8 4" xfId="17730"/>
    <cellStyle name="Normal 4 2 2 8 4 2" xfId="29985"/>
    <cellStyle name="Normal 4 2 2 8 4 3" xfId="42226"/>
    <cellStyle name="Normal 4 2 2 8 5" xfId="23868"/>
    <cellStyle name="Normal 4 2 2 8 6" xfId="36112"/>
    <cellStyle name="Normal 4 2 2 8 7" xfId="48341"/>
    <cellStyle name="Normal 4 2 2 9" xfId="6734"/>
    <cellStyle name="Normal 4 2 2 9 2" xfId="6735"/>
    <cellStyle name="Normal 4 2 2 9 2 2" xfId="17735"/>
    <cellStyle name="Normal 4 2 2 9 2 2 2" xfId="29990"/>
    <cellStyle name="Normal 4 2 2 9 2 2 3" xfId="42231"/>
    <cellStyle name="Normal 4 2 2 9 2 3" xfId="23873"/>
    <cellStyle name="Normal 4 2 2 9 2 4" xfId="36117"/>
    <cellStyle name="Normal 4 2 2 9 2 5" xfId="48346"/>
    <cellStyle name="Normal 4 2 2 9 3" xfId="17734"/>
    <cellStyle name="Normal 4 2 2 9 3 2" xfId="29989"/>
    <cellStyle name="Normal 4 2 2 9 3 3" xfId="42230"/>
    <cellStyle name="Normal 4 2 2 9 4" xfId="23872"/>
    <cellStyle name="Normal 4 2 2 9 5" xfId="36116"/>
    <cellStyle name="Normal 4 2 2 9 6" xfId="48345"/>
    <cellStyle name="Normal 4 2 3" xfId="6736"/>
    <cellStyle name="Normal 4 2 3 10" xfId="17736"/>
    <cellStyle name="Normal 4 2 3 10 2" xfId="29991"/>
    <cellStyle name="Normal 4 2 3 10 3" xfId="42232"/>
    <cellStyle name="Normal 4 2 3 11" xfId="23874"/>
    <cellStyle name="Normal 4 2 3 12" xfId="36118"/>
    <cellStyle name="Normal 4 2 3 13" xfId="48347"/>
    <cellStyle name="Normal 4 2 3 2" xfId="6737"/>
    <cellStyle name="Normal 4 2 3 2 10" xfId="36119"/>
    <cellStyle name="Normal 4 2 3 2 11" xfId="48348"/>
    <cellStyle name="Normal 4 2 3 2 2" xfId="6738"/>
    <cellStyle name="Normal 4 2 3 2 2 10" xfId="48349"/>
    <cellStyle name="Normal 4 2 3 2 2 2" xfId="6739"/>
    <cellStyle name="Normal 4 2 3 2 2 2 2" xfId="6740"/>
    <cellStyle name="Normal 4 2 3 2 2 2 2 2" xfId="6741"/>
    <cellStyle name="Normal 4 2 3 2 2 2 2 2 2" xfId="6742"/>
    <cellStyle name="Normal 4 2 3 2 2 2 2 2 2 2" xfId="6743"/>
    <cellStyle name="Normal 4 2 3 2 2 2 2 2 2 2 2" xfId="17743"/>
    <cellStyle name="Normal 4 2 3 2 2 2 2 2 2 2 2 2" xfId="29998"/>
    <cellStyle name="Normal 4 2 3 2 2 2 2 2 2 2 2 3" xfId="42239"/>
    <cellStyle name="Normal 4 2 3 2 2 2 2 2 2 2 3" xfId="23881"/>
    <cellStyle name="Normal 4 2 3 2 2 2 2 2 2 2 4" xfId="36125"/>
    <cellStyle name="Normal 4 2 3 2 2 2 2 2 2 2 5" xfId="48354"/>
    <cellStyle name="Normal 4 2 3 2 2 2 2 2 2 3" xfId="17742"/>
    <cellStyle name="Normal 4 2 3 2 2 2 2 2 2 3 2" xfId="29997"/>
    <cellStyle name="Normal 4 2 3 2 2 2 2 2 2 3 3" xfId="42238"/>
    <cellStyle name="Normal 4 2 3 2 2 2 2 2 2 4" xfId="23880"/>
    <cellStyle name="Normal 4 2 3 2 2 2 2 2 2 5" xfId="36124"/>
    <cellStyle name="Normal 4 2 3 2 2 2 2 2 2 6" xfId="48353"/>
    <cellStyle name="Normal 4 2 3 2 2 2 2 2 3" xfId="6744"/>
    <cellStyle name="Normal 4 2 3 2 2 2 2 2 3 2" xfId="17744"/>
    <cellStyle name="Normal 4 2 3 2 2 2 2 2 3 2 2" xfId="29999"/>
    <cellStyle name="Normal 4 2 3 2 2 2 2 2 3 2 3" xfId="42240"/>
    <cellStyle name="Normal 4 2 3 2 2 2 2 2 3 3" xfId="23882"/>
    <cellStyle name="Normal 4 2 3 2 2 2 2 2 3 4" xfId="36126"/>
    <cellStyle name="Normal 4 2 3 2 2 2 2 2 3 5" xfId="48355"/>
    <cellStyle name="Normal 4 2 3 2 2 2 2 2 4" xfId="17741"/>
    <cellStyle name="Normal 4 2 3 2 2 2 2 2 4 2" xfId="29996"/>
    <cellStyle name="Normal 4 2 3 2 2 2 2 2 4 3" xfId="42237"/>
    <cellStyle name="Normal 4 2 3 2 2 2 2 2 5" xfId="23879"/>
    <cellStyle name="Normal 4 2 3 2 2 2 2 2 6" xfId="36123"/>
    <cellStyle name="Normal 4 2 3 2 2 2 2 2 7" xfId="48352"/>
    <cellStyle name="Normal 4 2 3 2 2 2 2 3" xfId="6745"/>
    <cellStyle name="Normal 4 2 3 2 2 2 2 3 2" xfId="6746"/>
    <cellStyle name="Normal 4 2 3 2 2 2 2 3 2 2" xfId="17746"/>
    <cellStyle name="Normal 4 2 3 2 2 2 2 3 2 2 2" xfId="30001"/>
    <cellStyle name="Normal 4 2 3 2 2 2 2 3 2 2 3" xfId="42242"/>
    <cellStyle name="Normal 4 2 3 2 2 2 2 3 2 3" xfId="23884"/>
    <cellStyle name="Normal 4 2 3 2 2 2 2 3 2 4" xfId="36128"/>
    <cellStyle name="Normal 4 2 3 2 2 2 2 3 2 5" xfId="48357"/>
    <cellStyle name="Normal 4 2 3 2 2 2 2 3 3" xfId="17745"/>
    <cellStyle name="Normal 4 2 3 2 2 2 2 3 3 2" xfId="30000"/>
    <cellStyle name="Normal 4 2 3 2 2 2 2 3 3 3" xfId="42241"/>
    <cellStyle name="Normal 4 2 3 2 2 2 2 3 4" xfId="23883"/>
    <cellStyle name="Normal 4 2 3 2 2 2 2 3 5" xfId="36127"/>
    <cellStyle name="Normal 4 2 3 2 2 2 2 3 6" xfId="48356"/>
    <cellStyle name="Normal 4 2 3 2 2 2 2 4" xfId="6747"/>
    <cellStyle name="Normal 4 2 3 2 2 2 2 4 2" xfId="17747"/>
    <cellStyle name="Normal 4 2 3 2 2 2 2 4 2 2" xfId="30002"/>
    <cellStyle name="Normal 4 2 3 2 2 2 2 4 2 3" xfId="42243"/>
    <cellStyle name="Normal 4 2 3 2 2 2 2 4 3" xfId="23885"/>
    <cellStyle name="Normal 4 2 3 2 2 2 2 4 4" xfId="36129"/>
    <cellStyle name="Normal 4 2 3 2 2 2 2 4 5" xfId="48358"/>
    <cellStyle name="Normal 4 2 3 2 2 2 2 5" xfId="17740"/>
    <cellStyle name="Normal 4 2 3 2 2 2 2 5 2" xfId="29995"/>
    <cellStyle name="Normal 4 2 3 2 2 2 2 5 3" xfId="42236"/>
    <cellStyle name="Normal 4 2 3 2 2 2 2 6" xfId="23878"/>
    <cellStyle name="Normal 4 2 3 2 2 2 2 7" xfId="36122"/>
    <cellStyle name="Normal 4 2 3 2 2 2 2 8" xfId="48351"/>
    <cellStyle name="Normal 4 2 3 2 2 2 3" xfId="6748"/>
    <cellStyle name="Normal 4 2 3 2 2 2 3 2" xfId="6749"/>
    <cellStyle name="Normal 4 2 3 2 2 2 3 2 2" xfId="6750"/>
    <cellStyle name="Normal 4 2 3 2 2 2 3 2 2 2" xfId="17750"/>
    <cellStyle name="Normal 4 2 3 2 2 2 3 2 2 2 2" xfId="30005"/>
    <cellStyle name="Normal 4 2 3 2 2 2 3 2 2 2 3" xfId="42246"/>
    <cellStyle name="Normal 4 2 3 2 2 2 3 2 2 3" xfId="23888"/>
    <cellStyle name="Normal 4 2 3 2 2 2 3 2 2 4" xfId="36132"/>
    <cellStyle name="Normal 4 2 3 2 2 2 3 2 2 5" xfId="48361"/>
    <cellStyle name="Normal 4 2 3 2 2 2 3 2 3" xfId="17749"/>
    <cellStyle name="Normal 4 2 3 2 2 2 3 2 3 2" xfId="30004"/>
    <cellStyle name="Normal 4 2 3 2 2 2 3 2 3 3" xfId="42245"/>
    <cellStyle name="Normal 4 2 3 2 2 2 3 2 4" xfId="23887"/>
    <cellStyle name="Normal 4 2 3 2 2 2 3 2 5" xfId="36131"/>
    <cellStyle name="Normal 4 2 3 2 2 2 3 2 6" xfId="48360"/>
    <cellStyle name="Normal 4 2 3 2 2 2 3 3" xfId="6751"/>
    <cellStyle name="Normal 4 2 3 2 2 2 3 3 2" xfId="17751"/>
    <cellStyle name="Normal 4 2 3 2 2 2 3 3 2 2" xfId="30006"/>
    <cellStyle name="Normal 4 2 3 2 2 2 3 3 2 3" xfId="42247"/>
    <cellStyle name="Normal 4 2 3 2 2 2 3 3 3" xfId="23889"/>
    <cellStyle name="Normal 4 2 3 2 2 2 3 3 4" xfId="36133"/>
    <cellStyle name="Normal 4 2 3 2 2 2 3 3 5" xfId="48362"/>
    <cellStyle name="Normal 4 2 3 2 2 2 3 4" xfId="17748"/>
    <cellStyle name="Normal 4 2 3 2 2 2 3 4 2" xfId="30003"/>
    <cellStyle name="Normal 4 2 3 2 2 2 3 4 3" xfId="42244"/>
    <cellStyle name="Normal 4 2 3 2 2 2 3 5" xfId="23886"/>
    <cellStyle name="Normal 4 2 3 2 2 2 3 6" xfId="36130"/>
    <cellStyle name="Normal 4 2 3 2 2 2 3 7" xfId="48359"/>
    <cellStyle name="Normal 4 2 3 2 2 2 4" xfId="6752"/>
    <cellStyle name="Normal 4 2 3 2 2 2 4 2" xfId="6753"/>
    <cellStyle name="Normal 4 2 3 2 2 2 4 2 2" xfId="17753"/>
    <cellStyle name="Normal 4 2 3 2 2 2 4 2 2 2" xfId="30008"/>
    <cellStyle name="Normal 4 2 3 2 2 2 4 2 2 3" xfId="42249"/>
    <cellStyle name="Normal 4 2 3 2 2 2 4 2 3" xfId="23891"/>
    <cellStyle name="Normal 4 2 3 2 2 2 4 2 4" xfId="36135"/>
    <cellStyle name="Normal 4 2 3 2 2 2 4 2 5" xfId="48364"/>
    <cellStyle name="Normal 4 2 3 2 2 2 4 3" xfId="17752"/>
    <cellStyle name="Normal 4 2 3 2 2 2 4 3 2" xfId="30007"/>
    <cellStyle name="Normal 4 2 3 2 2 2 4 3 3" xfId="42248"/>
    <cellStyle name="Normal 4 2 3 2 2 2 4 4" xfId="23890"/>
    <cellStyle name="Normal 4 2 3 2 2 2 4 5" xfId="36134"/>
    <cellStyle name="Normal 4 2 3 2 2 2 4 6" xfId="48363"/>
    <cellStyle name="Normal 4 2 3 2 2 2 5" xfId="6754"/>
    <cellStyle name="Normal 4 2 3 2 2 2 5 2" xfId="17754"/>
    <cellStyle name="Normal 4 2 3 2 2 2 5 2 2" xfId="30009"/>
    <cellStyle name="Normal 4 2 3 2 2 2 5 2 3" xfId="42250"/>
    <cellStyle name="Normal 4 2 3 2 2 2 5 3" xfId="23892"/>
    <cellStyle name="Normal 4 2 3 2 2 2 5 4" xfId="36136"/>
    <cellStyle name="Normal 4 2 3 2 2 2 5 5" xfId="48365"/>
    <cellStyle name="Normal 4 2 3 2 2 2 6" xfId="17739"/>
    <cellStyle name="Normal 4 2 3 2 2 2 6 2" xfId="29994"/>
    <cellStyle name="Normal 4 2 3 2 2 2 6 3" xfId="42235"/>
    <cellStyle name="Normal 4 2 3 2 2 2 7" xfId="23877"/>
    <cellStyle name="Normal 4 2 3 2 2 2 8" xfId="36121"/>
    <cellStyle name="Normal 4 2 3 2 2 2 9" xfId="48350"/>
    <cellStyle name="Normal 4 2 3 2 2 3" xfId="6755"/>
    <cellStyle name="Normal 4 2 3 2 2 3 2" xfId="6756"/>
    <cellStyle name="Normal 4 2 3 2 2 3 2 2" xfId="6757"/>
    <cellStyle name="Normal 4 2 3 2 2 3 2 2 2" xfId="6758"/>
    <cellStyle name="Normal 4 2 3 2 2 3 2 2 2 2" xfId="17758"/>
    <cellStyle name="Normal 4 2 3 2 2 3 2 2 2 2 2" xfId="30013"/>
    <cellStyle name="Normal 4 2 3 2 2 3 2 2 2 2 3" xfId="42254"/>
    <cellStyle name="Normal 4 2 3 2 2 3 2 2 2 3" xfId="23896"/>
    <cellStyle name="Normal 4 2 3 2 2 3 2 2 2 4" xfId="36140"/>
    <cellStyle name="Normal 4 2 3 2 2 3 2 2 2 5" xfId="48369"/>
    <cellStyle name="Normal 4 2 3 2 2 3 2 2 3" xfId="17757"/>
    <cellStyle name="Normal 4 2 3 2 2 3 2 2 3 2" xfId="30012"/>
    <cellStyle name="Normal 4 2 3 2 2 3 2 2 3 3" xfId="42253"/>
    <cellStyle name="Normal 4 2 3 2 2 3 2 2 4" xfId="23895"/>
    <cellStyle name="Normal 4 2 3 2 2 3 2 2 5" xfId="36139"/>
    <cellStyle name="Normal 4 2 3 2 2 3 2 2 6" xfId="48368"/>
    <cellStyle name="Normal 4 2 3 2 2 3 2 3" xfId="6759"/>
    <cellStyle name="Normal 4 2 3 2 2 3 2 3 2" xfId="17759"/>
    <cellStyle name="Normal 4 2 3 2 2 3 2 3 2 2" xfId="30014"/>
    <cellStyle name="Normal 4 2 3 2 2 3 2 3 2 3" xfId="42255"/>
    <cellStyle name="Normal 4 2 3 2 2 3 2 3 3" xfId="23897"/>
    <cellStyle name="Normal 4 2 3 2 2 3 2 3 4" xfId="36141"/>
    <cellStyle name="Normal 4 2 3 2 2 3 2 3 5" xfId="48370"/>
    <cellStyle name="Normal 4 2 3 2 2 3 2 4" xfId="17756"/>
    <cellStyle name="Normal 4 2 3 2 2 3 2 4 2" xfId="30011"/>
    <cellStyle name="Normal 4 2 3 2 2 3 2 4 3" xfId="42252"/>
    <cellStyle name="Normal 4 2 3 2 2 3 2 5" xfId="23894"/>
    <cellStyle name="Normal 4 2 3 2 2 3 2 6" xfId="36138"/>
    <cellStyle name="Normal 4 2 3 2 2 3 2 7" xfId="48367"/>
    <cellStyle name="Normal 4 2 3 2 2 3 3" xfId="6760"/>
    <cellStyle name="Normal 4 2 3 2 2 3 3 2" xfId="6761"/>
    <cellStyle name="Normal 4 2 3 2 2 3 3 2 2" xfId="17761"/>
    <cellStyle name="Normal 4 2 3 2 2 3 3 2 2 2" xfId="30016"/>
    <cellStyle name="Normal 4 2 3 2 2 3 3 2 2 3" xfId="42257"/>
    <cellStyle name="Normal 4 2 3 2 2 3 3 2 3" xfId="23899"/>
    <cellStyle name="Normal 4 2 3 2 2 3 3 2 4" xfId="36143"/>
    <cellStyle name="Normal 4 2 3 2 2 3 3 2 5" xfId="48372"/>
    <cellStyle name="Normal 4 2 3 2 2 3 3 3" xfId="17760"/>
    <cellStyle name="Normal 4 2 3 2 2 3 3 3 2" xfId="30015"/>
    <cellStyle name="Normal 4 2 3 2 2 3 3 3 3" xfId="42256"/>
    <cellStyle name="Normal 4 2 3 2 2 3 3 4" xfId="23898"/>
    <cellStyle name="Normal 4 2 3 2 2 3 3 5" xfId="36142"/>
    <cellStyle name="Normal 4 2 3 2 2 3 3 6" xfId="48371"/>
    <cellStyle name="Normal 4 2 3 2 2 3 4" xfId="6762"/>
    <cellStyle name="Normal 4 2 3 2 2 3 4 2" xfId="17762"/>
    <cellStyle name="Normal 4 2 3 2 2 3 4 2 2" xfId="30017"/>
    <cellStyle name="Normal 4 2 3 2 2 3 4 2 3" xfId="42258"/>
    <cellStyle name="Normal 4 2 3 2 2 3 4 3" xfId="23900"/>
    <cellStyle name="Normal 4 2 3 2 2 3 4 4" xfId="36144"/>
    <cellStyle name="Normal 4 2 3 2 2 3 4 5" xfId="48373"/>
    <cellStyle name="Normal 4 2 3 2 2 3 5" xfId="17755"/>
    <cellStyle name="Normal 4 2 3 2 2 3 5 2" xfId="30010"/>
    <cellStyle name="Normal 4 2 3 2 2 3 5 3" xfId="42251"/>
    <cellStyle name="Normal 4 2 3 2 2 3 6" xfId="23893"/>
    <cellStyle name="Normal 4 2 3 2 2 3 7" xfId="36137"/>
    <cellStyle name="Normal 4 2 3 2 2 3 8" xfId="48366"/>
    <cellStyle name="Normal 4 2 3 2 2 4" xfId="6763"/>
    <cellStyle name="Normal 4 2 3 2 2 4 2" xfId="6764"/>
    <cellStyle name="Normal 4 2 3 2 2 4 2 2" xfId="6765"/>
    <cellStyle name="Normal 4 2 3 2 2 4 2 2 2" xfId="17765"/>
    <cellStyle name="Normal 4 2 3 2 2 4 2 2 2 2" xfId="30020"/>
    <cellStyle name="Normal 4 2 3 2 2 4 2 2 2 3" xfId="42261"/>
    <cellStyle name="Normal 4 2 3 2 2 4 2 2 3" xfId="23903"/>
    <cellStyle name="Normal 4 2 3 2 2 4 2 2 4" xfId="36147"/>
    <cellStyle name="Normal 4 2 3 2 2 4 2 2 5" xfId="48376"/>
    <cellStyle name="Normal 4 2 3 2 2 4 2 3" xfId="17764"/>
    <cellStyle name="Normal 4 2 3 2 2 4 2 3 2" xfId="30019"/>
    <cellStyle name="Normal 4 2 3 2 2 4 2 3 3" xfId="42260"/>
    <cellStyle name="Normal 4 2 3 2 2 4 2 4" xfId="23902"/>
    <cellStyle name="Normal 4 2 3 2 2 4 2 5" xfId="36146"/>
    <cellStyle name="Normal 4 2 3 2 2 4 2 6" xfId="48375"/>
    <cellStyle name="Normal 4 2 3 2 2 4 3" xfId="6766"/>
    <cellStyle name="Normal 4 2 3 2 2 4 3 2" xfId="17766"/>
    <cellStyle name="Normal 4 2 3 2 2 4 3 2 2" xfId="30021"/>
    <cellStyle name="Normal 4 2 3 2 2 4 3 2 3" xfId="42262"/>
    <cellStyle name="Normal 4 2 3 2 2 4 3 3" xfId="23904"/>
    <cellStyle name="Normal 4 2 3 2 2 4 3 4" xfId="36148"/>
    <cellStyle name="Normal 4 2 3 2 2 4 3 5" xfId="48377"/>
    <cellStyle name="Normal 4 2 3 2 2 4 4" xfId="17763"/>
    <cellStyle name="Normal 4 2 3 2 2 4 4 2" xfId="30018"/>
    <cellStyle name="Normal 4 2 3 2 2 4 4 3" xfId="42259"/>
    <cellStyle name="Normal 4 2 3 2 2 4 5" xfId="23901"/>
    <cellStyle name="Normal 4 2 3 2 2 4 6" xfId="36145"/>
    <cellStyle name="Normal 4 2 3 2 2 4 7" xfId="48374"/>
    <cellStyle name="Normal 4 2 3 2 2 5" xfId="6767"/>
    <cellStyle name="Normal 4 2 3 2 2 5 2" xfId="6768"/>
    <cellStyle name="Normal 4 2 3 2 2 5 2 2" xfId="17768"/>
    <cellStyle name="Normal 4 2 3 2 2 5 2 2 2" xfId="30023"/>
    <cellStyle name="Normal 4 2 3 2 2 5 2 2 3" xfId="42264"/>
    <cellStyle name="Normal 4 2 3 2 2 5 2 3" xfId="23906"/>
    <cellStyle name="Normal 4 2 3 2 2 5 2 4" xfId="36150"/>
    <cellStyle name="Normal 4 2 3 2 2 5 2 5" xfId="48379"/>
    <cellStyle name="Normal 4 2 3 2 2 5 3" xfId="17767"/>
    <cellStyle name="Normal 4 2 3 2 2 5 3 2" xfId="30022"/>
    <cellStyle name="Normal 4 2 3 2 2 5 3 3" xfId="42263"/>
    <cellStyle name="Normal 4 2 3 2 2 5 4" xfId="23905"/>
    <cellStyle name="Normal 4 2 3 2 2 5 5" xfId="36149"/>
    <cellStyle name="Normal 4 2 3 2 2 5 6" xfId="48378"/>
    <cellStyle name="Normal 4 2 3 2 2 6" xfId="6769"/>
    <cellStyle name="Normal 4 2 3 2 2 6 2" xfId="17769"/>
    <cellStyle name="Normal 4 2 3 2 2 6 2 2" xfId="30024"/>
    <cellStyle name="Normal 4 2 3 2 2 6 2 3" xfId="42265"/>
    <cellStyle name="Normal 4 2 3 2 2 6 3" xfId="23907"/>
    <cellStyle name="Normal 4 2 3 2 2 6 4" xfId="36151"/>
    <cellStyle name="Normal 4 2 3 2 2 6 5" xfId="48380"/>
    <cellStyle name="Normal 4 2 3 2 2 7" xfId="17738"/>
    <cellStyle name="Normal 4 2 3 2 2 7 2" xfId="29993"/>
    <cellStyle name="Normal 4 2 3 2 2 7 3" xfId="42234"/>
    <cellStyle name="Normal 4 2 3 2 2 8" xfId="23876"/>
    <cellStyle name="Normal 4 2 3 2 2 9" xfId="36120"/>
    <cellStyle name="Normal 4 2 3 2 3" xfId="6770"/>
    <cellStyle name="Normal 4 2 3 2 3 2" xfId="6771"/>
    <cellStyle name="Normal 4 2 3 2 3 2 2" xfId="6772"/>
    <cellStyle name="Normal 4 2 3 2 3 2 2 2" xfId="6773"/>
    <cellStyle name="Normal 4 2 3 2 3 2 2 2 2" xfId="6774"/>
    <cellStyle name="Normal 4 2 3 2 3 2 2 2 2 2" xfId="17774"/>
    <cellStyle name="Normal 4 2 3 2 3 2 2 2 2 2 2" xfId="30029"/>
    <cellStyle name="Normal 4 2 3 2 3 2 2 2 2 2 3" xfId="42270"/>
    <cellStyle name="Normal 4 2 3 2 3 2 2 2 2 3" xfId="23912"/>
    <cellStyle name="Normal 4 2 3 2 3 2 2 2 2 4" xfId="36156"/>
    <cellStyle name="Normal 4 2 3 2 3 2 2 2 2 5" xfId="48385"/>
    <cellStyle name="Normal 4 2 3 2 3 2 2 2 3" xfId="17773"/>
    <cellStyle name="Normal 4 2 3 2 3 2 2 2 3 2" xfId="30028"/>
    <cellStyle name="Normal 4 2 3 2 3 2 2 2 3 3" xfId="42269"/>
    <cellStyle name="Normal 4 2 3 2 3 2 2 2 4" xfId="23911"/>
    <cellStyle name="Normal 4 2 3 2 3 2 2 2 5" xfId="36155"/>
    <cellStyle name="Normal 4 2 3 2 3 2 2 2 6" xfId="48384"/>
    <cellStyle name="Normal 4 2 3 2 3 2 2 3" xfId="6775"/>
    <cellStyle name="Normal 4 2 3 2 3 2 2 3 2" xfId="17775"/>
    <cellStyle name="Normal 4 2 3 2 3 2 2 3 2 2" xfId="30030"/>
    <cellStyle name="Normal 4 2 3 2 3 2 2 3 2 3" xfId="42271"/>
    <cellStyle name="Normal 4 2 3 2 3 2 2 3 3" xfId="23913"/>
    <cellStyle name="Normal 4 2 3 2 3 2 2 3 4" xfId="36157"/>
    <cellStyle name="Normal 4 2 3 2 3 2 2 3 5" xfId="48386"/>
    <cellStyle name="Normal 4 2 3 2 3 2 2 4" xfId="17772"/>
    <cellStyle name="Normal 4 2 3 2 3 2 2 4 2" xfId="30027"/>
    <cellStyle name="Normal 4 2 3 2 3 2 2 4 3" xfId="42268"/>
    <cellStyle name="Normal 4 2 3 2 3 2 2 5" xfId="23910"/>
    <cellStyle name="Normal 4 2 3 2 3 2 2 6" xfId="36154"/>
    <cellStyle name="Normal 4 2 3 2 3 2 2 7" xfId="48383"/>
    <cellStyle name="Normal 4 2 3 2 3 2 3" xfId="6776"/>
    <cellStyle name="Normal 4 2 3 2 3 2 3 2" xfId="6777"/>
    <cellStyle name="Normal 4 2 3 2 3 2 3 2 2" xfId="17777"/>
    <cellStyle name="Normal 4 2 3 2 3 2 3 2 2 2" xfId="30032"/>
    <cellStyle name="Normal 4 2 3 2 3 2 3 2 2 3" xfId="42273"/>
    <cellStyle name="Normal 4 2 3 2 3 2 3 2 3" xfId="23915"/>
    <cellStyle name="Normal 4 2 3 2 3 2 3 2 4" xfId="36159"/>
    <cellStyle name="Normal 4 2 3 2 3 2 3 2 5" xfId="48388"/>
    <cellStyle name="Normal 4 2 3 2 3 2 3 3" xfId="17776"/>
    <cellStyle name="Normal 4 2 3 2 3 2 3 3 2" xfId="30031"/>
    <cellStyle name="Normal 4 2 3 2 3 2 3 3 3" xfId="42272"/>
    <cellStyle name="Normal 4 2 3 2 3 2 3 4" xfId="23914"/>
    <cellStyle name="Normal 4 2 3 2 3 2 3 5" xfId="36158"/>
    <cellStyle name="Normal 4 2 3 2 3 2 3 6" xfId="48387"/>
    <cellStyle name="Normal 4 2 3 2 3 2 4" xfId="6778"/>
    <cellStyle name="Normal 4 2 3 2 3 2 4 2" xfId="17778"/>
    <cellStyle name="Normal 4 2 3 2 3 2 4 2 2" xfId="30033"/>
    <cellStyle name="Normal 4 2 3 2 3 2 4 2 3" xfId="42274"/>
    <cellStyle name="Normal 4 2 3 2 3 2 4 3" xfId="23916"/>
    <cellStyle name="Normal 4 2 3 2 3 2 4 4" xfId="36160"/>
    <cellStyle name="Normal 4 2 3 2 3 2 4 5" xfId="48389"/>
    <cellStyle name="Normal 4 2 3 2 3 2 5" xfId="17771"/>
    <cellStyle name="Normal 4 2 3 2 3 2 5 2" xfId="30026"/>
    <cellStyle name="Normal 4 2 3 2 3 2 5 3" xfId="42267"/>
    <cellStyle name="Normal 4 2 3 2 3 2 6" xfId="23909"/>
    <cellStyle name="Normal 4 2 3 2 3 2 7" xfId="36153"/>
    <cellStyle name="Normal 4 2 3 2 3 2 8" xfId="48382"/>
    <cellStyle name="Normal 4 2 3 2 3 3" xfId="6779"/>
    <cellStyle name="Normal 4 2 3 2 3 3 2" xfId="6780"/>
    <cellStyle name="Normal 4 2 3 2 3 3 2 2" xfId="6781"/>
    <cellStyle name="Normal 4 2 3 2 3 3 2 2 2" xfId="17781"/>
    <cellStyle name="Normal 4 2 3 2 3 3 2 2 2 2" xfId="30036"/>
    <cellStyle name="Normal 4 2 3 2 3 3 2 2 2 3" xfId="42277"/>
    <cellStyle name="Normal 4 2 3 2 3 3 2 2 3" xfId="23919"/>
    <cellStyle name="Normal 4 2 3 2 3 3 2 2 4" xfId="36163"/>
    <cellStyle name="Normal 4 2 3 2 3 3 2 2 5" xfId="48392"/>
    <cellStyle name="Normal 4 2 3 2 3 3 2 3" xfId="17780"/>
    <cellStyle name="Normal 4 2 3 2 3 3 2 3 2" xfId="30035"/>
    <cellStyle name="Normal 4 2 3 2 3 3 2 3 3" xfId="42276"/>
    <cellStyle name="Normal 4 2 3 2 3 3 2 4" xfId="23918"/>
    <cellStyle name="Normal 4 2 3 2 3 3 2 5" xfId="36162"/>
    <cellStyle name="Normal 4 2 3 2 3 3 2 6" xfId="48391"/>
    <cellStyle name="Normal 4 2 3 2 3 3 3" xfId="6782"/>
    <cellStyle name="Normal 4 2 3 2 3 3 3 2" xfId="17782"/>
    <cellStyle name="Normal 4 2 3 2 3 3 3 2 2" xfId="30037"/>
    <cellStyle name="Normal 4 2 3 2 3 3 3 2 3" xfId="42278"/>
    <cellStyle name="Normal 4 2 3 2 3 3 3 3" xfId="23920"/>
    <cellStyle name="Normal 4 2 3 2 3 3 3 4" xfId="36164"/>
    <cellStyle name="Normal 4 2 3 2 3 3 3 5" xfId="48393"/>
    <cellStyle name="Normal 4 2 3 2 3 3 4" xfId="17779"/>
    <cellStyle name="Normal 4 2 3 2 3 3 4 2" xfId="30034"/>
    <cellStyle name="Normal 4 2 3 2 3 3 4 3" xfId="42275"/>
    <cellStyle name="Normal 4 2 3 2 3 3 5" xfId="23917"/>
    <cellStyle name="Normal 4 2 3 2 3 3 6" xfId="36161"/>
    <cellStyle name="Normal 4 2 3 2 3 3 7" xfId="48390"/>
    <cellStyle name="Normal 4 2 3 2 3 4" xfId="6783"/>
    <cellStyle name="Normal 4 2 3 2 3 4 2" xfId="6784"/>
    <cellStyle name="Normal 4 2 3 2 3 4 2 2" xfId="17784"/>
    <cellStyle name="Normal 4 2 3 2 3 4 2 2 2" xfId="30039"/>
    <cellStyle name="Normal 4 2 3 2 3 4 2 2 3" xfId="42280"/>
    <cellStyle name="Normal 4 2 3 2 3 4 2 3" xfId="23922"/>
    <cellStyle name="Normal 4 2 3 2 3 4 2 4" xfId="36166"/>
    <cellStyle name="Normal 4 2 3 2 3 4 2 5" xfId="48395"/>
    <cellStyle name="Normal 4 2 3 2 3 4 3" xfId="17783"/>
    <cellStyle name="Normal 4 2 3 2 3 4 3 2" xfId="30038"/>
    <cellStyle name="Normal 4 2 3 2 3 4 3 3" xfId="42279"/>
    <cellStyle name="Normal 4 2 3 2 3 4 4" xfId="23921"/>
    <cellStyle name="Normal 4 2 3 2 3 4 5" xfId="36165"/>
    <cellStyle name="Normal 4 2 3 2 3 4 6" xfId="48394"/>
    <cellStyle name="Normal 4 2 3 2 3 5" xfId="6785"/>
    <cellStyle name="Normal 4 2 3 2 3 5 2" xfId="17785"/>
    <cellStyle name="Normal 4 2 3 2 3 5 2 2" xfId="30040"/>
    <cellStyle name="Normal 4 2 3 2 3 5 2 3" xfId="42281"/>
    <cellStyle name="Normal 4 2 3 2 3 5 3" xfId="23923"/>
    <cellStyle name="Normal 4 2 3 2 3 5 4" xfId="36167"/>
    <cellStyle name="Normal 4 2 3 2 3 5 5" xfId="48396"/>
    <cellStyle name="Normal 4 2 3 2 3 6" xfId="17770"/>
    <cellStyle name="Normal 4 2 3 2 3 6 2" xfId="30025"/>
    <cellStyle name="Normal 4 2 3 2 3 6 3" xfId="42266"/>
    <cellStyle name="Normal 4 2 3 2 3 7" xfId="23908"/>
    <cellStyle name="Normal 4 2 3 2 3 8" xfId="36152"/>
    <cellStyle name="Normal 4 2 3 2 3 9" xfId="48381"/>
    <cellStyle name="Normal 4 2 3 2 4" xfId="6786"/>
    <cellStyle name="Normal 4 2 3 2 4 2" xfId="6787"/>
    <cellStyle name="Normal 4 2 3 2 4 2 2" xfId="6788"/>
    <cellStyle name="Normal 4 2 3 2 4 2 2 2" xfId="6789"/>
    <cellStyle name="Normal 4 2 3 2 4 2 2 2 2" xfId="17789"/>
    <cellStyle name="Normal 4 2 3 2 4 2 2 2 2 2" xfId="30044"/>
    <cellStyle name="Normal 4 2 3 2 4 2 2 2 2 3" xfId="42285"/>
    <cellStyle name="Normal 4 2 3 2 4 2 2 2 3" xfId="23927"/>
    <cellStyle name="Normal 4 2 3 2 4 2 2 2 4" xfId="36171"/>
    <cellStyle name="Normal 4 2 3 2 4 2 2 2 5" xfId="48400"/>
    <cellStyle name="Normal 4 2 3 2 4 2 2 3" xfId="17788"/>
    <cellStyle name="Normal 4 2 3 2 4 2 2 3 2" xfId="30043"/>
    <cellStyle name="Normal 4 2 3 2 4 2 2 3 3" xfId="42284"/>
    <cellStyle name="Normal 4 2 3 2 4 2 2 4" xfId="23926"/>
    <cellStyle name="Normal 4 2 3 2 4 2 2 5" xfId="36170"/>
    <cellStyle name="Normal 4 2 3 2 4 2 2 6" xfId="48399"/>
    <cellStyle name="Normal 4 2 3 2 4 2 3" xfId="6790"/>
    <cellStyle name="Normal 4 2 3 2 4 2 3 2" xfId="17790"/>
    <cellStyle name="Normal 4 2 3 2 4 2 3 2 2" xfId="30045"/>
    <cellStyle name="Normal 4 2 3 2 4 2 3 2 3" xfId="42286"/>
    <cellStyle name="Normal 4 2 3 2 4 2 3 3" xfId="23928"/>
    <cellStyle name="Normal 4 2 3 2 4 2 3 4" xfId="36172"/>
    <cellStyle name="Normal 4 2 3 2 4 2 3 5" xfId="48401"/>
    <cellStyle name="Normal 4 2 3 2 4 2 4" xfId="17787"/>
    <cellStyle name="Normal 4 2 3 2 4 2 4 2" xfId="30042"/>
    <cellStyle name="Normal 4 2 3 2 4 2 4 3" xfId="42283"/>
    <cellStyle name="Normal 4 2 3 2 4 2 5" xfId="23925"/>
    <cellStyle name="Normal 4 2 3 2 4 2 6" xfId="36169"/>
    <cellStyle name="Normal 4 2 3 2 4 2 7" xfId="48398"/>
    <cellStyle name="Normal 4 2 3 2 4 3" xfId="6791"/>
    <cellStyle name="Normal 4 2 3 2 4 3 2" xfId="6792"/>
    <cellStyle name="Normal 4 2 3 2 4 3 2 2" xfId="17792"/>
    <cellStyle name="Normal 4 2 3 2 4 3 2 2 2" xfId="30047"/>
    <cellStyle name="Normal 4 2 3 2 4 3 2 2 3" xfId="42288"/>
    <cellStyle name="Normal 4 2 3 2 4 3 2 3" xfId="23930"/>
    <cellStyle name="Normal 4 2 3 2 4 3 2 4" xfId="36174"/>
    <cellStyle name="Normal 4 2 3 2 4 3 2 5" xfId="48403"/>
    <cellStyle name="Normal 4 2 3 2 4 3 3" xfId="17791"/>
    <cellStyle name="Normal 4 2 3 2 4 3 3 2" xfId="30046"/>
    <cellStyle name="Normal 4 2 3 2 4 3 3 3" xfId="42287"/>
    <cellStyle name="Normal 4 2 3 2 4 3 4" xfId="23929"/>
    <cellStyle name="Normal 4 2 3 2 4 3 5" xfId="36173"/>
    <cellStyle name="Normal 4 2 3 2 4 3 6" xfId="48402"/>
    <cellStyle name="Normal 4 2 3 2 4 4" xfId="6793"/>
    <cellStyle name="Normal 4 2 3 2 4 4 2" xfId="17793"/>
    <cellStyle name="Normal 4 2 3 2 4 4 2 2" xfId="30048"/>
    <cellStyle name="Normal 4 2 3 2 4 4 2 3" xfId="42289"/>
    <cellStyle name="Normal 4 2 3 2 4 4 3" xfId="23931"/>
    <cellStyle name="Normal 4 2 3 2 4 4 4" xfId="36175"/>
    <cellStyle name="Normal 4 2 3 2 4 4 5" xfId="48404"/>
    <cellStyle name="Normal 4 2 3 2 4 5" xfId="17786"/>
    <cellStyle name="Normal 4 2 3 2 4 5 2" xfId="30041"/>
    <cellStyle name="Normal 4 2 3 2 4 5 3" xfId="42282"/>
    <cellStyle name="Normal 4 2 3 2 4 6" xfId="23924"/>
    <cellStyle name="Normal 4 2 3 2 4 7" xfId="36168"/>
    <cellStyle name="Normal 4 2 3 2 4 8" xfId="48397"/>
    <cellStyle name="Normal 4 2 3 2 5" xfId="6794"/>
    <cellStyle name="Normal 4 2 3 2 5 2" xfId="6795"/>
    <cellStyle name="Normal 4 2 3 2 5 2 2" xfId="6796"/>
    <cellStyle name="Normal 4 2 3 2 5 2 2 2" xfId="17796"/>
    <cellStyle name="Normal 4 2 3 2 5 2 2 2 2" xfId="30051"/>
    <cellStyle name="Normal 4 2 3 2 5 2 2 2 3" xfId="42292"/>
    <cellStyle name="Normal 4 2 3 2 5 2 2 3" xfId="23934"/>
    <cellStyle name="Normal 4 2 3 2 5 2 2 4" xfId="36178"/>
    <cellStyle name="Normal 4 2 3 2 5 2 2 5" xfId="48407"/>
    <cellStyle name="Normal 4 2 3 2 5 2 3" xfId="17795"/>
    <cellStyle name="Normal 4 2 3 2 5 2 3 2" xfId="30050"/>
    <cellStyle name="Normal 4 2 3 2 5 2 3 3" xfId="42291"/>
    <cellStyle name="Normal 4 2 3 2 5 2 4" xfId="23933"/>
    <cellStyle name="Normal 4 2 3 2 5 2 5" xfId="36177"/>
    <cellStyle name="Normal 4 2 3 2 5 2 6" xfId="48406"/>
    <cellStyle name="Normal 4 2 3 2 5 3" xfId="6797"/>
    <cellStyle name="Normal 4 2 3 2 5 3 2" xfId="17797"/>
    <cellStyle name="Normal 4 2 3 2 5 3 2 2" xfId="30052"/>
    <cellStyle name="Normal 4 2 3 2 5 3 2 3" xfId="42293"/>
    <cellStyle name="Normal 4 2 3 2 5 3 3" xfId="23935"/>
    <cellStyle name="Normal 4 2 3 2 5 3 4" xfId="36179"/>
    <cellStyle name="Normal 4 2 3 2 5 3 5" xfId="48408"/>
    <cellStyle name="Normal 4 2 3 2 5 4" xfId="17794"/>
    <cellStyle name="Normal 4 2 3 2 5 4 2" xfId="30049"/>
    <cellStyle name="Normal 4 2 3 2 5 4 3" xfId="42290"/>
    <cellStyle name="Normal 4 2 3 2 5 5" xfId="23932"/>
    <cellStyle name="Normal 4 2 3 2 5 6" xfId="36176"/>
    <cellStyle name="Normal 4 2 3 2 5 7" xfId="48405"/>
    <cellStyle name="Normal 4 2 3 2 6" xfId="6798"/>
    <cellStyle name="Normal 4 2 3 2 6 2" xfId="6799"/>
    <cellStyle name="Normal 4 2 3 2 6 2 2" xfId="17799"/>
    <cellStyle name="Normal 4 2 3 2 6 2 2 2" xfId="30054"/>
    <cellStyle name="Normal 4 2 3 2 6 2 2 3" xfId="42295"/>
    <cellStyle name="Normal 4 2 3 2 6 2 3" xfId="23937"/>
    <cellStyle name="Normal 4 2 3 2 6 2 4" xfId="36181"/>
    <cellStyle name="Normal 4 2 3 2 6 2 5" xfId="48410"/>
    <cellStyle name="Normal 4 2 3 2 6 3" xfId="17798"/>
    <cellStyle name="Normal 4 2 3 2 6 3 2" xfId="30053"/>
    <cellStyle name="Normal 4 2 3 2 6 3 3" xfId="42294"/>
    <cellStyle name="Normal 4 2 3 2 6 4" xfId="23936"/>
    <cellStyle name="Normal 4 2 3 2 6 5" xfId="36180"/>
    <cellStyle name="Normal 4 2 3 2 6 6" xfId="48409"/>
    <cellStyle name="Normal 4 2 3 2 7" xfId="6800"/>
    <cellStyle name="Normal 4 2 3 2 7 2" xfId="17800"/>
    <cellStyle name="Normal 4 2 3 2 7 2 2" xfId="30055"/>
    <cellStyle name="Normal 4 2 3 2 7 2 3" xfId="42296"/>
    <cellStyle name="Normal 4 2 3 2 7 3" xfId="23938"/>
    <cellStyle name="Normal 4 2 3 2 7 4" xfId="36182"/>
    <cellStyle name="Normal 4 2 3 2 7 5" xfId="48411"/>
    <cellStyle name="Normal 4 2 3 2 8" xfId="17737"/>
    <cellStyle name="Normal 4 2 3 2 8 2" xfId="29992"/>
    <cellStyle name="Normal 4 2 3 2 8 3" xfId="42233"/>
    <cellStyle name="Normal 4 2 3 2 9" xfId="23875"/>
    <cellStyle name="Normal 4 2 3 3" xfId="6801"/>
    <cellStyle name="Normal 4 2 3 3 10" xfId="48412"/>
    <cellStyle name="Normal 4 2 3 3 2" xfId="6802"/>
    <cellStyle name="Normal 4 2 3 3 2 2" xfId="6803"/>
    <cellStyle name="Normal 4 2 3 3 2 2 2" xfId="6804"/>
    <cellStyle name="Normal 4 2 3 3 2 2 2 2" xfId="6805"/>
    <cellStyle name="Normal 4 2 3 3 2 2 2 2 2" xfId="6806"/>
    <cellStyle name="Normal 4 2 3 3 2 2 2 2 2 2" xfId="17806"/>
    <cellStyle name="Normal 4 2 3 3 2 2 2 2 2 2 2" xfId="30061"/>
    <cellStyle name="Normal 4 2 3 3 2 2 2 2 2 2 3" xfId="42302"/>
    <cellStyle name="Normal 4 2 3 3 2 2 2 2 2 3" xfId="23944"/>
    <cellStyle name="Normal 4 2 3 3 2 2 2 2 2 4" xfId="36188"/>
    <cellStyle name="Normal 4 2 3 3 2 2 2 2 2 5" xfId="48417"/>
    <cellStyle name="Normal 4 2 3 3 2 2 2 2 3" xfId="17805"/>
    <cellStyle name="Normal 4 2 3 3 2 2 2 2 3 2" xfId="30060"/>
    <cellStyle name="Normal 4 2 3 3 2 2 2 2 3 3" xfId="42301"/>
    <cellStyle name="Normal 4 2 3 3 2 2 2 2 4" xfId="23943"/>
    <cellStyle name="Normal 4 2 3 3 2 2 2 2 5" xfId="36187"/>
    <cellStyle name="Normal 4 2 3 3 2 2 2 2 6" xfId="48416"/>
    <cellStyle name="Normal 4 2 3 3 2 2 2 3" xfId="6807"/>
    <cellStyle name="Normal 4 2 3 3 2 2 2 3 2" xfId="17807"/>
    <cellStyle name="Normal 4 2 3 3 2 2 2 3 2 2" xfId="30062"/>
    <cellStyle name="Normal 4 2 3 3 2 2 2 3 2 3" xfId="42303"/>
    <cellStyle name="Normal 4 2 3 3 2 2 2 3 3" xfId="23945"/>
    <cellStyle name="Normal 4 2 3 3 2 2 2 3 4" xfId="36189"/>
    <cellStyle name="Normal 4 2 3 3 2 2 2 3 5" xfId="48418"/>
    <cellStyle name="Normal 4 2 3 3 2 2 2 4" xfId="17804"/>
    <cellStyle name="Normal 4 2 3 3 2 2 2 4 2" xfId="30059"/>
    <cellStyle name="Normal 4 2 3 3 2 2 2 4 3" xfId="42300"/>
    <cellStyle name="Normal 4 2 3 3 2 2 2 5" xfId="23942"/>
    <cellStyle name="Normal 4 2 3 3 2 2 2 6" xfId="36186"/>
    <cellStyle name="Normal 4 2 3 3 2 2 2 7" xfId="48415"/>
    <cellStyle name="Normal 4 2 3 3 2 2 3" xfId="6808"/>
    <cellStyle name="Normal 4 2 3 3 2 2 3 2" xfId="6809"/>
    <cellStyle name="Normal 4 2 3 3 2 2 3 2 2" xfId="17809"/>
    <cellStyle name="Normal 4 2 3 3 2 2 3 2 2 2" xfId="30064"/>
    <cellStyle name="Normal 4 2 3 3 2 2 3 2 2 3" xfId="42305"/>
    <cellStyle name="Normal 4 2 3 3 2 2 3 2 3" xfId="23947"/>
    <cellStyle name="Normal 4 2 3 3 2 2 3 2 4" xfId="36191"/>
    <cellStyle name="Normal 4 2 3 3 2 2 3 2 5" xfId="48420"/>
    <cellStyle name="Normal 4 2 3 3 2 2 3 3" xfId="17808"/>
    <cellStyle name="Normal 4 2 3 3 2 2 3 3 2" xfId="30063"/>
    <cellStyle name="Normal 4 2 3 3 2 2 3 3 3" xfId="42304"/>
    <cellStyle name="Normal 4 2 3 3 2 2 3 4" xfId="23946"/>
    <cellStyle name="Normal 4 2 3 3 2 2 3 5" xfId="36190"/>
    <cellStyle name="Normal 4 2 3 3 2 2 3 6" xfId="48419"/>
    <cellStyle name="Normal 4 2 3 3 2 2 4" xfId="6810"/>
    <cellStyle name="Normal 4 2 3 3 2 2 4 2" xfId="17810"/>
    <cellStyle name="Normal 4 2 3 3 2 2 4 2 2" xfId="30065"/>
    <cellStyle name="Normal 4 2 3 3 2 2 4 2 3" xfId="42306"/>
    <cellStyle name="Normal 4 2 3 3 2 2 4 3" xfId="23948"/>
    <cellStyle name="Normal 4 2 3 3 2 2 4 4" xfId="36192"/>
    <cellStyle name="Normal 4 2 3 3 2 2 4 5" xfId="48421"/>
    <cellStyle name="Normal 4 2 3 3 2 2 5" xfId="17803"/>
    <cellStyle name="Normal 4 2 3 3 2 2 5 2" xfId="30058"/>
    <cellStyle name="Normal 4 2 3 3 2 2 5 3" xfId="42299"/>
    <cellStyle name="Normal 4 2 3 3 2 2 6" xfId="23941"/>
    <cellStyle name="Normal 4 2 3 3 2 2 7" xfId="36185"/>
    <cellStyle name="Normal 4 2 3 3 2 2 8" xfId="48414"/>
    <cellStyle name="Normal 4 2 3 3 2 3" xfId="6811"/>
    <cellStyle name="Normal 4 2 3 3 2 3 2" xfId="6812"/>
    <cellStyle name="Normal 4 2 3 3 2 3 2 2" xfId="6813"/>
    <cellStyle name="Normal 4 2 3 3 2 3 2 2 2" xfId="17813"/>
    <cellStyle name="Normal 4 2 3 3 2 3 2 2 2 2" xfId="30068"/>
    <cellStyle name="Normal 4 2 3 3 2 3 2 2 2 3" xfId="42309"/>
    <cellStyle name="Normal 4 2 3 3 2 3 2 2 3" xfId="23951"/>
    <cellStyle name="Normal 4 2 3 3 2 3 2 2 4" xfId="36195"/>
    <cellStyle name="Normal 4 2 3 3 2 3 2 2 5" xfId="48424"/>
    <cellStyle name="Normal 4 2 3 3 2 3 2 3" xfId="17812"/>
    <cellStyle name="Normal 4 2 3 3 2 3 2 3 2" xfId="30067"/>
    <cellStyle name="Normal 4 2 3 3 2 3 2 3 3" xfId="42308"/>
    <cellStyle name="Normal 4 2 3 3 2 3 2 4" xfId="23950"/>
    <cellStyle name="Normal 4 2 3 3 2 3 2 5" xfId="36194"/>
    <cellStyle name="Normal 4 2 3 3 2 3 2 6" xfId="48423"/>
    <cellStyle name="Normal 4 2 3 3 2 3 3" xfId="6814"/>
    <cellStyle name="Normal 4 2 3 3 2 3 3 2" xfId="17814"/>
    <cellStyle name="Normal 4 2 3 3 2 3 3 2 2" xfId="30069"/>
    <cellStyle name="Normal 4 2 3 3 2 3 3 2 3" xfId="42310"/>
    <cellStyle name="Normal 4 2 3 3 2 3 3 3" xfId="23952"/>
    <cellStyle name="Normal 4 2 3 3 2 3 3 4" xfId="36196"/>
    <cellStyle name="Normal 4 2 3 3 2 3 3 5" xfId="48425"/>
    <cellStyle name="Normal 4 2 3 3 2 3 4" xfId="17811"/>
    <cellStyle name="Normal 4 2 3 3 2 3 4 2" xfId="30066"/>
    <cellStyle name="Normal 4 2 3 3 2 3 4 3" xfId="42307"/>
    <cellStyle name="Normal 4 2 3 3 2 3 5" xfId="23949"/>
    <cellStyle name="Normal 4 2 3 3 2 3 6" xfId="36193"/>
    <cellStyle name="Normal 4 2 3 3 2 3 7" xfId="48422"/>
    <cellStyle name="Normal 4 2 3 3 2 4" xfId="6815"/>
    <cellStyle name="Normal 4 2 3 3 2 4 2" xfId="6816"/>
    <cellStyle name="Normal 4 2 3 3 2 4 2 2" xfId="17816"/>
    <cellStyle name="Normal 4 2 3 3 2 4 2 2 2" xfId="30071"/>
    <cellStyle name="Normal 4 2 3 3 2 4 2 2 3" xfId="42312"/>
    <cellStyle name="Normal 4 2 3 3 2 4 2 3" xfId="23954"/>
    <cellStyle name="Normal 4 2 3 3 2 4 2 4" xfId="36198"/>
    <cellStyle name="Normal 4 2 3 3 2 4 2 5" xfId="48427"/>
    <cellStyle name="Normal 4 2 3 3 2 4 3" xfId="17815"/>
    <cellStyle name="Normal 4 2 3 3 2 4 3 2" xfId="30070"/>
    <cellStyle name="Normal 4 2 3 3 2 4 3 3" xfId="42311"/>
    <cellStyle name="Normal 4 2 3 3 2 4 4" xfId="23953"/>
    <cellStyle name="Normal 4 2 3 3 2 4 5" xfId="36197"/>
    <cellStyle name="Normal 4 2 3 3 2 4 6" xfId="48426"/>
    <cellStyle name="Normal 4 2 3 3 2 5" xfId="6817"/>
    <cellStyle name="Normal 4 2 3 3 2 5 2" xfId="17817"/>
    <cellStyle name="Normal 4 2 3 3 2 5 2 2" xfId="30072"/>
    <cellStyle name="Normal 4 2 3 3 2 5 2 3" xfId="42313"/>
    <cellStyle name="Normal 4 2 3 3 2 5 3" xfId="23955"/>
    <cellStyle name="Normal 4 2 3 3 2 5 4" xfId="36199"/>
    <cellStyle name="Normal 4 2 3 3 2 5 5" xfId="48428"/>
    <cellStyle name="Normal 4 2 3 3 2 6" xfId="17802"/>
    <cellStyle name="Normal 4 2 3 3 2 6 2" xfId="30057"/>
    <cellStyle name="Normal 4 2 3 3 2 6 3" xfId="42298"/>
    <cellStyle name="Normal 4 2 3 3 2 7" xfId="23940"/>
    <cellStyle name="Normal 4 2 3 3 2 8" xfId="36184"/>
    <cellStyle name="Normal 4 2 3 3 2 9" xfId="48413"/>
    <cellStyle name="Normal 4 2 3 3 3" xfId="6818"/>
    <cellStyle name="Normal 4 2 3 3 3 2" xfId="6819"/>
    <cellStyle name="Normal 4 2 3 3 3 2 2" xfId="6820"/>
    <cellStyle name="Normal 4 2 3 3 3 2 2 2" xfId="6821"/>
    <cellStyle name="Normal 4 2 3 3 3 2 2 2 2" xfId="17821"/>
    <cellStyle name="Normal 4 2 3 3 3 2 2 2 2 2" xfId="30076"/>
    <cellStyle name="Normal 4 2 3 3 3 2 2 2 2 3" xfId="42317"/>
    <cellStyle name="Normal 4 2 3 3 3 2 2 2 3" xfId="23959"/>
    <cellStyle name="Normal 4 2 3 3 3 2 2 2 4" xfId="36203"/>
    <cellStyle name="Normal 4 2 3 3 3 2 2 2 5" xfId="48432"/>
    <cellStyle name="Normal 4 2 3 3 3 2 2 3" xfId="17820"/>
    <cellStyle name="Normal 4 2 3 3 3 2 2 3 2" xfId="30075"/>
    <cellStyle name="Normal 4 2 3 3 3 2 2 3 3" xfId="42316"/>
    <cellStyle name="Normal 4 2 3 3 3 2 2 4" xfId="23958"/>
    <cellStyle name="Normal 4 2 3 3 3 2 2 5" xfId="36202"/>
    <cellStyle name="Normal 4 2 3 3 3 2 2 6" xfId="48431"/>
    <cellStyle name="Normal 4 2 3 3 3 2 3" xfId="6822"/>
    <cellStyle name="Normal 4 2 3 3 3 2 3 2" xfId="17822"/>
    <cellStyle name="Normal 4 2 3 3 3 2 3 2 2" xfId="30077"/>
    <cellStyle name="Normal 4 2 3 3 3 2 3 2 3" xfId="42318"/>
    <cellStyle name="Normal 4 2 3 3 3 2 3 3" xfId="23960"/>
    <cellStyle name="Normal 4 2 3 3 3 2 3 4" xfId="36204"/>
    <cellStyle name="Normal 4 2 3 3 3 2 3 5" xfId="48433"/>
    <cellStyle name="Normal 4 2 3 3 3 2 4" xfId="17819"/>
    <cellStyle name="Normal 4 2 3 3 3 2 4 2" xfId="30074"/>
    <cellStyle name="Normal 4 2 3 3 3 2 4 3" xfId="42315"/>
    <cellStyle name="Normal 4 2 3 3 3 2 5" xfId="23957"/>
    <cellStyle name="Normal 4 2 3 3 3 2 6" xfId="36201"/>
    <cellStyle name="Normal 4 2 3 3 3 2 7" xfId="48430"/>
    <cellStyle name="Normal 4 2 3 3 3 3" xfId="6823"/>
    <cellStyle name="Normal 4 2 3 3 3 3 2" xfId="6824"/>
    <cellStyle name="Normal 4 2 3 3 3 3 2 2" xfId="17824"/>
    <cellStyle name="Normal 4 2 3 3 3 3 2 2 2" xfId="30079"/>
    <cellStyle name="Normal 4 2 3 3 3 3 2 2 3" xfId="42320"/>
    <cellStyle name="Normal 4 2 3 3 3 3 2 3" xfId="23962"/>
    <cellStyle name="Normal 4 2 3 3 3 3 2 4" xfId="36206"/>
    <cellStyle name="Normal 4 2 3 3 3 3 2 5" xfId="48435"/>
    <cellStyle name="Normal 4 2 3 3 3 3 3" xfId="17823"/>
    <cellStyle name="Normal 4 2 3 3 3 3 3 2" xfId="30078"/>
    <cellStyle name="Normal 4 2 3 3 3 3 3 3" xfId="42319"/>
    <cellStyle name="Normal 4 2 3 3 3 3 4" xfId="23961"/>
    <cellStyle name="Normal 4 2 3 3 3 3 5" xfId="36205"/>
    <cellStyle name="Normal 4 2 3 3 3 3 6" xfId="48434"/>
    <cellStyle name="Normal 4 2 3 3 3 4" xfId="6825"/>
    <cellStyle name="Normal 4 2 3 3 3 4 2" xfId="17825"/>
    <cellStyle name="Normal 4 2 3 3 3 4 2 2" xfId="30080"/>
    <cellStyle name="Normal 4 2 3 3 3 4 2 3" xfId="42321"/>
    <cellStyle name="Normal 4 2 3 3 3 4 3" xfId="23963"/>
    <cellStyle name="Normal 4 2 3 3 3 4 4" xfId="36207"/>
    <cellStyle name="Normal 4 2 3 3 3 4 5" xfId="48436"/>
    <cellStyle name="Normal 4 2 3 3 3 5" xfId="17818"/>
    <cellStyle name="Normal 4 2 3 3 3 5 2" xfId="30073"/>
    <cellStyle name="Normal 4 2 3 3 3 5 3" xfId="42314"/>
    <cellStyle name="Normal 4 2 3 3 3 6" xfId="23956"/>
    <cellStyle name="Normal 4 2 3 3 3 7" xfId="36200"/>
    <cellStyle name="Normal 4 2 3 3 3 8" xfId="48429"/>
    <cellStyle name="Normal 4 2 3 3 4" xfId="6826"/>
    <cellStyle name="Normal 4 2 3 3 4 2" xfId="6827"/>
    <cellStyle name="Normal 4 2 3 3 4 2 2" xfId="6828"/>
    <cellStyle name="Normal 4 2 3 3 4 2 2 2" xfId="17828"/>
    <cellStyle name="Normal 4 2 3 3 4 2 2 2 2" xfId="30083"/>
    <cellStyle name="Normal 4 2 3 3 4 2 2 2 3" xfId="42324"/>
    <cellStyle name="Normal 4 2 3 3 4 2 2 3" xfId="23966"/>
    <cellStyle name="Normal 4 2 3 3 4 2 2 4" xfId="36210"/>
    <cellStyle name="Normal 4 2 3 3 4 2 2 5" xfId="48439"/>
    <cellStyle name="Normal 4 2 3 3 4 2 3" xfId="17827"/>
    <cellStyle name="Normal 4 2 3 3 4 2 3 2" xfId="30082"/>
    <cellStyle name="Normal 4 2 3 3 4 2 3 3" xfId="42323"/>
    <cellStyle name="Normal 4 2 3 3 4 2 4" xfId="23965"/>
    <cellStyle name="Normal 4 2 3 3 4 2 5" xfId="36209"/>
    <cellStyle name="Normal 4 2 3 3 4 2 6" xfId="48438"/>
    <cellStyle name="Normal 4 2 3 3 4 3" xfId="6829"/>
    <cellStyle name="Normal 4 2 3 3 4 3 2" xfId="17829"/>
    <cellStyle name="Normal 4 2 3 3 4 3 2 2" xfId="30084"/>
    <cellStyle name="Normal 4 2 3 3 4 3 2 3" xfId="42325"/>
    <cellStyle name="Normal 4 2 3 3 4 3 3" xfId="23967"/>
    <cellStyle name="Normal 4 2 3 3 4 3 4" xfId="36211"/>
    <cellStyle name="Normal 4 2 3 3 4 3 5" xfId="48440"/>
    <cellStyle name="Normal 4 2 3 3 4 4" xfId="17826"/>
    <cellStyle name="Normal 4 2 3 3 4 4 2" xfId="30081"/>
    <cellStyle name="Normal 4 2 3 3 4 4 3" xfId="42322"/>
    <cellStyle name="Normal 4 2 3 3 4 5" xfId="23964"/>
    <cellStyle name="Normal 4 2 3 3 4 6" xfId="36208"/>
    <cellStyle name="Normal 4 2 3 3 4 7" xfId="48437"/>
    <cellStyle name="Normal 4 2 3 3 5" xfId="6830"/>
    <cellStyle name="Normal 4 2 3 3 5 2" xfId="6831"/>
    <cellStyle name="Normal 4 2 3 3 5 2 2" xfId="17831"/>
    <cellStyle name="Normal 4 2 3 3 5 2 2 2" xfId="30086"/>
    <cellStyle name="Normal 4 2 3 3 5 2 2 3" xfId="42327"/>
    <cellStyle name="Normal 4 2 3 3 5 2 3" xfId="23969"/>
    <cellStyle name="Normal 4 2 3 3 5 2 4" xfId="36213"/>
    <cellStyle name="Normal 4 2 3 3 5 2 5" xfId="48442"/>
    <cellStyle name="Normal 4 2 3 3 5 3" xfId="17830"/>
    <cellStyle name="Normal 4 2 3 3 5 3 2" xfId="30085"/>
    <cellStyle name="Normal 4 2 3 3 5 3 3" xfId="42326"/>
    <cellStyle name="Normal 4 2 3 3 5 4" xfId="23968"/>
    <cellStyle name="Normal 4 2 3 3 5 5" xfId="36212"/>
    <cellStyle name="Normal 4 2 3 3 5 6" xfId="48441"/>
    <cellStyle name="Normal 4 2 3 3 6" xfId="6832"/>
    <cellStyle name="Normal 4 2 3 3 6 2" xfId="17832"/>
    <cellStyle name="Normal 4 2 3 3 6 2 2" xfId="30087"/>
    <cellStyle name="Normal 4 2 3 3 6 2 3" xfId="42328"/>
    <cellStyle name="Normal 4 2 3 3 6 3" xfId="23970"/>
    <cellStyle name="Normal 4 2 3 3 6 4" xfId="36214"/>
    <cellStyle name="Normal 4 2 3 3 6 5" xfId="48443"/>
    <cellStyle name="Normal 4 2 3 3 7" xfId="17801"/>
    <cellStyle name="Normal 4 2 3 3 7 2" xfId="30056"/>
    <cellStyle name="Normal 4 2 3 3 7 3" xfId="42297"/>
    <cellStyle name="Normal 4 2 3 3 8" xfId="23939"/>
    <cellStyle name="Normal 4 2 3 3 9" xfId="36183"/>
    <cellStyle name="Normal 4 2 3 4" xfId="6833"/>
    <cellStyle name="Normal 4 2 3 4 2" xfId="6834"/>
    <cellStyle name="Normal 4 2 3 4 2 2" xfId="6835"/>
    <cellStyle name="Normal 4 2 3 4 2 2 2" xfId="6836"/>
    <cellStyle name="Normal 4 2 3 4 2 2 2 2" xfId="6837"/>
    <cellStyle name="Normal 4 2 3 4 2 2 2 2 2" xfId="17837"/>
    <cellStyle name="Normal 4 2 3 4 2 2 2 2 2 2" xfId="30092"/>
    <cellStyle name="Normal 4 2 3 4 2 2 2 2 2 3" xfId="42333"/>
    <cellStyle name="Normal 4 2 3 4 2 2 2 2 3" xfId="23975"/>
    <cellStyle name="Normal 4 2 3 4 2 2 2 2 4" xfId="36219"/>
    <cellStyle name="Normal 4 2 3 4 2 2 2 2 5" xfId="48448"/>
    <cellStyle name="Normal 4 2 3 4 2 2 2 3" xfId="17836"/>
    <cellStyle name="Normal 4 2 3 4 2 2 2 3 2" xfId="30091"/>
    <cellStyle name="Normal 4 2 3 4 2 2 2 3 3" xfId="42332"/>
    <cellStyle name="Normal 4 2 3 4 2 2 2 4" xfId="23974"/>
    <cellStyle name="Normal 4 2 3 4 2 2 2 5" xfId="36218"/>
    <cellStyle name="Normal 4 2 3 4 2 2 2 6" xfId="48447"/>
    <cellStyle name="Normal 4 2 3 4 2 2 3" xfId="6838"/>
    <cellStyle name="Normal 4 2 3 4 2 2 3 2" xfId="17838"/>
    <cellStyle name="Normal 4 2 3 4 2 2 3 2 2" xfId="30093"/>
    <cellStyle name="Normal 4 2 3 4 2 2 3 2 3" xfId="42334"/>
    <cellStyle name="Normal 4 2 3 4 2 2 3 3" xfId="23976"/>
    <cellStyle name="Normal 4 2 3 4 2 2 3 4" xfId="36220"/>
    <cellStyle name="Normal 4 2 3 4 2 2 3 5" xfId="48449"/>
    <cellStyle name="Normal 4 2 3 4 2 2 4" xfId="17835"/>
    <cellStyle name="Normal 4 2 3 4 2 2 4 2" xfId="30090"/>
    <cellStyle name="Normal 4 2 3 4 2 2 4 3" xfId="42331"/>
    <cellStyle name="Normal 4 2 3 4 2 2 5" xfId="23973"/>
    <cellStyle name="Normal 4 2 3 4 2 2 6" xfId="36217"/>
    <cellStyle name="Normal 4 2 3 4 2 2 7" xfId="48446"/>
    <cellStyle name="Normal 4 2 3 4 2 3" xfId="6839"/>
    <cellStyle name="Normal 4 2 3 4 2 3 2" xfId="6840"/>
    <cellStyle name="Normal 4 2 3 4 2 3 2 2" xfId="17840"/>
    <cellStyle name="Normal 4 2 3 4 2 3 2 2 2" xfId="30095"/>
    <cellStyle name="Normal 4 2 3 4 2 3 2 2 3" xfId="42336"/>
    <cellStyle name="Normal 4 2 3 4 2 3 2 3" xfId="23978"/>
    <cellStyle name="Normal 4 2 3 4 2 3 2 4" xfId="36222"/>
    <cellStyle name="Normal 4 2 3 4 2 3 2 5" xfId="48451"/>
    <cellStyle name="Normal 4 2 3 4 2 3 3" xfId="17839"/>
    <cellStyle name="Normal 4 2 3 4 2 3 3 2" xfId="30094"/>
    <cellStyle name="Normal 4 2 3 4 2 3 3 3" xfId="42335"/>
    <cellStyle name="Normal 4 2 3 4 2 3 4" xfId="23977"/>
    <cellStyle name="Normal 4 2 3 4 2 3 5" xfId="36221"/>
    <cellStyle name="Normal 4 2 3 4 2 3 6" xfId="48450"/>
    <cellStyle name="Normal 4 2 3 4 2 4" xfId="6841"/>
    <cellStyle name="Normal 4 2 3 4 2 4 2" xfId="17841"/>
    <cellStyle name="Normal 4 2 3 4 2 4 2 2" xfId="30096"/>
    <cellStyle name="Normal 4 2 3 4 2 4 2 3" xfId="42337"/>
    <cellStyle name="Normal 4 2 3 4 2 4 3" xfId="23979"/>
    <cellStyle name="Normal 4 2 3 4 2 4 4" xfId="36223"/>
    <cellStyle name="Normal 4 2 3 4 2 4 5" xfId="48452"/>
    <cellStyle name="Normal 4 2 3 4 2 5" xfId="17834"/>
    <cellStyle name="Normal 4 2 3 4 2 5 2" xfId="30089"/>
    <cellStyle name="Normal 4 2 3 4 2 5 3" xfId="42330"/>
    <cellStyle name="Normal 4 2 3 4 2 6" xfId="23972"/>
    <cellStyle name="Normal 4 2 3 4 2 7" xfId="36216"/>
    <cellStyle name="Normal 4 2 3 4 2 8" xfId="48445"/>
    <cellStyle name="Normal 4 2 3 4 3" xfId="6842"/>
    <cellStyle name="Normal 4 2 3 4 3 2" xfId="6843"/>
    <cellStyle name="Normal 4 2 3 4 3 2 2" xfId="6844"/>
    <cellStyle name="Normal 4 2 3 4 3 2 2 2" xfId="17844"/>
    <cellStyle name="Normal 4 2 3 4 3 2 2 2 2" xfId="30099"/>
    <cellStyle name="Normal 4 2 3 4 3 2 2 2 3" xfId="42340"/>
    <cellStyle name="Normal 4 2 3 4 3 2 2 3" xfId="23982"/>
    <cellStyle name="Normal 4 2 3 4 3 2 2 4" xfId="36226"/>
    <cellStyle name="Normal 4 2 3 4 3 2 2 5" xfId="48455"/>
    <cellStyle name="Normal 4 2 3 4 3 2 3" xfId="17843"/>
    <cellStyle name="Normal 4 2 3 4 3 2 3 2" xfId="30098"/>
    <cellStyle name="Normal 4 2 3 4 3 2 3 3" xfId="42339"/>
    <cellStyle name="Normal 4 2 3 4 3 2 4" xfId="23981"/>
    <cellStyle name="Normal 4 2 3 4 3 2 5" xfId="36225"/>
    <cellStyle name="Normal 4 2 3 4 3 2 6" xfId="48454"/>
    <cellStyle name="Normal 4 2 3 4 3 3" xfId="6845"/>
    <cellStyle name="Normal 4 2 3 4 3 3 2" xfId="17845"/>
    <cellStyle name="Normal 4 2 3 4 3 3 2 2" xfId="30100"/>
    <cellStyle name="Normal 4 2 3 4 3 3 2 3" xfId="42341"/>
    <cellStyle name="Normal 4 2 3 4 3 3 3" xfId="23983"/>
    <cellStyle name="Normal 4 2 3 4 3 3 4" xfId="36227"/>
    <cellStyle name="Normal 4 2 3 4 3 3 5" xfId="48456"/>
    <cellStyle name="Normal 4 2 3 4 3 4" xfId="17842"/>
    <cellStyle name="Normal 4 2 3 4 3 4 2" xfId="30097"/>
    <cellStyle name="Normal 4 2 3 4 3 4 3" xfId="42338"/>
    <cellStyle name="Normal 4 2 3 4 3 5" xfId="23980"/>
    <cellStyle name="Normal 4 2 3 4 3 6" xfId="36224"/>
    <cellStyle name="Normal 4 2 3 4 3 7" xfId="48453"/>
    <cellStyle name="Normal 4 2 3 4 4" xfId="6846"/>
    <cellStyle name="Normal 4 2 3 4 4 2" xfId="6847"/>
    <cellStyle name="Normal 4 2 3 4 4 2 2" xfId="17847"/>
    <cellStyle name="Normal 4 2 3 4 4 2 2 2" xfId="30102"/>
    <cellStyle name="Normal 4 2 3 4 4 2 2 3" xfId="42343"/>
    <cellStyle name="Normal 4 2 3 4 4 2 3" xfId="23985"/>
    <cellStyle name="Normal 4 2 3 4 4 2 4" xfId="36229"/>
    <cellStyle name="Normal 4 2 3 4 4 2 5" xfId="48458"/>
    <cellStyle name="Normal 4 2 3 4 4 3" xfId="17846"/>
    <cellStyle name="Normal 4 2 3 4 4 3 2" xfId="30101"/>
    <cellStyle name="Normal 4 2 3 4 4 3 3" xfId="42342"/>
    <cellStyle name="Normal 4 2 3 4 4 4" xfId="23984"/>
    <cellStyle name="Normal 4 2 3 4 4 5" xfId="36228"/>
    <cellStyle name="Normal 4 2 3 4 4 6" xfId="48457"/>
    <cellStyle name="Normal 4 2 3 4 5" xfId="6848"/>
    <cellStyle name="Normal 4 2 3 4 5 2" xfId="17848"/>
    <cellStyle name="Normal 4 2 3 4 5 2 2" xfId="30103"/>
    <cellStyle name="Normal 4 2 3 4 5 2 3" xfId="42344"/>
    <cellStyle name="Normal 4 2 3 4 5 3" xfId="23986"/>
    <cellStyle name="Normal 4 2 3 4 5 4" xfId="36230"/>
    <cellStyle name="Normal 4 2 3 4 5 5" xfId="48459"/>
    <cellStyle name="Normal 4 2 3 4 6" xfId="17833"/>
    <cellStyle name="Normal 4 2 3 4 6 2" xfId="30088"/>
    <cellStyle name="Normal 4 2 3 4 6 3" xfId="42329"/>
    <cellStyle name="Normal 4 2 3 4 7" xfId="23971"/>
    <cellStyle name="Normal 4 2 3 4 8" xfId="36215"/>
    <cellStyle name="Normal 4 2 3 4 9" xfId="48444"/>
    <cellStyle name="Normal 4 2 3 5" xfId="6849"/>
    <cellStyle name="Normal 4 2 3 5 2" xfId="6850"/>
    <cellStyle name="Normal 4 2 3 5 2 2" xfId="6851"/>
    <cellStyle name="Normal 4 2 3 5 2 2 2" xfId="6852"/>
    <cellStyle name="Normal 4 2 3 5 2 2 2 2" xfId="17852"/>
    <cellStyle name="Normal 4 2 3 5 2 2 2 2 2" xfId="30107"/>
    <cellStyle name="Normal 4 2 3 5 2 2 2 2 3" xfId="42348"/>
    <cellStyle name="Normal 4 2 3 5 2 2 2 3" xfId="23990"/>
    <cellStyle name="Normal 4 2 3 5 2 2 2 4" xfId="36234"/>
    <cellStyle name="Normal 4 2 3 5 2 2 2 5" xfId="48463"/>
    <cellStyle name="Normal 4 2 3 5 2 2 3" xfId="17851"/>
    <cellStyle name="Normal 4 2 3 5 2 2 3 2" xfId="30106"/>
    <cellStyle name="Normal 4 2 3 5 2 2 3 3" xfId="42347"/>
    <cellStyle name="Normal 4 2 3 5 2 2 4" xfId="23989"/>
    <cellStyle name="Normal 4 2 3 5 2 2 5" xfId="36233"/>
    <cellStyle name="Normal 4 2 3 5 2 2 6" xfId="48462"/>
    <cellStyle name="Normal 4 2 3 5 2 3" xfId="6853"/>
    <cellStyle name="Normal 4 2 3 5 2 3 2" xfId="17853"/>
    <cellStyle name="Normal 4 2 3 5 2 3 2 2" xfId="30108"/>
    <cellStyle name="Normal 4 2 3 5 2 3 2 3" xfId="42349"/>
    <cellStyle name="Normal 4 2 3 5 2 3 3" xfId="23991"/>
    <cellStyle name="Normal 4 2 3 5 2 3 4" xfId="36235"/>
    <cellStyle name="Normal 4 2 3 5 2 3 5" xfId="48464"/>
    <cellStyle name="Normal 4 2 3 5 2 4" xfId="17850"/>
    <cellStyle name="Normal 4 2 3 5 2 4 2" xfId="30105"/>
    <cellStyle name="Normal 4 2 3 5 2 4 3" xfId="42346"/>
    <cellStyle name="Normal 4 2 3 5 2 5" xfId="23988"/>
    <cellStyle name="Normal 4 2 3 5 2 6" xfId="36232"/>
    <cellStyle name="Normal 4 2 3 5 2 7" xfId="48461"/>
    <cellStyle name="Normal 4 2 3 5 3" xfId="6854"/>
    <cellStyle name="Normal 4 2 3 5 3 2" xfId="6855"/>
    <cellStyle name="Normal 4 2 3 5 3 2 2" xfId="17855"/>
    <cellStyle name="Normal 4 2 3 5 3 2 2 2" xfId="30110"/>
    <cellStyle name="Normal 4 2 3 5 3 2 2 3" xfId="42351"/>
    <cellStyle name="Normal 4 2 3 5 3 2 3" xfId="23993"/>
    <cellStyle name="Normal 4 2 3 5 3 2 4" xfId="36237"/>
    <cellStyle name="Normal 4 2 3 5 3 2 5" xfId="48466"/>
    <cellStyle name="Normal 4 2 3 5 3 3" xfId="17854"/>
    <cellStyle name="Normal 4 2 3 5 3 3 2" xfId="30109"/>
    <cellStyle name="Normal 4 2 3 5 3 3 3" xfId="42350"/>
    <cellStyle name="Normal 4 2 3 5 3 4" xfId="23992"/>
    <cellStyle name="Normal 4 2 3 5 3 5" xfId="36236"/>
    <cellStyle name="Normal 4 2 3 5 3 6" xfId="48465"/>
    <cellStyle name="Normal 4 2 3 5 4" xfId="6856"/>
    <cellStyle name="Normal 4 2 3 5 4 2" xfId="17856"/>
    <cellStyle name="Normal 4 2 3 5 4 2 2" xfId="30111"/>
    <cellStyle name="Normal 4 2 3 5 4 2 3" xfId="42352"/>
    <cellStyle name="Normal 4 2 3 5 4 3" xfId="23994"/>
    <cellStyle name="Normal 4 2 3 5 4 4" xfId="36238"/>
    <cellStyle name="Normal 4 2 3 5 4 5" xfId="48467"/>
    <cellStyle name="Normal 4 2 3 5 5" xfId="17849"/>
    <cellStyle name="Normal 4 2 3 5 5 2" xfId="30104"/>
    <cellStyle name="Normal 4 2 3 5 5 3" xfId="42345"/>
    <cellStyle name="Normal 4 2 3 5 6" xfId="23987"/>
    <cellStyle name="Normal 4 2 3 5 7" xfId="36231"/>
    <cellStyle name="Normal 4 2 3 5 8" xfId="48460"/>
    <cellStyle name="Normal 4 2 3 6" xfId="6857"/>
    <cellStyle name="Normal 4 2 3 6 2" xfId="6858"/>
    <cellStyle name="Normal 4 2 3 6 2 2" xfId="6859"/>
    <cellStyle name="Normal 4 2 3 6 2 2 2" xfId="17859"/>
    <cellStyle name="Normal 4 2 3 6 2 2 2 2" xfId="30114"/>
    <cellStyle name="Normal 4 2 3 6 2 2 2 3" xfId="42355"/>
    <cellStyle name="Normal 4 2 3 6 2 2 3" xfId="23997"/>
    <cellStyle name="Normal 4 2 3 6 2 2 4" xfId="36241"/>
    <cellStyle name="Normal 4 2 3 6 2 2 5" xfId="48470"/>
    <cellStyle name="Normal 4 2 3 6 2 3" xfId="17858"/>
    <cellStyle name="Normal 4 2 3 6 2 3 2" xfId="30113"/>
    <cellStyle name="Normal 4 2 3 6 2 3 3" xfId="42354"/>
    <cellStyle name="Normal 4 2 3 6 2 4" xfId="23996"/>
    <cellStyle name="Normal 4 2 3 6 2 5" xfId="36240"/>
    <cellStyle name="Normal 4 2 3 6 2 6" xfId="48469"/>
    <cellStyle name="Normal 4 2 3 6 3" xfId="6860"/>
    <cellStyle name="Normal 4 2 3 6 3 2" xfId="17860"/>
    <cellStyle name="Normal 4 2 3 6 3 2 2" xfId="30115"/>
    <cellStyle name="Normal 4 2 3 6 3 2 3" xfId="42356"/>
    <cellStyle name="Normal 4 2 3 6 3 3" xfId="23998"/>
    <cellStyle name="Normal 4 2 3 6 3 4" xfId="36242"/>
    <cellStyle name="Normal 4 2 3 6 3 5" xfId="48471"/>
    <cellStyle name="Normal 4 2 3 6 4" xfId="17857"/>
    <cellStyle name="Normal 4 2 3 6 4 2" xfId="30112"/>
    <cellStyle name="Normal 4 2 3 6 4 3" xfId="42353"/>
    <cellStyle name="Normal 4 2 3 6 5" xfId="23995"/>
    <cellStyle name="Normal 4 2 3 6 6" xfId="36239"/>
    <cellStyle name="Normal 4 2 3 6 7" xfId="48468"/>
    <cellStyle name="Normal 4 2 3 7" xfId="6861"/>
    <cellStyle name="Normal 4 2 3 7 2" xfId="6862"/>
    <cellStyle name="Normal 4 2 3 7 2 2" xfId="6863"/>
    <cellStyle name="Normal 4 2 3 7 2 2 2" xfId="17863"/>
    <cellStyle name="Normal 4 2 3 7 2 2 2 2" xfId="30118"/>
    <cellStyle name="Normal 4 2 3 7 2 2 2 3" xfId="42359"/>
    <cellStyle name="Normal 4 2 3 7 2 2 3" xfId="24001"/>
    <cellStyle name="Normal 4 2 3 7 2 2 4" xfId="36245"/>
    <cellStyle name="Normal 4 2 3 7 2 2 5" xfId="48474"/>
    <cellStyle name="Normal 4 2 3 7 2 3" xfId="17862"/>
    <cellStyle name="Normal 4 2 3 7 2 3 2" xfId="30117"/>
    <cellStyle name="Normal 4 2 3 7 2 3 3" xfId="42358"/>
    <cellStyle name="Normal 4 2 3 7 2 4" xfId="24000"/>
    <cellStyle name="Normal 4 2 3 7 2 5" xfId="36244"/>
    <cellStyle name="Normal 4 2 3 7 2 6" xfId="48473"/>
    <cellStyle name="Normal 4 2 3 7 3" xfId="6864"/>
    <cellStyle name="Normal 4 2 3 7 3 2" xfId="17864"/>
    <cellStyle name="Normal 4 2 3 7 3 2 2" xfId="30119"/>
    <cellStyle name="Normal 4 2 3 7 3 2 3" xfId="42360"/>
    <cellStyle name="Normal 4 2 3 7 3 3" xfId="24002"/>
    <cellStyle name="Normal 4 2 3 7 3 4" xfId="36246"/>
    <cellStyle name="Normal 4 2 3 7 3 5" xfId="48475"/>
    <cellStyle name="Normal 4 2 3 7 4" xfId="17861"/>
    <cellStyle name="Normal 4 2 3 7 4 2" xfId="30116"/>
    <cellStyle name="Normal 4 2 3 7 4 3" xfId="42357"/>
    <cellStyle name="Normal 4 2 3 7 5" xfId="23999"/>
    <cellStyle name="Normal 4 2 3 7 6" xfId="36243"/>
    <cellStyle name="Normal 4 2 3 7 7" xfId="48472"/>
    <cellStyle name="Normal 4 2 3 8" xfId="6865"/>
    <cellStyle name="Normal 4 2 3 8 2" xfId="6866"/>
    <cellStyle name="Normal 4 2 3 8 2 2" xfId="17866"/>
    <cellStyle name="Normal 4 2 3 8 2 2 2" xfId="30121"/>
    <cellStyle name="Normal 4 2 3 8 2 2 3" xfId="42362"/>
    <cellStyle name="Normal 4 2 3 8 2 3" xfId="24004"/>
    <cellStyle name="Normal 4 2 3 8 2 4" xfId="36248"/>
    <cellStyle name="Normal 4 2 3 8 2 5" xfId="48477"/>
    <cellStyle name="Normal 4 2 3 8 3" xfId="17865"/>
    <cellStyle name="Normal 4 2 3 8 3 2" xfId="30120"/>
    <cellStyle name="Normal 4 2 3 8 3 3" xfId="42361"/>
    <cellStyle name="Normal 4 2 3 8 4" xfId="24003"/>
    <cellStyle name="Normal 4 2 3 8 5" xfId="36247"/>
    <cellStyle name="Normal 4 2 3 8 6" xfId="48476"/>
    <cellStyle name="Normal 4 2 3 9" xfId="6867"/>
    <cellStyle name="Normal 4 2 3 9 2" xfId="17867"/>
    <cellStyle name="Normal 4 2 3 9 2 2" xfId="30122"/>
    <cellStyle name="Normal 4 2 3 9 2 3" xfId="42363"/>
    <cellStyle name="Normal 4 2 3 9 3" xfId="24005"/>
    <cellStyle name="Normal 4 2 3 9 4" xfId="36249"/>
    <cellStyle name="Normal 4 2 3 9 5" xfId="48478"/>
    <cellStyle name="Normal 4 2 4" xfId="6868"/>
    <cellStyle name="Normal 4 2 4 10" xfId="36250"/>
    <cellStyle name="Normal 4 2 4 11" xfId="48479"/>
    <cellStyle name="Normal 4 2 4 2" xfId="6869"/>
    <cellStyle name="Normal 4 2 4 2 10" xfId="48480"/>
    <cellStyle name="Normal 4 2 4 2 2" xfId="6870"/>
    <cellStyle name="Normal 4 2 4 2 2 2" xfId="6871"/>
    <cellStyle name="Normal 4 2 4 2 2 2 2" xfId="6872"/>
    <cellStyle name="Normal 4 2 4 2 2 2 2 2" xfId="6873"/>
    <cellStyle name="Normal 4 2 4 2 2 2 2 2 2" xfId="6874"/>
    <cellStyle name="Normal 4 2 4 2 2 2 2 2 2 2" xfId="17874"/>
    <cellStyle name="Normal 4 2 4 2 2 2 2 2 2 2 2" xfId="30129"/>
    <cellStyle name="Normal 4 2 4 2 2 2 2 2 2 2 3" xfId="42370"/>
    <cellStyle name="Normal 4 2 4 2 2 2 2 2 2 3" xfId="24012"/>
    <cellStyle name="Normal 4 2 4 2 2 2 2 2 2 4" xfId="36256"/>
    <cellStyle name="Normal 4 2 4 2 2 2 2 2 2 5" xfId="48485"/>
    <cellStyle name="Normal 4 2 4 2 2 2 2 2 3" xfId="17873"/>
    <cellStyle name="Normal 4 2 4 2 2 2 2 2 3 2" xfId="30128"/>
    <cellStyle name="Normal 4 2 4 2 2 2 2 2 3 3" xfId="42369"/>
    <cellStyle name="Normal 4 2 4 2 2 2 2 2 4" xfId="24011"/>
    <cellStyle name="Normal 4 2 4 2 2 2 2 2 5" xfId="36255"/>
    <cellStyle name="Normal 4 2 4 2 2 2 2 2 6" xfId="48484"/>
    <cellStyle name="Normal 4 2 4 2 2 2 2 3" xfId="6875"/>
    <cellStyle name="Normal 4 2 4 2 2 2 2 3 2" xfId="17875"/>
    <cellStyle name="Normal 4 2 4 2 2 2 2 3 2 2" xfId="30130"/>
    <cellStyle name="Normal 4 2 4 2 2 2 2 3 2 3" xfId="42371"/>
    <cellStyle name="Normal 4 2 4 2 2 2 2 3 3" xfId="24013"/>
    <cellStyle name="Normal 4 2 4 2 2 2 2 3 4" xfId="36257"/>
    <cellStyle name="Normal 4 2 4 2 2 2 2 3 5" xfId="48486"/>
    <cellStyle name="Normal 4 2 4 2 2 2 2 4" xfId="17872"/>
    <cellStyle name="Normal 4 2 4 2 2 2 2 4 2" xfId="30127"/>
    <cellStyle name="Normal 4 2 4 2 2 2 2 4 3" xfId="42368"/>
    <cellStyle name="Normal 4 2 4 2 2 2 2 5" xfId="24010"/>
    <cellStyle name="Normal 4 2 4 2 2 2 2 6" xfId="36254"/>
    <cellStyle name="Normal 4 2 4 2 2 2 2 7" xfId="48483"/>
    <cellStyle name="Normal 4 2 4 2 2 2 3" xfId="6876"/>
    <cellStyle name="Normal 4 2 4 2 2 2 3 2" xfId="6877"/>
    <cellStyle name="Normal 4 2 4 2 2 2 3 2 2" xfId="17877"/>
    <cellStyle name="Normal 4 2 4 2 2 2 3 2 2 2" xfId="30132"/>
    <cellStyle name="Normal 4 2 4 2 2 2 3 2 2 3" xfId="42373"/>
    <cellStyle name="Normal 4 2 4 2 2 2 3 2 3" xfId="24015"/>
    <cellStyle name="Normal 4 2 4 2 2 2 3 2 4" xfId="36259"/>
    <cellStyle name="Normal 4 2 4 2 2 2 3 2 5" xfId="48488"/>
    <cellStyle name="Normal 4 2 4 2 2 2 3 3" xfId="17876"/>
    <cellStyle name="Normal 4 2 4 2 2 2 3 3 2" xfId="30131"/>
    <cellStyle name="Normal 4 2 4 2 2 2 3 3 3" xfId="42372"/>
    <cellStyle name="Normal 4 2 4 2 2 2 3 4" xfId="24014"/>
    <cellStyle name="Normal 4 2 4 2 2 2 3 5" xfId="36258"/>
    <cellStyle name="Normal 4 2 4 2 2 2 3 6" xfId="48487"/>
    <cellStyle name="Normal 4 2 4 2 2 2 4" xfId="6878"/>
    <cellStyle name="Normal 4 2 4 2 2 2 4 2" xfId="17878"/>
    <cellStyle name="Normal 4 2 4 2 2 2 4 2 2" xfId="30133"/>
    <cellStyle name="Normal 4 2 4 2 2 2 4 2 3" xfId="42374"/>
    <cellStyle name="Normal 4 2 4 2 2 2 4 3" xfId="24016"/>
    <cellStyle name="Normal 4 2 4 2 2 2 4 4" xfId="36260"/>
    <cellStyle name="Normal 4 2 4 2 2 2 4 5" xfId="48489"/>
    <cellStyle name="Normal 4 2 4 2 2 2 5" xfId="17871"/>
    <cellStyle name="Normal 4 2 4 2 2 2 5 2" xfId="30126"/>
    <cellStyle name="Normal 4 2 4 2 2 2 5 3" xfId="42367"/>
    <cellStyle name="Normal 4 2 4 2 2 2 6" xfId="24009"/>
    <cellStyle name="Normal 4 2 4 2 2 2 7" xfId="36253"/>
    <cellStyle name="Normal 4 2 4 2 2 2 8" xfId="48482"/>
    <cellStyle name="Normal 4 2 4 2 2 3" xfId="6879"/>
    <cellStyle name="Normal 4 2 4 2 2 3 2" xfId="6880"/>
    <cellStyle name="Normal 4 2 4 2 2 3 2 2" xfId="6881"/>
    <cellStyle name="Normal 4 2 4 2 2 3 2 2 2" xfId="17881"/>
    <cellStyle name="Normal 4 2 4 2 2 3 2 2 2 2" xfId="30136"/>
    <cellStyle name="Normal 4 2 4 2 2 3 2 2 2 3" xfId="42377"/>
    <cellStyle name="Normal 4 2 4 2 2 3 2 2 3" xfId="24019"/>
    <cellStyle name="Normal 4 2 4 2 2 3 2 2 4" xfId="36263"/>
    <cellStyle name="Normal 4 2 4 2 2 3 2 2 5" xfId="48492"/>
    <cellStyle name="Normal 4 2 4 2 2 3 2 3" xfId="17880"/>
    <cellStyle name="Normal 4 2 4 2 2 3 2 3 2" xfId="30135"/>
    <cellStyle name="Normal 4 2 4 2 2 3 2 3 3" xfId="42376"/>
    <cellStyle name="Normal 4 2 4 2 2 3 2 4" xfId="24018"/>
    <cellStyle name="Normal 4 2 4 2 2 3 2 5" xfId="36262"/>
    <cellStyle name="Normal 4 2 4 2 2 3 2 6" xfId="48491"/>
    <cellStyle name="Normal 4 2 4 2 2 3 3" xfId="6882"/>
    <cellStyle name="Normal 4 2 4 2 2 3 3 2" xfId="17882"/>
    <cellStyle name="Normal 4 2 4 2 2 3 3 2 2" xfId="30137"/>
    <cellStyle name="Normal 4 2 4 2 2 3 3 2 3" xfId="42378"/>
    <cellStyle name="Normal 4 2 4 2 2 3 3 3" xfId="24020"/>
    <cellStyle name="Normal 4 2 4 2 2 3 3 4" xfId="36264"/>
    <cellStyle name="Normal 4 2 4 2 2 3 3 5" xfId="48493"/>
    <cellStyle name="Normal 4 2 4 2 2 3 4" xfId="17879"/>
    <cellStyle name="Normal 4 2 4 2 2 3 4 2" xfId="30134"/>
    <cellStyle name="Normal 4 2 4 2 2 3 4 3" xfId="42375"/>
    <cellStyle name="Normal 4 2 4 2 2 3 5" xfId="24017"/>
    <cellStyle name="Normal 4 2 4 2 2 3 6" xfId="36261"/>
    <cellStyle name="Normal 4 2 4 2 2 3 7" xfId="48490"/>
    <cellStyle name="Normal 4 2 4 2 2 4" xfId="6883"/>
    <cellStyle name="Normal 4 2 4 2 2 4 2" xfId="6884"/>
    <cellStyle name="Normal 4 2 4 2 2 4 2 2" xfId="17884"/>
    <cellStyle name="Normal 4 2 4 2 2 4 2 2 2" xfId="30139"/>
    <cellStyle name="Normal 4 2 4 2 2 4 2 2 3" xfId="42380"/>
    <cellStyle name="Normal 4 2 4 2 2 4 2 3" xfId="24022"/>
    <cellStyle name="Normal 4 2 4 2 2 4 2 4" xfId="36266"/>
    <cellStyle name="Normal 4 2 4 2 2 4 2 5" xfId="48495"/>
    <cellStyle name="Normal 4 2 4 2 2 4 3" xfId="17883"/>
    <cellStyle name="Normal 4 2 4 2 2 4 3 2" xfId="30138"/>
    <cellStyle name="Normal 4 2 4 2 2 4 3 3" xfId="42379"/>
    <cellStyle name="Normal 4 2 4 2 2 4 4" xfId="24021"/>
    <cellStyle name="Normal 4 2 4 2 2 4 5" xfId="36265"/>
    <cellStyle name="Normal 4 2 4 2 2 4 6" xfId="48494"/>
    <cellStyle name="Normal 4 2 4 2 2 5" xfId="6885"/>
    <cellStyle name="Normal 4 2 4 2 2 5 2" xfId="17885"/>
    <cellStyle name="Normal 4 2 4 2 2 5 2 2" xfId="30140"/>
    <cellStyle name="Normal 4 2 4 2 2 5 2 3" xfId="42381"/>
    <cellStyle name="Normal 4 2 4 2 2 5 3" xfId="24023"/>
    <cellStyle name="Normal 4 2 4 2 2 5 4" xfId="36267"/>
    <cellStyle name="Normal 4 2 4 2 2 5 5" xfId="48496"/>
    <cellStyle name="Normal 4 2 4 2 2 6" xfId="17870"/>
    <cellStyle name="Normal 4 2 4 2 2 6 2" xfId="30125"/>
    <cellStyle name="Normal 4 2 4 2 2 6 3" xfId="42366"/>
    <cellStyle name="Normal 4 2 4 2 2 7" xfId="24008"/>
    <cellStyle name="Normal 4 2 4 2 2 8" xfId="36252"/>
    <cellStyle name="Normal 4 2 4 2 2 9" xfId="48481"/>
    <cellStyle name="Normal 4 2 4 2 3" xfId="6886"/>
    <cellStyle name="Normal 4 2 4 2 3 2" xfId="6887"/>
    <cellStyle name="Normal 4 2 4 2 3 2 2" xfId="6888"/>
    <cellStyle name="Normal 4 2 4 2 3 2 2 2" xfId="6889"/>
    <cellStyle name="Normal 4 2 4 2 3 2 2 2 2" xfId="17889"/>
    <cellStyle name="Normal 4 2 4 2 3 2 2 2 2 2" xfId="30144"/>
    <cellStyle name="Normal 4 2 4 2 3 2 2 2 2 3" xfId="42385"/>
    <cellStyle name="Normal 4 2 4 2 3 2 2 2 3" xfId="24027"/>
    <cellStyle name="Normal 4 2 4 2 3 2 2 2 4" xfId="36271"/>
    <cellStyle name="Normal 4 2 4 2 3 2 2 2 5" xfId="48500"/>
    <cellStyle name="Normal 4 2 4 2 3 2 2 3" xfId="17888"/>
    <cellStyle name="Normal 4 2 4 2 3 2 2 3 2" xfId="30143"/>
    <cellStyle name="Normal 4 2 4 2 3 2 2 3 3" xfId="42384"/>
    <cellStyle name="Normal 4 2 4 2 3 2 2 4" xfId="24026"/>
    <cellStyle name="Normal 4 2 4 2 3 2 2 5" xfId="36270"/>
    <cellStyle name="Normal 4 2 4 2 3 2 2 6" xfId="48499"/>
    <cellStyle name="Normal 4 2 4 2 3 2 3" xfId="6890"/>
    <cellStyle name="Normal 4 2 4 2 3 2 3 2" xfId="17890"/>
    <cellStyle name="Normal 4 2 4 2 3 2 3 2 2" xfId="30145"/>
    <cellStyle name="Normal 4 2 4 2 3 2 3 2 3" xfId="42386"/>
    <cellStyle name="Normal 4 2 4 2 3 2 3 3" xfId="24028"/>
    <cellStyle name="Normal 4 2 4 2 3 2 3 4" xfId="36272"/>
    <cellStyle name="Normal 4 2 4 2 3 2 3 5" xfId="48501"/>
    <cellStyle name="Normal 4 2 4 2 3 2 4" xfId="17887"/>
    <cellStyle name="Normal 4 2 4 2 3 2 4 2" xfId="30142"/>
    <cellStyle name="Normal 4 2 4 2 3 2 4 3" xfId="42383"/>
    <cellStyle name="Normal 4 2 4 2 3 2 5" xfId="24025"/>
    <cellStyle name="Normal 4 2 4 2 3 2 6" xfId="36269"/>
    <cellStyle name="Normal 4 2 4 2 3 2 7" xfId="48498"/>
    <cellStyle name="Normal 4 2 4 2 3 3" xfId="6891"/>
    <cellStyle name="Normal 4 2 4 2 3 3 2" xfId="6892"/>
    <cellStyle name="Normal 4 2 4 2 3 3 2 2" xfId="17892"/>
    <cellStyle name="Normal 4 2 4 2 3 3 2 2 2" xfId="30147"/>
    <cellStyle name="Normal 4 2 4 2 3 3 2 2 3" xfId="42388"/>
    <cellStyle name="Normal 4 2 4 2 3 3 2 3" xfId="24030"/>
    <cellStyle name="Normal 4 2 4 2 3 3 2 4" xfId="36274"/>
    <cellStyle name="Normal 4 2 4 2 3 3 2 5" xfId="48503"/>
    <cellStyle name="Normal 4 2 4 2 3 3 3" xfId="17891"/>
    <cellStyle name="Normal 4 2 4 2 3 3 3 2" xfId="30146"/>
    <cellStyle name="Normal 4 2 4 2 3 3 3 3" xfId="42387"/>
    <cellStyle name="Normal 4 2 4 2 3 3 4" xfId="24029"/>
    <cellStyle name="Normal 4 2 4 2 3 3 5" xfId="36273"/>
    <cellStyle name="Normal 4 2 4 2 3 3 6" xfId="48502"/>
    <cellStyle name="Normal 4 2 4 2 3 4" xfId="6893"/>
    <cellStyle name="Normal 4 2 4 2 3 4 2" xfId="17893"/>
    <cellStyle name="Normal 4 2 4 2 3 4 2 2" xfId="30148"/>
    <cellStyle name="Normal 4 2 4 2 3 4 2 3" xfId="42389"/>
    <cellStyle name="Normal 4 2 4 2 3 4 3" xfId="24031"/>
    <cellStyle name="Normal 4 2 4 2 3 4 4" xfId="36275"/>
    <cellStyle name="Normal 4 2 4 2 3 4 5" xfId="48504"/>
    <cellStyle name="Normal 4 2 4 2 3 5" xfId="17886"/>
    <cellStyle name="Normal 4 2 4 2 3 5 2" xfId="30141"/>
    <cellStyle name="Normal 4 2 4 2 3 5 3" xfId="42382"/>
    <cellStyle name="Normal 4 2 4 2 3 6" xfId="24024"/>
    <cellStyle name="Normal 4 2 4 2 3 7" xfId="36268"/>
    <cellStyle name="Normal 4 2 4 2 3 8" xfId="48497"/>
    <cellStyle name="Normal 4 2 4 2 4" xfId="6894"/>
    <cellStyle name="Normal 4 2 4 2 4 2" xfId="6895"/>
    <cellStyle name="Normal 4 2 4 2 4 2 2" xfId="6896"/>
    <cellStyle name="Normal 4 2 4 2 4 2 2 2" xfId="17896"/>
    <cellStyle name="Normal 4 2 4 2 4 2 2 2 2" xfId="30151"/>
    <cellStyle name="Normal 4 2 4 2 4 2 2 2 3" xfId="42392"/>
    <cellStyle name="Normal 4 2 4 2 4 2 2 3" xfId="24034"/>
    <cellStyle name="Normal 4 2 4 2 4 2 2 4" xfId="36278"/>
    <cellStyle name="Normal 4 2 4 2 4 2 2 5" xfId="48507"/>
    <cellStyle name="Normal 4 2 4 2 4 2 3" xfId="17895"/>
    <cellStyle name="Normal 4 2 4 2 4 2 3 2" xfId="30150"/>
    <cellStyle name="Normal 4 2 4 2 4 2 3 3" xfId="42391"/>
    <cellStyle name="Normal 4 2 4 2 4 2 4" xfId="24033"/>
    <cellStyle name="Normal 4 2 4 2 4 2 5" xfId="36277"/>
    <cellStyle name="Normal 4 2 4 2 4 2 6" xfId="48506"/>
    <cellStyle name="Normal 4 2 4 2 4 3" xfId="6897"/>
    <cellStyle name="Normal 4 2 4 2 4 3 2" xfId="17897"/>
    <cellStyle name="Normal 4 2 4 2 4 3 2 2" xfId="30152"/>
    <cellStyle name="Normal 4 2 4 2 4 3 2 3" xfId="42393"/>
    <cellStyle name="Normal 4 2 4 2 4 3 3" xfId="24035"/>
    <cellStyle name="Normal 4 2 4 2 4 3 4" xfId="36279"/>
    <cellStyle name="Normal 4 2 4 2 4 3 5" xfId="48508"/>
    <cellStyle name="Normal 4 2 4 2 4 4" xfId="17894"/>
    <cellStyle name="Normal 4 2 4 2 4 4 2" xfId="30149"/>
    <cellStyle name="Normal 4 2 4 2 4 4 3" xfId="42390"/>
    <cellStyle name="Normal 4 2 4 2 4 5" xfId="24032"/>
    <cellStyle name="Normal 4 2 4 2 4 6" xfId="36276"/>
    <cellStyle name="Normal 4 2 4 2 4 7" xfId="48505"/>
    <cellStyle name="Normal 4 2 4 2 5" xfId="6898"/>
    <cellStyle name="Normal 4 2 4 2 5 2" xfId="6899"/>
    <cellStyle name="Normal 4 2 4 2 5 2 2" xfId="17899"/>
    <cellStyle name="Normal 4 2 4 2 5 2 2 2" xfId="30154"/>
    <cellStyle name="Normal 4 2 4 2 5 2 2 3" xfId="42395"/>
    <cellStyle name="Normal 4 2 4 2 5 2 3" xfId="24037"/>
    <cellStyle name="Normal 4 2 4 2 5 2 4" xfId="36281"/>
    <cellStyle name="Normal 4 2 4 2 5 2 5" xfId="48510"/>
    <cellStyle name="Normal 4 2 4 2 5 3" xfId="17898"/>
    <cellStyle name="Normal 4 2 4 2 5 3 2" xfId="30153"/>
    <cellStyle name="Normal 4 2 4 2 5 3 3" xfId="42394"/>
    <cellStyle name="Normal 4 2 4 2 5 4" xfId="24036"/>
    <cellStyle name="Normal 4 2 4 2 5 5" xfId="36280"/>
    <cellStyle name="Normal 4 2 4 2 5 6" xfId="48509"/>
    <cellStyle name="Normal 4 2 4 2 6" xfId="6900"/>
    <cellStyle name="Normal 4 2 4 2 6 2" xfId="17900"/>
    <cellStyle name="Normal 4 2 4 2 6 2 2" xfId="30155"/>
    <cellStyle name="Normal 4 2 4 2 6 2 3" xfId="42396"/>
    <cellStyle name="Normal 4 2 4 2 6 3" xfId="24038"/>
    <cellStyle name="Normal 4 2 4 2 6 4" xfId="36282"/>
    <cellStyle name="Normal 4 2 4 2 6 5" xfId="48511"/>
    <cellStyle name="Normal 4 2 4 2 7" xfId="17869"/>
    <cellStyle name="Normal 4 2 4 2 7 2" xfId="30124"/>
    <cellStyle name="Normal 4 2 4 2 7 3" xfId="42365"/>
    <cellStyle name="Normal 4 2 4 2 8" xfId="24007"/>
    <cellStyle name="Normal 4 2 4 2 9" xfId="36251"/>
    <cellStyle name="Normal 4 2 4 3" xfId="6901"/>
    <cellStyle name="Normal 4 2 4 3 2" xfId="6902"/>
    <cellStyle name="Normal 4 2 4 3 2 2" xfId="6903"/>
    <cellStyle name="Normal 4 2 4 3 2 2 2" xfId="6904"/>
    <cellStyle name="Normal 4 2 4 3 2 2 2 2" xfId="6905"/>
    <cellStyle name="Normal 4 2 4 3 2 2 2 2 2" xfId="17905"/>
    <cellStyle name="Normal 4 2 4 3 2 2 2 2 2 2" xfId="30160"/>
    <cellStyle name="Normal 4 2 4 3 2 2 2 2 2 3" xfId="42401"/>
    <cellStyle name="Normal 4 2 4 3 2 2 2 2 3" xfId="24043"/>
    <cellStyle name="Normal 4 2 4 3 2 2 2 2 4" xfId="36287"/>
    <cellStyle name="Normal 4 2 4 3 2 2 2 2 5" xfId="48516"/>
    <cellStyle name="Normal 4 2 4 3 2 2 2 3" xfId="17904"/>
    <cellStyle name="Normal 4 2 4 3 2 2 2 3 2" xfId="30159"/>
    <cellStyle name="Normal 4 2 4 3 2 2 2 3 3" xfId="42400"/>
    <cellStyle name="Normal 4 2 4 3 2 2 2 4" xfId="24042"/>
    <cellStyle name="Normal 4 2 4 3 2 2 2 5" xfId="36286"/>
    <cellStyle name="Normal 4 2 4 3 2 2 2 6" xfId="48515"/>
    <cellStyle name="Normal 4 2 4 3 2 2 3" xfId="6906"/>
    <cellStyle name="Normal 4 2 4 3 2 2 3 2" xfId="17906"/>
    <cellStyle name="Normal 4 2 4 3 2 2 3 2 2" xfId="30161"/>
    <cellStyle name="Normal 4 2 4 3 2 2 3 2 3" xfId="42402"/>
    <cellStyle name="Normal 4 2 4 3 2 2 3 3" xfId="24044"/>
    <cellStyle name="Normal 4 2 4 3 2 2 3 4" xfId="36288"/>
    <cellStyle name="Normal 4 2 4 3 2 2 3 5" xfId="48517"/>
    <cellStyle name="Normal 4 2 4 3 2 2 4" xfId="17903"/>
    <cellStyle name="Normal 4 2 4 3 2 2 4 2" xfId="30158"/>
    <cellStyle name="Normal 4 2 4 3 2 2 4 3" xfId="42399"/>
    <cellStyle name="Normal 4 2 4 3 2 2 5" xfId="24041"/>
    <cellStyle name="Normal 4 2 4 3 2 2 6" xfId="36285"/>
    <cellStyle name="Normal 4 2 4 3 2 2 7" xfId="48514"/>
    <cellStyle name="Normal 4 2 4 3 2 3" xfId="6907"/>
    <cellStyle name="Normal 4 2 4 3 2 3 2" xfId="6908"/>
    <cellStyle name="Normal 4 2 4 3 2 3 2 2" xfId="17908"/>
    <cellStyle name="Normal 4 2 4 3 2 3 2 2 2" xfId="30163"/>
    <cellStyle name="Normal 4 2 4 3 2 3 2 2 3" xfId="42404"/>
    <cellStyle name="Normal 4 2 4 3 2 3 2 3" xfId="24046"/>
    <cellStyle name="Normal 4 2 4 3 2 3 2 4" xfId="36290"/>
    <cellStyle name="Normal 4 2 4 3 2 3 2 5" xfId="48519"/>
    <cellStyle name="Normal 4 2 4 3 2 3 3" xfId="17907"/>
    <cellStyle name="Normal 4 2 4 3 2 3 3 2" xfId="30162"/>
    <cellStyle name="Normal 4 2 4 3 2 3 3 3" xfId="42403"/>
    <cellStyle name="Normal 4 2 4 3 2 3 4" xfId="24045"/>
    <cellStyle name="Normal 4 2 4 3 2 3 5" xfId="36289"/>
    <cellStyle name="Normal 4 2 4 3 2 3 6" xfId="48518"/>
    <cellStyle name="Normal 4 2 4 3 2 4" xfId="6909"/>
    <cellStyle name="Normal 4 2 4 3 2 4 2" xfId="17909"/>
    <cellStyle name="Normal 4 2 4 3 2 4 2 2" xfId="30164"/>
    <cellStyle name="Normal 4 2 4 3 2 4 2 3" xfId="42405"/>
    <cellStyle name="Normal 4 2 4 3 2 4 3" xfId="24047"/>
    <cellStyle name="Normal 4 2 4 3 2 4 4" xfId="36291"/>
    <cellStyle name="Normal 4 2 4 3 2 4 5" xfId="48520"/>
    <cellStyle name="Normal 4 2 4 3 2 5" xfId="17902"/>
    <cellStyle name="Normal 4 2 4 3 2 5 2" xfId="30157"/>
    <cellStyle name="Normal 4 2 4 3 2 5 3" xfId="42398"/>
    <cellStyle name="Normal 4 2 4 3 2 6" xfId="24040"/>
    <cellStyle name="Normal 4 2 4 3 2 7" xfId="36284"/>
    <cellStyle name="Normal 4 2 4 3 2 8" xfId="48513"/>
    <cellStyle name="Normal 4 2 4 3 3" xfId="6910"/>
    <cellStyle name="Normal 4 2 4 3 3 2" xfId="6911"/>
    <cellStyle name="Normal 4 2 4 3 3 2 2" xfId="6912"/>
    <cellStyle name="Normal 4 2 4 3 3 2 2 2" xfId="17912"/>
    <cellStyle name="Normal 4 2 4 3 3 2 2 2 2" xfId="30167"/>
    <cellStyle name="Normal 4 2 4 3 3 2 2 2 3" xfId="42408"/>
    <cellStyle name="Normal 4 2 4 3 3 2 2 3" xfId="24050"/>
    <cellStyle name="Normal 4 2 4 3 3 2 2 4" xfId="36294"/>
    <cellStyle name="Normal 4 2 4 3 3 2 2 5" xfId="48523"/>
    <cellStyle name="Normal 4 2 4 3 3 2 3" xfId="17911"/>
    <cellStyle name="Normal 4 2 4 3 3 2 3 2" xfId="30166"/>
    <cellStyle name="Normal 4 2 4 3 3 2 3 3" xfId="42407"/>
    <cellStyle name="Normal 4 2 4 3 3 2 4" xfId="24049"/>
    <cellStyle name="Normal 4 2 4 3 3 2 5" xfId="36293"/>
    <cellStyle name="Normal 4 2 4 3 3 2 6" xfId="48522"/>
    <cellStyle name="Normal 4 2 4 3 3 3" xfId="6913"/>
    <cellStyle name="Normal 4 2 4 3 3 3 2" xfId="17913"/>
    <cellStyle name="Normal 4 2 4 3 3 3 2 2" xfId="30168"/>
    <cellStyle name="Normal 4 2 4 3 3 3 2 3" xfId="42409"/>
    <cellStyle name="Normal 4 2 4 3 3 3 3" xfId="24051"/>
    <cellStyle name="Normal 4 2 4 3 3 3 4" xfId="36295"/>
    <cellStyle name="Normal 4 2 4 3 3 3 5" xfId="48524"/>
    <cellStyle name="Normal 4 2 4 3 3 4" xfId="17910"/>
    <cellStyle name="Normal 4 2 4 3 3 4 2" xfId="30165"/>
    <cellStyle name="Normal 4 2 4 3 3 4 3" xfId="42406"/>
    <cellStyle name="Normal 4 2 4 3 3 5" xfId="24048"/>
    <cellStyle name="Normal 4 2 4 3 3 6" xfId="36292"/>
    <cellStyle name="Normal 4 2 4 3 3 7" xfId="48521"/>
    <cellStyle name="Normal 4 2 4 3 4" xfId="6914"/>
    <cellStyle name="Normal 4 2 4 3 4 2" xfId="6915"/>
    <cellStyle name="Normal 4 2 4 3 4 2 2" xfId="17915"/>
    <cellStyle name="Normal 4 2 4 3 4 2 2 2" xfId="30170"/>
    <cellStyle name="Normal 4 2 4 3 4 2 2 3" xfId="42411"/>
    <cellStyle name="Normal 4 2 4 3 4 2 3" xfId="24053"/>
    <cellStyle name="Normal 4 2 4 3 4 2 4" xfId="36297"/>
    <cellStyle name="Normal 4 2 4 3 4 2 5" xfId="48526"/>
    <cellStyle name="Normal 4 2 4 3 4 3" xfId="17914"/>
    <cellStyle name="Normal 4 2 4 3 4 3 2" xfId="30169"/>
    <cellStyle name="Normal 4 2 4 3 4 3 3" xfId="42410"/>
    <cellStyle name="Normal 4 2 4 3 4 4" xfId="24052"/>
    <cellStyle name="Normal 4 2 4 3 4 5" xfId="36296"/>
    <cellStyle name="Normal 4 2 4 3 4 6" xfId="48525"/>
    <cellStyle name="Normal 4 2 4 3 5" xfId="6916"/>
    <cellStyle name="Normal 4 2 4 3 5 2" xfId="17916"/>
    <cellStyle name="Normal 4 2 4 3 5 2 2" xfId="30171"/>
    <cellStyle name="Normal 4 2 4 3 5 2 3" xfId="42412"/>
    <cellStyle name="Normal 4 2 4 3 5 3" xfId="24054"/>
    <cellStyle name="Normal 4 2 4 3 5 4" xfId="36298"/>
    <cellStyle name="Normal 4 2 4 3 5 5" xfId="48527"/>
    <cellStyle name="Normal 4 2 4 3 6" xfId="17901"/>
    <cellStyle name="Normal 4 2 4 3 6 2" xfId="30156"/>
    <cellStyle name="Normal 4 2 4 3 6 3" xfId="42397"/>
    <cellStyle name="Normal 4 2 4 3 7" xfId="24039"/>
    <cellStyle name="Normal 4 2 4 3 8" xfId="36283"/>
    <cellStyle name="Normal 4 2 4 3 9" xfId="48512"/>
    <cellStyle name="Normal 4 2 4 4" xfId="6917"/>
    <cellStyle name="Normal 4 2 4 4 2" xfId="6918"/>
    <cellStyle name="Normal 4 2 4 4 2 2" xfId="6919"/>
    <cellStyle name="Normal 4 2 4 4 2 2 2" xfId="6920"/>
    <cellStyle name="Normal 4 2 4 4 2 2 2 2" xfId="17920"/>
    <cellStyle name="Normal 4 2 4 4 2 2 2 2 2" xfId="30175"/>
    <cellStyle name="Normal 4 2 4 4 2 2 2 2 3" xfId="42416"/>
    <cellStyle name="Normal 4 2 4 4 2 2 2 3" xfId="24058"/>
    <cellStyle name="Normal 4 2 4 4 2 2 2 4" xfId="36302"/>
    <cellStyle name="Normal 4 2 4 4 2 2 2 5" xfId="48531"/>
    <cellStyle name="Normal 4 2 4 4 2 2 3" xfId="17919"/>
    <cellStyle name="Normal 4 2 4 4 2 2 3 2" xfId="30174"/>
    <cellStyle name="Normal 4 2 4 4 2 2 3 3" xfId="42415"/>
    <cellStyle name="Normal 4 2 4 4 2 2 4" xfId="24057"/>
    <cellStyle name="Normal 4 2 4 4 2 2 5" xfId="36301"/>
    <cellStyle name="Normal 4 2 4 4 2 2 6" xfId="48530"/>
    <cellStyle name="Normal 4 2 4 4 2 3" xfId="6921"/>
    <cellStyle name="Normal 4 2 4 4 2 3 2" xfId="17921"/>
    <cellStyle name="Normal 4 2 4 4 2 3 2 2" xfId="30176"/>
    <cellStyle name="Normal 4 2 4 4 2 3 2 3" xfId="42417"/>
    <cellStyle name="Normal 4 2 4 4 2 3 3" xfId="24059"/>
    <cellStyle name="Normal 4 2 4 4 2 3 4" xfId="36303"/>
    <cellStyle name="Normal 4 2 4 4 2 3 5" xfId="48532"/>
    <cellStyle name="Normal 4 2 4 4 2 4" xfId="17918"/>
    <cellStyle name="Normal 4 2 4 4 2 4 2" xfId="30173"/>
    <cellStyle name="Normal 4 2 4 4 2 4 3" xfId="42414"/>
    <cellStyle name="Normal 4 2 4 4 2 5" xfId="24056"/>
    <cellStyle name="Normal 4 2 4 4 2 6" xfId="36300"/>
    <cellStyle name="Normal 4 2 4 4 2 7" xfId="48529"/>
    <cellStyle name="Normal 4 2 4 4 3" xfId="6922"/>
    <cellStyle name="Normal 4 2 4 4 3 2" xfId="6923"/>
    <cellStyle name="Normal 4 2 4 4 3 2 2" xfId="17923"/>
    <cellStyle name="Normal 4 2 4 4 3 2 2 2" xfId="30178"/>
    <cellStyle name="Normal 4 2 4 4 3 2 2 3" xfId="42419"/>
    <cellStyle name="Normal 4 2 4 4 3 2 3" xfId="24061"/>
    <cellStyle name="Normal 4 2 4 4 3 2 4" xfId="36305"/>
    <cellStyle name="Normal 4 2 4 4 3 2 5" xfId="48534"/>
    <cellStyle name="Normal 4 2 4 4 3 3" xfId="17922"/>
    <cellStyle name="Normal 4 2 4 4 3 3 2" xfId="30177"/>
    <cellStyle name="Normal 4 2 4 4 3 3 3" xfId="42418"/>
    <cellStyle name="Normal 4 2 4 4 3 4" xfId="24060"/>
    <cellStyle name="Normal 4 2 4 4 3 5" xfId="36304"/>
    <cellStyle name="Normal 4 2 4 4 3 6" xfId="48533"/>
    <cellStyle name="Normal 4 2 4 4 4" xfId="6924"/>
    <cellStyle name="Normal 4 2 4 4 4 2" xfId="17924"/>
    <cellStyle name="Normal 4 2 4 4 4 2 2" xfId="30179"/>
    <cellStyle name="Normal 4 2 4 4 4 2 3" xfId="42420"/>
    <cellStyle name="Normal 4 2 4 4 4 3" xfId="24062"/>
    <cellStyle name="Normal 4 2 4 4 4 4" xfId="36306"/>
    <cellStyle name="Normal 4 2 4 4 4 5" xfId="48535"/>
    <cellStyle name="Normal 4 2 4 4 5" xfId="17917"/>
    <cellStyle name="Normal 4 2 4 4 5 2" xfId="30172"/>
    <cellStyle name="Normal 4 2 4 4 5 3" xfId="42413"/>
    <cellStyle name="Normal 4 2 4 4 6" xfId="24055"/>
    <cellStyle name="Normal 4 2 4 4 7" xfId="36299"/>
    <cellStyle name="Normal 4 2 4 4 8" xfId="48528"/>
    <cellStyle name="Normal 4 2 4 5" xfId="6925"/>
    <cellStyle name="Normal 4 2 4 5 2" xfId="6926"/>
    <cellStyle name="Normal 4 2 4 5 2 2" xfId="6927"/>
    <cellStyle name="Normal 4 2 4 5 2 2 2" xfId="17927"/>
    <cellStyle name="Normal 4 2 4 5 2 2 2 2" xfId="30182"/>
    <cellStyle name="Normal 4 2 4 5 2 2 2 3" xfId="42423"/>
    <cellStyle name="Normal 4 2 4 5 2 2 3" xfId="24065"/>
    <cellStyle name="Normal 4 2 4 5 2 2 4" xfId="36309"/>
    <cellStyle name="Normal 4 2 4 5 2 2 5" xfId="48538"/>
    <cellStyle name="Normal 4 2 4 5 2 3" xfId="17926"/>
    <cellStyle name="Normal 4 2 4 5 2 3 2" xfId="30181"/>
    <cellStyle name="Normal 4 2 4 5 2 3 3" xfId="42422"/>
    <cellStyle name="Normal 4 2 4 5 2 4" xfId="24064"/>
    <cellStyle name="Normal 4 2 4 5 2 5" xfId="36308"/>
    <cellStyle name="Normal 4 2 4 5 2 6" xfId="48537"/>
    <cellStyle name="Normal 4 2 4 5 3" xfId="6928"/>
    <cellStyle name="Normal 4 2 4 5 3 2" xfId="17928"/>
    <cellStyle name="Normal 4 2 4 5 3 2 2" xfId="30183"/>
    <cellStyle name="Normal 4 2 4 5 3 2 3" xfId="42424"/>
    <cellStyle name="Normal 4 2 4 5 3 3" xfId="24066"/>
    <cellStyle name="Normal 4 2 4 5 3 4" xfId="36310"/>
    <cellStyle name="Normal 4 2 4 5 3 5" xfId="48539"/>
    <cellStyle name="Normal 4 2 4 5 4" xfId="17925"/>
    <cellStyle name="Normal 4 2 4 5 4 2" xfId="30180"/>
    <cellStyle name="Normal 4 2 4 5 4 3" xfId="42421"/>
    <cellStyle name="Normal 4 2 4 5 5" xfId="24063"/>
    <cellStyle name="Normal 4 2 4 5 6" xfId="36307"/>
    <cellStyle name="Normal 4 2 4 5 7" xfId="48536"/>
    <cellStyle name="Normal 4 2 4 6" xfId="6929"/>
    <cellStyle name="Normal 4 2 4 6 2" xfId="6930"/>
    <cellStyle name="Normal 4 2 4 6 2 2" xfId="17930"/>
    <cellStyle name="Normal 4 2 4 6 2 2 2" xfId="30185"/>
    <cellStyle name="Normal 4 2 4 6 2 2 3" xfId="42426"/>
    <cellStyle name="Normal 4 2 4 6 2 3" xfId="24068"/>
    <cellStyle name="Normal 4 2 4 6 2 4" xfId="36312"/>
    <cellStyle name="Normal 4 2 4 6 2 5" xfId="48541"/>
    <cellStyle name="Normal 4 2 4 6 3" xfId="17929"/>
    <cellStyle name="Normal 4 2 4 6 3 2" xfId="30184"/>
    <cellStyle name="Normal 4 2 4 6 3 3" xfId="42425"/>
    <cellStyle name="Normal 4 2 4 6 4" xfId="24067"/>
    <cellStyle name="Normal 4 2 4 6 5" xfId="36311"/>
    <cellStyle name="Normal 4 2 4 6 6" xfId="48540"/>
    <cellStyle name="Normal 4 2 4 7" xfId="6931"/>
    <cellStyle name="Normal 4 2 4 7 2" xfId="17931"/>
    <cellStyle name="Normal 4 2 4 7 2 2" xfId="30186"/>
    <cellStyle name="Normal 4 2 4 7 2 3" xfId="42427"/>
    <cellStyle name="Normal 4 2 4 7 3" xfId="24069"/>
    <cellStyle name="Normal 4 2 4 7 4" xfId="36313"/>
    <cellStyle name="Normal 4 2 4 7 5" xfId="48542"/>
    <cellStyle name="Normal 4 2 4 8" xfId="17868"/>
    <cellStyle name="Normal 4 2 4 8 2" xfId="30123"/>
    <cellStyle name="Normal 4 2 4 8 3" xfId="42364"/>
    <cellStyle name="Normal 4 2 4 9" xfId="24006"/>
    <cellStyle name="Normal 4 2 5" xfId="6932"/>
    <cellStyle name="Normal 4 2 5 10" xfId="48543"/>
    <cellStyle name="Normal 4 2 5 2" xfId="6933"/>
    <cellStyle name="Normal 4 2 5 2 2" xfId="6934"/>
    <cellStyle name="Normal 4 2 5 2 2 2" xfId="6935"/>
    <cellStyle name="Normal 4 2 5 2 2 2 2" xfId="6936"/>
    <cellStyle name="Normal 4 2 5 2 2 2 2 2" xfId="6937"/>
    <cellStyle name="Normal 4 2 5 2 2 2 2 2 2" xfId="17937"/>
    <cellStyle name="Normal 4 2 5 2 2 2 2 2 2 2" xfId="30192"/>
    <cellStyle name="Normal 4 2 5 2 2 2 2 2 2 3" xfId="42433"/>
    <cellStyle name="Normal 4 2 5 2 2 2 2 2 3" xfId="24075"/>
    <cellStyle name="Normal 4 2 5 2 2 2 2 2 4" xfId="36319"/>
    <cellStyle name="Normal 4 2 5 2 2 2 2 2 5" xfId="48548"/>
    <cellStyle name="Normal 4 2 5 2 2 2 2 3" xfId="17936"/>
    <cellStyle name="Normal 4 2 5 2 2 2 2 3 2" xfId="30191"/>
    <cellStyle name="Normal 4 2 5 2 2 2 2 3 3" xfId="42432"/>
    <cellStyle name="Normal 4 2 5 2 2 2 2 4" xfId="24074"/>
    <cellStyle name="Normal 4 2 5 2 2 2 2 5" xfId="36318"/>
    <cellStyle name="Normal 4 2 5 2 2 2 2 6" xfId="48547"/>
    <cellStyle name="Normal 4 2 5 2 2 2 3" xfId="6938"/>
    <cellStyle name="Normal 4 2 5 2 2 2 3 2" xfId="17938"/>
    <cellStyle name="Normal 4 2 5 2 2 2 3 2 2" xfId="30193"/>
    <cellStyle name="Normal 4 2 5 2 2 2 3 2 3" xfId="42434"/>
    <cellStyle name="Normal 4 2 5 2 2 2 3 3" xfId="24076"/>
    <cellStyle name="Normal 4 2 5 2 2 2 3 4" xfId="36320"/>
    <cellStyle name="Normal 4 2 5 2 2 2 3 5" xfId="48549"/>
    <cellStyle name="Normal 4 2 5 2 2 2 4" xfId="17935"/>
    <cellStyle name="Normal 4 2 5 2 2 2 4 2" xfId="30190"/>
    <cellStyle name="Normal 4 2 5 2 2 2 4 3" xfId="42431"/>
    <cellStyle name="Normal 4 2 5 2 2 2 5" xfId="24073"/>
    <cellStyle name="Normal 4 2 5 2 2 2 6" xfId="36317"/>
    <cellStyle name="Normal 4 2 5 2 2 2 7" xfId="48546"/>
    <cellStyle name="Normal 4 2 5 2 2 3" xfId="6939"/>
    <cellStyle name="Normal 4 2 5 2 2 3 2" xfId="6940"/>
    <cellStyle name="Normal 4 2 5 2 2 3 2 2" xfId="17940"/>
    <cellStyle name="Normal 4 2 5 2 2 3 2 2 2" xfId="30195"/>
    <cellStyle name="Normal 4 2 5 2 2 3 2 2 3" xfId="42436"/>
    <cellStyle name="Normal 4 2 5 2 2 3 2 3" xfId="24078"/>
    <cellStyle name="Normal 4 2 5 2 2 3 2 4" xfId="36322"/>
    <cellStyle name="Normal 4 2 5 2 2 3 2 5" xfId="48551"/>
    <cellStyle name="Normal 4 2 5 2 2 3 3" xfId="17939"/>
    <cellStyle name="Normal 4 2 5 2 2 3 3 2" xfId="30194"/>
    <cellStyle name="Normal 4 2 5 2 2 3 3 3" xfId="42435"/>
    <cellStyle name="Normal 4 2 5 2 2 3 4" xfId="24077"/>
    <cellStyle name="Normal 4 2 5 2 2 3 5" xfId="36321"/>
    <cellStyle name="Normal 4 2 5 2 2 3 6" xfId="48550"/>
    <cellStyle name="Normal 4 2 5 2 2 4" xfId="6941"/>
    <cellStyle name="Normal 4 2 5 2 2 4 2" xfId="17941"/>
    <cellStyle name="Normal 4 2 5 2 2 4 2 2" xfId="30196"/>
    <cellStyle name="Normal 4 2 5 2 2 4 2 3" xfId="42437"/>
    <cellStyle name="Normal 4 2 5 2 2 4 3" xfId="24079"/>
    <cellStyle name="Normal 4 2 5 2 2 4 4" xfId="36323"/>
    <cellStyle name="Normal 4 2 5 2 2 4 5" xfId="48552"/>
    <cellStyle name="Normal 4 2 5 2 2 5" xfId="17934"/>
    <cellStyle name="Normal 4 2 5 2 2 5 2" xfId="30189"/>
    <cellStyle name="Normal 4 2 5 2 2 5 3" xfId="42430"/>
    <cellStyle name="Normal 4 2 5 2 2 6" xfId="24072"/>
    <cellStyle name="Normal 4 2 5 2 2 7" xfId="36316"/>
    <cellStyle name="Normal 4 2 5 2 2 8" xfId="48545"/>
    <cellStyle name="Normal 4 2 5 2 3" xfId="6942"/>
    <cellStyle name="Normal 4 2 5 2 3 2" xfId="6943"/>
    <cellStyle name="Normal 4 2 5 2 3 2 2" xfId="6944"/>
    <cellStyle name="Normal 4 2 5 2 3 2 2 2" xfId="17944"/>
    <cellStyle name="Normal 4 2 5 2 3 2 2 2 2" xfId="30199"/>
    <cellStyle name="Normal 4 2 5 2 3 2 2 2 3" xfId="42440"/>
    <cellStyle name="Normal 4 2 5 2 3 2 2 3" xfId="24082"/>
    <cellStyle name="Normal 4 2 5 2 3 2 2 4" xfId="36326"/>
    <cellStyle name="Normal 4 2 5 2 3 2 2 5" xfId="48555"/>
    <cellStyle name="Normal 4 2 5 2 3 2 3" xfId="17943"/>
    <cellStyle name="Normal 4 2 5 2 3 2 3 2" xfId="30198"/>
    <cellStyle name="Normal 4 2 5 2 3 2 3 3" xfId="42439"/>
    <cellStyle name="Normal 4 2 5 2 3 2 4" xfId="24081"/>
    <cellStyle name="Normal 4 2 5 2 3 2 5" xfId="36325"/>
    <cellStyle name="Normal 4 2 5 2 3 2 6" xfId="48554"/>
    <cellStyle name="Normal 4 2 5 2 3 3" xfId="6945"/>
    <cellStyle name="Normal 4 2 5 2 3 3 2" xfId="17945"/>
    <cellStyle name="Normal 4 2 5 2 3 3 2 2" xfId="30200"/>
    <cellStyle name="Normal 4 2 5 2 3 3 2 3" xfId="42441"/>
    <cellStyle name="Normal 4 2 5 2 3 3 3" xfId="24083"/>
    <cellStyle name="Normal 4 2 5 2 3 3 4" xfId="36327"/>
    <cellStyle name="Normal 4 2 5 2 3 3 5" xfId="48556"/>
    <cellStyle name="Normal 4 2 5 2 3 4" xfId="17942"/>
    <cellStyle name="Normal 4 2 5 2 3 4 2" xfId="30197"/>
    <cellStyle name="Normal 4 2 5 2 3 4 3" xfId="42438"/>
    <cellStyle name="Normal 4 2 5 2 3 5" xfId="24080"/>
    <cellStyle name="Normal 4 2 5 2 3 6" xfId="36324"/>
    <cellStyle name="Normal 4 2 5 2 3 7" xfId="48553"/>
    <cellStyle name="Normal 4 2 5 2 4" xfId="6946"/>
    <cellStyle name="Normal 4 2 5 2 4 2" xfId="6947"/>
    <cellStyle name="Normal 4 2 5 2 4 2 2" xfId="17947"/>
    <cellStyle name="Normal 4 2 5 2 4 2 2 2" xfId="30202"/>
    <cellStyle name="Normal 4 2 5 2 4 2 2 3" xfId="42443"/>
    <cellStyle name="Normal 4 2 5 2 4 2 3" xfId="24085"/>
    <cellStyle name="Normal 4 2 5 2 4 2 4" xfId="36329"/>
    <cellStyle name="Normal 4 2 5 2 4 2 5" xfId="48558"/>
    <cellStyle name="Normal 4 2 5 2 4 3" xfId="17946"/>
    <cellStyle name="Normal 4 2 5 2 4 3 2" xfId="30201"/>
    <cellStyle name="Normal 4 2 5 2 4 3 3" xfId="42442"/>
    <cellStyle name="Normal 4 2 5 2 4 4" xfId="24084"/>
    <cellStyle name="Normal 4 2 5 2 4 5" xfId="36328"/>
    <cellStyle name="Normal 4 2 5 2 4 6" xfId="48557"/>
    <cellStyle name="Normal 4 2 5 2 5" xfId="6948"/>
    <cellStyle name="Normal 4 2 5 2 5 2" xfId="17948"/>
    <cellStyle name="Normal 4 2 5 2 5 2 2" xfId="30203"/>
    <cellStyle name="Normal 4 2 5 2 5 2 3" xfId="42444"/>
    <cellStyle name="Normal 4 2 5 2 5 3" xfId="24086"/>
    <cellStyle name="Normal 4 2 5 2 5 4" xfId="36330"/>
    <cellStyle name="Normal 4 2 5 2 5 5" xfId="48559"/>
    <cellStyle name="Normal 4 2 5 2 6" xfId="17933"/>
    <cellStyle name="Normal 4 2 5 2 6 2" xfId="30188"/>
    <cellStyle name="Normal 4 2 5 2 6 3" xfId="42429"/>
    <cellStyle name="Normal 4 2 5 2 7" xfId="24071"/>
    <cellStyle name="Normal 4 2 5 2 8" xfId="36315"/>
    <cellStyle name="Normal 4 2 5 2 9" xfId="48544"/>
    <cellStyle name="Normal 4 2 5 3" xfId="6949"/>
    <cellStyle name="Normal 4 2 5 3 2" xfId="6950"/>
    <cellStyle name="Normal 4 2 5 3 2 2" xfId="6951"/>
    <cellStyle name="Normal 4 2 5 3 2 2 2" xfId="6952"/>
    <cellStyle name="Normal 4 2 5 3 2 2 2 2" xfId="17952"/>
    <cellStyle name="Normal 4 2 5 3 2 2 2 2 2" xfId="30207"/>
    <cellStyle name="Normal 4 2 5 3 2 2 2 2 3" xfId="42448"/>
    <cellStyle name="Normal 4 2 5 3 2 2 2 3" xfId="24090"/>
    <cellStyle name="Normal 4 2 5 3 2 2 2 4" xfId="36334"/>
    <cellStyle name="Normal 4 2 5 3 2 2 2 5" xfId="48563"/>
    <cellStyle name="Normal 4 2 5 3 2 2 3" xfId="17951"/>
    <cellStyle name="Normal 4 2 5 3 2 2 3 2" xfId="30206"/>
    <cellStyle name="Normal 4 2 5 3 2 2 3 3" xfId="42447"/>
    <cellStyle name="Normal 4 2 5 3 2 2 4" xfId="24089"/>
    <cellStyle name="Normal 4 2 5 3 2 2 5" xfId="36333"/>
    <cellStyle name="Normal 4 2 5 3 2 2 6" xfId="48562"/>
    <cellStyle name="Normal 4 2 5 3 2 3" xfId="6953"/>
    <cellStyle name="Normal 4 2 5 3 2 3 2" xfId="17953"/>
    <cellStyle name="Normal 4 2 5 3 2 3 2 2" xfId="30208"/>
    <cellStyle name="Normal 4 2 5 3 2 3 2 3" xfId="42449"/>
    <cellStyle name="Normal 4 2 5 3 2 3 3" xfId="24091"/>
    <cellStyle name="Normal 4 2 5 3 2 3 4" xfId="36335"/>
    <cellStyle name="Normal 4 2 5 3 2 3 5" xfId="48564"/>
    <cellStyle name="Normal 4 2 5 3 2 4" xfId="17950"/>
    <cellStyle name="Normal 4 2 5 3 2 4 2" xfId="30205"/>
    <cellStyle name="Normal 4 2 5 3 2 4 3" xfId="42446"/>
    <cellStyle name="Normal 4 2 5 3 2 5" xfId="24088"/>
    <cellStyle name="Normal 4 2 5 3 2 6" xfId="36332"/>
    <cellStyle name="Normal 4 2 5 3 2 7" xfId="48561"/>
    <cellStyle name="Normal 4 2 5 3 3" xfId="6954"/>
    <cellStyle name="Normal 4 2 5 3 3 2" xfId="6955"/>
    <cellStyle name="Normal 4 2 5 3 3 2 2" xfId="17955"/>
    <cellStyle name="Normal 4 2 5 3 3 2 2 2" xfId="30210"/>
    <cellStyle name="Normal 4 2 5 3 3 2 2 3" xfId="42451"/>
    <cellStyle name="Normal 4 2 5 3 3 2 3" xfId="24093"/>
    <cellStyle name="Normal 4 2 5 3 3 2 4" xfId="36337"/>
    <cellStyle name="Normal 4 2 5 3 3 2 5" xfId="48566"/>
    <cellStyle name="Normal 4 2 5 3 3 3" xfId="17954"/>
    <cellStyle name="Normal 4 2 5 3 3 3 2" xfId="30209"/>
    <cellStyle name="Normal 4 2 5 3 3 3 3" xfId="42450"/>
    <cellStyle name="Normal 4 2 5 3 3 4" xfId="24092"/>
    <cellStyle name="Normal 4 2 5 3 3 5" xfId="36336"/>
    <cellStyle name="Normal 4 2 5 3 3 6" xfId="48565"/>
    <cellStyle name="Normal 4 2 5 3 4" xfId="6956"/>
    <cellStyle name="Normal 4 2 5 3 4 2" xfId="17956"/>
    <cellStyle name="Normal 4 2 5 3 4 2 2" xfId="30211"/>
    <cellStyle name="Normal 4 2 5 3 4 2 3" xfId="42452"/>
    <cellStyle name="Normal 4 2 5 3 4 3" xfId="24094"/>
    <cellStyle name="Normal 4 2 5 3 4 4" xfId="36338"/>
    <cellStyle name="Normal 4 2 5 3 4 5" xfId="48567"/>
    <cellStyle name="Normal 4 2 5 3 5" xfId="17949"/>
    <cellStyle name="Normal 4 2 5 3 5 2" xfId="30204"/>
    <cellStyle name="Normal 4 2 5 3 5 3" xfId="42445"/>
    <cellStyle name="Normal 4 2 5 3 6" xfId="24087"/>
    <cellStyle name="Normal 4 2 5 3 7" xfId="36331"/>
    <cellStyle name="Normal 4 2 5 3 8" xfId="48560"/>
    <cellStyle name="Normal 4 2 5 4" xfId="6957"/>
    <cellStyle name="Normal 4 2 5 4 2" xfId="6958"/>
    <cellStyle name="Normal 4 2 5 4 2 2" xfId="6959"/>
    <cellStyle name="Normal 4 2 5 4 2 2 2" xfId="17959"/>
    <cellStyle name="Normal 4 2 5 4 2 2 2 2" xfId="30214"/>
    <cellStyle name="Normal 4 2 5 4 2 2 2 3" xfId="42455"/>
    <cellStyle name="Normal 4 2 5 4 2 2 3" xfId="24097"/>
    <cellStyle name="Normal 4 2 5 4 2 2 4" xfId="36341"/>
    <cellStyle name="Normal 4 2 5 4 2 2 5" xfId="48570"/>
    <cellStyle name="Normal 4 2 5 4 2 3" xfId="17958"/>
    <cellStyle name="Normal 4 2 5 4 2 3 2" xfId="30213"/>
    <cellStyle name="Normal 4 2 5 4 2 3 3" xfId="42454"/>
    <cellStyle name="Normal 4 2 5 4 2 4" xfId="24096"/>
    <cellStyle name="Normal 4 2 5 4 2 5" xfId="36340"/>
    <cellStyle name="Normal 4 2 5 4 2 6" xfId="48569"/>
    <cellStyle name="Normal 4 2 5 4 3" xfId="6960"/>
    <cellStyle name="Normal 4 2 5 4 3 2" xfId="17960"/>
    <cellStyle name="Normal 4 2 5 4 3 2 2" xfId="30215"/>
    <cellStyle name="Normal 4 2 5 4 3 2 3" xfId="42456"/>
    <cellStyle name="Normal 4 2 5 4 3 3" xfId="24098"/>
    <cellStyle name="Normal 4 2 5 4 3 4" xfId="36342"/>
    <cellStyle name="Normal 4 2 5 4 3 5" xfId="48571"/>
    <cellStyle name="Normal 4 2 5 4 4" xfId="17957"/>
    <cellStyle name="Normal 4 2 5 4 4 2" xfId="30212"/>
    <cellStyle name="Normal 4 2 5 4 4 3" xfId="42453"/>
    <cellStyle name="Normal 4 2 5 4 5" xfId="24095"/>
    <cellStyle name="Normal 4 2 5 4 6" xfId="36339"/>
    <cellStyle name="Normal 4 2 5 4 7" xfId="48568"/>
    <cellStyle name="Normal 4 2 5 5" xfId="6961"/>
    <cellStyle name="Normal 4 2 5 5 2" xfId="6962"/>
    <cellStyle name="Normal 4 2 5 5 2 2" xfId="17962"/>
    <cellStyle name="Normal 4 2 5 5 2 2 2" xfId="30217"/>
    <cellStyle name="Normal 4 2 5 5 2 2 3" xfId="42458"/>
    <cellStyle name="Normal 4 2 5 5 2 3" xfId="24100"/>
    <cellStyle name="Normal 4 2 5 5 2 4" xfId="36344"/>
    <cellStyle name="Normal 4 2 5 5 2 5" xfId="48573"/>
    <cellStyle name="Normal 4 2 5 5 3" xfId="17961"/>
    <cellStyle name="Normal 4 2 5 5 3 2" xfId="30216"/>
    <cellStyle name="Normal 4 2 5 5 3 3" xfId="42457"/>
    <cellStyle name="Normal 4 2 5 5 4" xfId="24099"/>
    <cellStyle name="Normal 4 2 5 5 5" xfId="36343"/>
    <cellStyle name="Normal 4 2 5 5 6" xfId="48572"/>
    <cellStyle name="Normal 4 2 5 6" xfId="6963"/>
    <cellStyle name="Normal 4 2 5 6 2" xfId="17963"/>
    <cellStyle name="Normal 4 2 5 6 2 2" xfId="30218"/>
    <cellStyle name="Normal 4 2 5 6 2 3" xfId="42459"/>
    <cellStyle name="Normal 4 2 5 6 3" xfId="24101"/>
    <cellStyle name="Normal 4 2 5 6 4" xfId="36345"/>
    <cellStyle name="Normal 4 2 5 6 5" xfId="48574"/>
    <cellStyle name="Normal 4 2 5 7" xfId="17932"/>
    <cellStyle name="Normal 4 2 5 7 2" xfId="30187"/>
    <cellStyle name="Normal 4 2 5 7 3" xfId="42428"/>
    <cellStyle name="Normal 4 2 5 8" xfId="24070"/>
    <cellStyle name="Normal 4 2 5 9" xfId="36314"/>
    <cellStyle name="Normal 4 2 6" xfId="6964"/>
    <cellStyle name="Normal 4 2 6 2" xfId="6965"/>
    <cellStyle name="Normal 4 2 6 2 2" xfId="6966"/>
    <cellStyle name="Normal 4 2 6 2 2 2" xfId="6967"/>
    <cellStyle name="Normal 4 2 6 2 2 2 2" xfId="6968"/>
    <cellStyle name="Normal 4 2 6 2 2 2 2 2" xfId="17968"/>
    <cellStyle name="Normal 4 2 6 2 2 2 2 2 2" xfId="30223"/>
    <cellStyle name="Normal 4 2 6 2 2 2 2 2 3" xfId="42464"/>
    <cellStyle name="Normal 4 2 6 2 2 2 2 3" xfId="24106"/>
    <cellStyle name="Normal 4 2 6 2 2 2 2 4" xfId="36350"/>
    <cellStyle name="Normal 4 2 6 2 2 2 2 5" xfId="48579"/>
    <cellStyle name="Normal 4 2 6 2 2 2 3" xfId="17967"/>
    <cellStyle name="Normal 4 2 6 2 2 2 3 2" xfId="30222"/>
    <cellStyle name="Normal 4 2 6 2 2 2 3 3" xfId="42463"/>
    <cellStyle name="Normal 4 2 6 2 2 2 4" xfId="24105"/>
    <cellStyle name="Normal 4 2 6 2 2 2 5" xfId="36349"/>
    <cellStyle name="Normal 4 2 6 2 2 2 6" xfId="48578"/>
    <cellStyle name="Normal 4 2 6 2 2 3" xfId="6969"/>
    <cellStyle name="Normal 4 2 6 2 2 3 2" xfId="17969"/>
    <cellStyle name="Normal 4 2 6 2 2 3 2 2" xfId="30224"/>
    <cellStyle name="Normal 4 2 6 2 2 3 2 3" xfId="42465"/>
    <cellStyle name="Normal 4 2 6 2 2 3 3" xfId="24107"/>
    <cellStyle name="Normal 4 2 6 2 2 3 4" xfId="36351"/>
    <cellStyle name="Normal 4 2 6 2 2 3 5" xfId="48580"/>
    <cellStyle name="Normal 4 2 6 2 2 4" xfId="17966"/>
    <cellStyle name="Normal 4 2 6 2 2 4 2" xfId="30221"/>
    <cellStyle name="Normal 4 2 6 2 2 4 3" xfId="42462"/>
    <cellStyle name="Normal 4 2 6 2 2 5" xfId="24104"/>
    <cellStyle name="Normal 4 2 6 2 2 6" xfId="36348"/>
    <cellStyle name="Normal 4 2 6 2 2 7" xfId="48577"/>
    <cellStyle name="Normal 4 2 6 2 3" xfId="6970"/>
    <cellStyle name="Normal 4 2 6 2 3 2" xfId="6971"/>
    <cellStyle name="Normal 4 2 6 2 3 2 2" xfId="17971"/>
    <cellStyle name="Normal 4 2 6 2 3 2 2 2" xfId="30226"/>
    <cellStyle name="Normal 4 2 6 2 3 2 2 3" xfId="42467"/>
    <cellStyle name="Normal 4 2 6 2 3 2 3" xfId="24109"/>
    <cellStyle name="Normal 4 2 6 2 3 2 4" xfId="36353"/>
    <cellStyle name="Normal 4 2 6 2 3 2 5" xfId="48582"/>
    <cellStyle name="Normal 4 2 6 2 3 3" xfId="17970"/>
    <cellStyle name="Normal 4 2 6 2 3 3 2" xfId="30225"/>
    <cellStyle name="Normal 4 2 6 2 3 3 3" xfId="42466"/>
    <cellStyle name="Normal 4 2 6 2 3 4" xfId="24108"/>
    <cellStyle name="Normal 4 2 6 2 3 5" xfId="36352"/>
    <cellStyle name="Normal 4 2 6 2 3 6" xfId="48581"/>
    <cellStyle name="Normal 4 2 6 2 4" xfId="6972"/>
    <cellStyle name="Normal 4 2 6 2 4 2" xfId="17972"/>
    <cellStyle name="Normal 4 2 6 2 4 2 2" xfId="30227"/>
    <cellStyle name="Normal 4 2 6 2 4 2 3" xfId="42468"/>
    <cellStyle name="Normal 4 2 6 2 4 3" xfId="24110"/>
    <cellStyle name="Normal 4 2 6 2 4 4" xfId="36354"/>
    <cellStyle name="Normal 4 2 6 2 4 5" xfId="48583"/>
    <cellStyle name="Normal 4 2 6 2 5" xfId="17965"/>
    <cellStyle name="Normal 4 2 6 2 5 2" xfId="30220"/>
    <cellStyle name="Normal 4 2 6 2 5 3" xfId="42461"/>
    <cellStyle name="Normal 4 2 6 2 6" xfId="24103"/>
    <cellStyle name="Normal 4 2 6 2 7" xfId="36347"/>
    <cellStyle name="Normal 4 2 6 2 8" xfId="48576"/>
    <cellStyle name="Normal 4 2 6 3" xfId="6973"/>
    <cellStyle name="Normal 4 2 6 3 2" xfId="6974"/>
    <cellStyle name="Normal 4 2 6 3 2 2" xfId="6975"/>
    <cellStyle name="Normal 4 2 6 3 2 2 2" xfId="17975"/>
    <cellStyle name="Normal 4 2 6 3 2 2 2 2" xfId="30230"/>
    <cellStyle name="Normal 4 2 6 3 2 2 2 3" xfId="42471"/>
    <cellStyle name="Normal 4 2 6 3 2 2 3" xfId="24113"/>
    <cellStyle name="Normal 4 2 6 3 2 2 4" xfId="36357"/>
    <cellStyle name="Normal 4 2 6 3 2 2 5" xfId="48586"/>
    <cellStyle name="Normal 4 2 6 3 2 3" xfId="17974"/>
    <cellStyle name="Normal 4 2 6 3 2 3 2" xfId="30229"/>
    <cellStyle name="Normal 4 2 6 3 2 3 3" xfId="42470"/>
    <cellStyle name="Normal 4 2 6 3 2 4" xfId="24112"/>
    <cellStyle name="Normal 4 2 6 3 2 5" xfId="36356"/>
    <cellStyle name="Normal 4 2 6 3 2 6" xfId="48585"/>
    <cellStyle name="Normal 4 2 6 3 3" xfId="6976"/>
    <cellStyle name="Normal 4 2 6 3 3 2" xfId="17976"/>
    <cellStyle name="Normal 4 2 6 3 3 2 2" xfId="30231"/>
    <cellStyle name="Normal 4 2 6 3 3 2 3" xfId="42472"/>
    <cellStyle name="Normal 4 2 6 3 3 3" xfId="24114"/>
    <cellStyle name="Normal 4 2 6 3 3 4" xfId="36358"/>
    <cellStyle name="Normal 4 2 6 3 3 5" xfId="48587"/>
    <cellStyle name="Normal 4 2 6 3 4" xfId="17973"/>
    <cellStyle name="Normal 4 2 6 3 4 2" xfId="30228"/>
    <cellStyle name="Normal 4 2 6 3 4 3" xfId="42469"/>
    <cellStyle name="Normal 4 2 6 3 5" xfId="24111"/>
    <cellStyle name="Normal 4 2 6 3 6" xfId="36355"/>
    <cellStyle name="Normal 4 2 6 3 7" xfId="48584"/>
    <cellStyle name="Normal 4 2 6 4" xfId="6977"/>
    <cellStyle name="Normal 4 2 6 4 2" xfId="6978"/>
    <cellStyle name="Normal 4 2 6 4 2 2" xfId="17978"/>
    <cellStyle name="Normal 4 2 6 4 2 2 2" xfId="30233"/>
    <cellStyle name="Normal 4 2 6 4 2 2 3" xfId="42474"/>
    <cellStyle name="Normal 4 2 6 4 2 3" xfId="24116"/>
    <cellStyle name="Normal 4 2 6 4 2 4" xfId="36360"/>
    <cellStyle name="Normal 4 2 6 4 2 5" xfId="48589"/>
    <cellStyle name="Normal 4 2 6 4 3" xfId="17977"/>
    <cellStyle name="Normal 4 2 6 4 3 2" xfId="30232"/>
    <cellStyle name="Normal 4 2 6 4 3 3" xfId="42473"/>
    <cellStyle name="Normal 4 2 6 4 4" xfId="24115"/>
    <cellStyle name="Normal 4 2 6 4 5" xfId="36359"/>
    <cellStyle name="Normal 4 2 6 4 6" xfId="48588"/>
    <cellStyle name="Normal 4 2 6 5" xfId="6979"/>
    <cellStyle name="Normal 4 2 6 5 2" xfId="17979"/>
    <cellStyle name="Normal 4 2 6 5 2 2" xfId="30234"/>
    <cellStyle name="Normal 4 2 6 5 2 3" xfId="42475"/>
    <cellStyle name="Normal 4 2 6 5 3" xfId="24117"/>
    <cellStyle name="Normal 4 2 6 5 4" xfId="36361"/>
    <cellStyle name="Normal 4 2 6 5 5" xfId="48590"/>
    <cellStyle name="Normal 4 2 6 6" xfId="17964"/>
    <cellStyle name="Normal 4 2 6 6 2" xfId="30219"/>
    <cellStyle name="Normal 4 2 6 6 3" xfId="42460"/>
    <cellStyle name="Normal 4 2 6 7" xfId="24102"/>
    <cellStyle name="Normal 4 2 6 8" xfId="36346"/>
    <cellStyle name="Normal 4 2 6 9" xfId="48575"/>
    <cellStyle name="Normal 4 2 7" xfId="6980"/>
    <cellStyle name="Normal 4 2 7 2" xfId="6981"/>
    <cellStyle name="Normal 4 2 7 2 2" xfId="6982"/>
    <cellStyle name="Normal 4 2 7 2 2 2" xfId="6983"/>
    <cellStyle name="Normal 4 2 7 2 2 2 2" xfId="17983"/>
    <cellStyle name="Normal 4 2 7 2 2 2 2 2" xfId="30238"/>
    <cellStyle name="Normal 4 2 7 2 2 2 2 3" xfId="42479"/>
    <cellStyle name="Normal 4 2 7 2 2 2 3" xfId="24121"/>
    <cellStyle name="Normal 4 2 7 2 2 2 4" xfId="36365"/>
    <cellStyle name="Normal 4 2 7 2 2 2 5" xfId="48594"/>
    <cellStyle name="Normal 4 2 7 2 2 3" xfId="17982"/>
    <cellStyle name="Normal 4 2 7 2 2 3 2" xfId="30237"/>
    <cellStyle name="Normal 4 2 7 2 2 3 3" xfId="42478"/>
    <cellStyle name="Normal 4 2 7 2 2 4" xfId="24120"/>
    <cellStyle name="Normal 4 2 7 2 2 5" xfId="36364"/>
    <cellStyle name="Normal 4 2 7 2 2 6" xfId="48593"/>
    <cellStyle name="Normal 4 2 7 2 3" xfId="6984"/>
    <cellStyle name="Normal 4 2 7 2 3 2" xfId="17984"/>
    <cellStyle name="Normal 4 2 7 2 3 2 2" xfId="30239"/>
    <cellStyle name="Normal 4 2 7 2 3 2 3" xfId="42480"/>
    <cellStyle name="Normal 4 2 7 2 3 3" xfId="24122"/>
    <cellStyle name="Normal 4 2 7 2 3 4" xfId="36366"/>
    <cellStyle name="Normal 4 2 7 2 3 5" xfId="48595"/>
    <cellStyle name="Normal 4 2 7 2 4" xfId="17981"/>
    <cellStyle name="Normal 4 2 7 2 4 2" xfId="30236"/>
    <cellStyle name="Normal 4 2 7 2 4 3" xfId="42477"/>
    <cellStyle name="Normal 4 2 7 2 5" xfId="24119"/>
    <cellStyle name="Normal 4 2 7 2 6" xfId="36363"/>
    <cellStyle name="Normal 4 2 7 2 7" xfId="48592"/>
    <cellStyle name="Normal 4 2 7 3" xfId="6985"/>
    <cellStyle name="Normal 4 2 7 3 2" xfId="6986"/>
    <cellStyle name="Normal 4 2 7 3 2 2" xfId="17986"/>
    <cellStyle name="Normal 4 2 7 3 2 2 2" xfId="30241"/>
    <cellStyle name="Normal 4 2 7 3 2 2 3" xfId="42482"/>
    <cellStyle name="Normal 4 2 7 3 2 3" xfId="24124"/>
    <cellStyle name="Normal 4 2 7 3 2 4" xfId="36368"/>
    <cellStyle name="Normal 4 2 7 3 2 5" xfId="48597"/>
    <cellStyle name="Normal 4 2 7 3 3" xfId="17985"/>
    <cellStyle name="Normal 4 2 7 3 3 2" xfId="30240"/>
    <cellStyle name="Normal 4 2 7 3 3 3" xfId="42481"/>
    <cellStyle name="Normal 4 2 7 3 4" xfId="24123"/>
    <cellStyle name="Normal 4 2 7 3 5" xfId="36367"/>
    <cellStyle name="Normal 4 2 7 3 6" xfId="48596"/>
    <cellStyle name="Normal 4 2 7 4" xfId="6987"/>
    <cellStyle name="Normal 4 2 7 4 2" xfId="17987"/>
    <cellStyle name="Normal 4 2 7 4 2 2" xfId="30242"/>
    <cellStyle name="Normal 4 2 7 4 2 3" xfId="42483"/>
    <cellStyle name="Normal 4 2 7 4 3" xfId="24125"/>
    <cellStyle name="Normal 4 2 7 4 4" xfId="36369"/>
    <cellStyle name="Normal 4 2 7 4 5" xfId="48598"/>
    <cellStyle name="Normal 4 2 7 5" xfId="17980"/>
    <cellStyle name="Normal 4 2 7 5 2" xfId="30235"/>
    <cellStyle name="Normal 4 2 7 5 3" xfId="42476"/>
    <cellStyle name="Normal 4 2 7 6" xfId="24118"/>
    <cellStyle name="Normal 4 2 7 7" xfId="36362"/>
    <cellStyle name="Normal 4 2 7 8" xfId="48591"/>
    <cellStyle name="Normal 4 2 8" xfId="6988"/>
    <cellStyle name="Normal 4 2 8 2" xfId="6989"/>
    <cellStyle name="Normal 4 2 8 2 2" xfId="6990"/>
    <cellStyle name="Normal 4 2 8 2 2 2" xfId="17990"/>
    <cellStyle name="Normal 4 2 8 2 2 2 2" xfId="30245"/>
    <cellStyle name="Normal 4 2 8 2 2 2 3" xfId="42486"/>
    <cellStyle name="Normal 4 2 8 2 2 3" xfId="24128"/>
    <cellStyle name="Normal 4 2 8 2 2 4" xfId="36372"/>
    <cellStyle name="Normal 4 2 8 2 2 5" xfId="48601"/>
    <cellStyle name="Normal 4 2 8 2 3" xfId="17989"/>
    <cellStyle name="Normal 4 2 8 2 3 2" xfId="30244"/>
    <cellStyle name="Normal 4 2 8 2 3 3" xfId="42485"/>
    <cellStyle name="Normal 4 2 8 2 4" xfId="24127"/>
    <cellStyle name="Normal 4 2 8 2 5" xfId="36371"/>
    <cellStyle name="Normal 4 2 8 2 6" xfId="48600"/>
    <cellStyle name="Normal 4 2 8 3" xfId="6991"/>
    <cellStyle name="Normal 4 2 8 3 2" xfId="17991"/>
    <cellStyle name="Normal 4 2 8 3 2 2" xfId="30246"/>
    <cellStyle name="Normal 4 2 8 3 2 3" xfId="42487"/>
    <cellStyle name="Normal 4 2 8 3 3" xfId="24129"/>
    <cellStyle name="Normal 4 2 8 3 4" xfId="36373"/>
    <cellStyle name="Normal 4 2 8 3 5" xfId="48602"/>
    <cellStyle name="Normal 4 2 8 4" xfId="17988"/>
    <cellStyle name="Normal 4 2 8 4 2" xfId="30243"/>
    <cellStyle name="Normal 4 2 8 4 3" xfId="42484"/>
    <cellStyle name="Normal 4 2 8 5" xfId="24126"/>
    <cellStyle name="Normal 4 2 8 6" xfId="36370"/>
    <cellStyle name="Normal 4 2 8 7" xfId="48599"/>
    <cellStyle name="Normal 4 2 9" xfId="6992"/>
    <cellStyle name="Normal 4 2 9 2" xfId="6993"/>
    <cellStyle name="Normal 4 2 9 2 2" xfId="6994"/>
    <cellStyle name="Normal 4 2 9 2 2 2" xfId="17994"/>
    <cellStyle name="Normal 4 2 9 2 2 2 2" xfId="30249"/>
    <cellStyle name="Normal 4 2 9 2 2 2 3" xfId="42490"/>
    <cellStyle name="Normal 4 2 9 2 2 3" xfId="24132"/>
    <cellStyle name="Normal 4 2 9 2 2 4" xfId="36376"/>
    <cellStyle name="Normal 4 2 9 2 2 5" xfId="48605"/>
    <cellStyle name="Normal 4 2 9 2 3" xfId="17993"/>
    <cellStyle name="Normal 4 2 9 2 3 2" xfId="30248"/>
    <cellStyle name="Normal 4 2 9 2 3 3" xfId="42489"/>
    <cellStyle name="Normal 4 2 9 2 4" xfId="24131"/>
    <cellStyle name="Normal 4 2 9 2 5" xfId="36375"/>
    <cellStyle name="Normal 4 2 9 2 6" xfId="48604"/>
    <cellStyle name="Normal 4 2 9 3" xfId="6995"/>
    <cellStyle name="Normal 4 2 9 3 2" xfId="17995"/>
    <cellStyle name="Normal 4 2 9 3 2 2" xfId="30250"/>
    <cellStyle name="Normal 4 2 9 3 2 3" xfId="42491"/>
    <cellStyle name="Normal 4 2 9 3 3" xfId="24133"/>
    <cellStyle name="Normal 4 2 9 3 4" xfId="36377"/>
    <cellStyle name="Normal 4 2 9 3 5" xfId="48606"/>
    <cellStyle name="Normal 4 2 9 4" xfId="17992"/>
    <cellStyle name="Normal 4 2 9 4 2" xfId="30247"/>
    <cellStyle name="Normal 4 2 9 4 3" xfId="42488"/>
    <cellStyle name="Normal 4 2 9 5" xfId="24130"/>
    <cellStyle name="Normal 4 2 9 6" xfId="36374"/>
    <cellStyle name="Normal 4 2 9 7" xfId="48603"/>
    <cellStyle name="Normal 4 3" xfId="34"/>
    <cellStyle name="Normal 4 3 10" xfId="6996"/>
    <cellStyle name="Normal 4 3 10 2" xfId="17996"/>
    <cellStyle name="Normal 4 3 10 2 2" xfId="30251"/>
    <cellStyle name="Normal 4 3 10 2 3" xfId="42492"/>
    <cellStyle name="Normal 4 3 10 3" xfId="24134"/>
    <cellStyle name="Normal 4 3 10 4" xfId="36378"/>
    <cellStyle name="Normal 4 3 10 5" xfId="48607"/>
    <cellStyle name="Normal 4 3 11" xfId="14239"/>
    <cellStyle name="Normal 4 3 11 2" xfId="26494"/>
    <cellStyle name="Normal 4 3 11 3" xfId="38735"/>
    <cellStyle name="Normal 4 3 12" xfId="20374"/>
    <cellStyle name="Normal 4 3 13" xfId="32621"/>
    <cellStyle name="Normal 4 3 14" xfId="44850"/>
    <cellStyle name="Normal 4 3 2" xfId="6997"/>
    <cellStyle name="Normal 4 3 2 10" xfId="17997"/>
    <cellStyle name="Normal 4 3 2 10 2" xfId="30252"/>
    <cellStyle name="Normal 4 3 2 10 3" xfId="42493"/>
    <cellStyle name="Normal 4 3 2 11" xfId="24135"/>
    <cellStyle name="Normal 4 3 2 12" xfId="36379"/>
    <cellStyle name="Normal 4 3 2 13" xfId="48608"/>
    <cellStyle name="Normal 4 3 2 2" xfId="6998"/>
    <cellStyle name="Normal 4 3 2 2 10" xfId="36380"/>
    <cellStyle name="Normal 4 3 2 2 11" xfId="48609"/>
    <cellStyle name="Normal 4 3 2 2 2" xfId="6999"/>
    <cellStyle name="Normal 4 3 2 2 2 10" xfId="48610"/>
    <cellStyle name="Normal 4 3 2 2 2 2" xfId="7000"/>
    <cellStyle name="Normal 4 3 2 2 2 2 2" xfId="7001"/>
    <cellStyle name="Normal 4 3 2 2 2 2 2 2" xfId="7002"/>
    <cellStyle name="Normal 4 3 2 2 2 2 2 2 2" xfId="7003"/>
    <cellStyle name="Normal 4 3 2 2 2 2 2 2 2 2" xfId="7004"/>
    <cellStyle name="Normal 4 3 2 2 2 2 2 2 2 2 2" xfId="18004"/>
    <cellStyle name="Normal 4 3 2 2 2 2 2 2 2 2 2 2" xfId="30259"/>
    <cellStyle name="Normal 4 3 2 2 2 2 2 2 2 2 2 3" xfId="42500"/>
    <cellStyle name="Normal 4 3 2 2 2 2 2 2 2 2 3" xfId="24142"/>
    <cellStyle name="Normal 4 3 2 2 2 2 2 2 2 2 4" xfId="36386"/>
    <cellStyle name="Normal 4 3 2 2 2 2 2 2 2 2 5" xfId="48615"/>
    <cellStyle name="Normal 4 3 2 2 2 2 2 2 2 3" xfId="18003"/>
    <cellStyle name="Normal 4 3 2 2 2 2 2 2 2 3 2" xfId="30258"/>
    <cellStyle name="Normal 4 3 2 2 2 2 2 2 2 3 3" xfId="42499"/>
    <cellStyle name="Normal 4 3 2 2 2 2 2 2 2 4" xfId="24141"/>
    <cellStyle name="Normal 4 3 2 2 2 2 2 2 2 5" xfId="36385"/>
    <cellStyle name="Normal 4 3 2 2 2 2 2 2 2 6" xfId="48614"/>
    <cellStyle name="Normal 4 3 2 2 2 2 2 2 3" xfId="7005"/>
    <cellStyle name="Normal 4 3 2 2 2 2 2 2 3 2" xfId="18005"/>
    <cellStyle name="Normal 4 3 2 2 2 2 2 2 3 2 2" xfId="30260"/>
    <cellStyle name="Normal 4 3 2 2 2 2 2 2 3 2 3" xfId="42501"/>
    <cellStyle name="Normal 4 3 2 2 2 2 2 2 3 3" xfId="24143"/>
    <cellStyle name="Normal 4 3 2 2 2 2 2 2 3 4" xfId="36387"/>
    <cellStyle name="Normal 4 3 2 2 2 2 2 2 3 5" xfId="48616"/>
    <cellStyle name="Normal 4 3 2 2 2 2 2 2 4" xfId="18002"/>
    <cellStyle name="Normal 4 3 2 2 2 2 2 2 4 2" xfId="30257"/>
    <cellStyle name="Normal 4 3 2 2 2 2 2 2 4 3" xfId="42498"/>
    <cellStyle name="Normal 4 3 2 2 2 2 2 2 5" xfId="24140"/>
    <cellStyle name="Normal 4 3 2 2 2 2 2 2 6" xfId="36384"/>
    <cellStyle name="Normal 4 3 2 2 2 2 2 2 7" xfId="48613"/>
    <cellStyle name="Normal 4 3 2 2 2 2 2 3" xfId="7006"/>
    <cellStyle name="Normal 4 3 2 2 2 2 2 3 2" xfId="7007"/>
    <cellStyle name="Normal 4 3 2 2 2 2 2 3 2 2" xfId="18007"/>
    <cellStyle name="Normal 4 3 2 2 2 2 2 3 2 2 2" xfId="30262"/>
    <cellStyle name="Normal 4 3 2 2 2 2 2 3 2 2 3" xfId="42503"/>
    <cellStyle name="Normal 4 3 2 2 2 2 2 3 2 3" xfId="24145"/>
    <cellStyle name="Normal 4 3 2 2 2 2 2 3 2 4" xfId="36389"/>
    <cellStyle name="Normal 4 3 2 2 2 2 2 3 2 5" xfId="48618"/>
    <cellStyle name="Normal 4 3 2 2 2 2 2 3 3" xfId="18006"/>
    <cellStyle name="Normal 4 3 2 2 2 2 2 3 3 2" xfId="30261"/>
    <cellStyle name="Normal 4 3 2 2 2 2 2 3 3 3" xfId="42502"/>
    <cellStyle name="Normal 4 3 2 2 2 2 2 3 4" xfId="24144"/>
    <cellStyle name="Normal 4 3 2 2 2 2 2 3 5" xfId="36388"/>
    <cellStyle name="Normal 4 3 2 2 2 2 2 3 6" xfId="48617"/>
    <cellStyle name="Normal 4 3 2 2 2 2 2 4" xfId="7008"/>
    <cellStyle name="Normal 4 3 2 2 2 2 2 4 2" xfId="18008"/>
    <cellStyle name="Normal 4 3 2 2 2 2 2 4 2 2" xfId="30263"/>
    <cellStyle name="Normal 4 3 2 2 2 2 2 4 2 3" xfId="42504"/>
    <cellStyle name="Normal 4 3 2 2 2 2 2 4 3" xfId="24146"/>
    <cellStyle name="Normal 4 3 2 2 2 2 2 4 4" xfId="36390"/>
    <cellStyle name="Normal 4 3 2 2 2 2 2 4 5" xfId="48619"/>
    <cellStyle name="Normal 4 3 2 2 2 2 2 5" xfId="18001"/>
    <cellStyle name="Normal 4 3 2 2 2 2 2 5 2" xfId="30256"/>
    <cellStyle name="Normal 4 3 2 2 2 2 2 5 3" xfId="42497"/>
    <cellStyle name="Normal 4 3 2 2 2 2 2 6" xfId="24139"/>
    <cellStyle name="Normal 4 3 2 2 2 2 2 7" xfId="36383"/>
    <cellStyle name="Normal 4 3 2 2 2 2 2 8" xfId="48612"/>
    <cellStyle name="Normal 4 3 2 2 2 2 3" xfId="7009"/>
    <cellStyle name="Normal 4 3 2 2 2 2 3 2" xfId="7010"/>
    <cellStyle name="Normal 4 3 2 2 2 2 3 2 2" xfId="7011"/>
    <cellStyle name="Normal 4 3 2 2 2 2 3 2 2 2" xfId="18011"/>
    <cellStyle name="Normal 4 3 2 2 2 2 3 2 2 2 2" xfId="30266"/>
    <cellStyle name="Normal 4 3 2 2 2 2 3 2 2 2 3" xfId="42507"/>
    <cellStyle name="Normal 4 3 2 2 2 2 3 2 2 3" xfId="24149"/>
    <cellStyle name="Normal 4 3 2 2 2 2 3 2 2 4" xfId="36393"/>
    <cellStyle name="Normal 4 3 2 2 2 2 3 2 2 5" xfId="48622"/>
    <cellStyle name="Normal 4 3 2 2 2 2 3 2 3" xfId="18010"/>
    <cellStyle name="Normal 4 3 2 2 2 2 3 2 3 2" xfId="30265"/>
    <cellStyle name="Normal 4 3 2 2 2 2 3 2 3 3" xfId="42506"/>
    <cellStyle name="Normal 4 3 2 2 2 2 3 2 4" xfId="24148"/>
    <cellStyle name="Normal 4 3 2 2 2 2 3 2 5" xfId="36392"/>
    <cellStyle name="Normal 4 3 2 2 2 2 3 2 6" xfId="48621"/>
    <cellStyle name="Normal 4 3 2 2 2 2 3 3" xfId="7012"/>
    <cellStyle name="Normal 4 3 2 2 2 2 3 3 2" xfId="18012"/>
    <cellStyle name="Normal 4 3 2 2 2 2 3 3 2 2" xfId="30267"/>
    <cellStyle name="Normal 4 3 2 2 2 2 3 3 2 3" xfId="42508"/>
    <cellStyle name="Normal 4 3 2 2 2 2 3 3 3" xfId="24150"/>
    <cellStyle name="Normal 4 3 2 2 2 2 3 3 4" xfId="36394"/>
    <cellStyle name="Normal 4 3 2 2 2 2 3 3 5" xfId="48623"/>
    <cellStyle name="Normal 4 3 2 2 2 2 3 4" xfId="18009"/>
    <cellStyle name="Normal 4 3 2 2 2 2 3 4 2" xfId="30264"/>
    <cellStyle name="Normal 4 3 2 2 2 2 3 4 3" xfId="42505"/>
    <cellStyle name="Normal 4 3 2 2 2 2 3 5" xfId="24147"/>
    <cellStyle name="Normal 4 3 2 2 2 2 3 6" xfId="36391"/>
    <cellStyle name="Normal 4 3 2 2 2 2 3 7" xfId="48620"/>
    <cellStyle name="Normal 4 3 2 2 2 2 4" xfId="7013"/>
    <cellStyle name="Normal 4 3 2 2 2 2 4 2" xfId="7014"/>
    <cellStyle name="Normal 4 3 2 2 2 2 4 2 2" xfId="18014"/>
    <cellStyle name="Normal 4 3 2 2 2 2 4 2 2 2" xfId="30269"/>
    <cellStyle name="Normal 4 3 2 2 2 2 4 2 2 3" xfId="42510"/>
    <cellStyle name="Normal 4 3 2 2 2 2 4 2 3" xfId="24152"/>
    <cellStyle name="Normal 4 3 2 2 2 2 4 2 4" xfId="36396"/>
    <cellStyle name="Normal 4 3 2 2 2 2 4 2 5" xfId="48625"/>
    <cellStyle name="Normal 4 3 2 2 2 2 4 3" xfId="18013"/>
    <cellStyle name="Normal 4 3 2 2 2 2 4 3 2" xfId="30268"/>
    <cellStyle name="Normal 4 3 2 2 2 2 4 3 3" xfId="42509"/>
    <cellStyle name="Normal 4 3 2 2 2 2 4 4" xfId="24151"/>
    <cellStyle name="Normal 4 3 2 2 2 2 4 5" xfId="36395"/>
    <cellStyle name="Normal 4 3 2 2 2 2 4 6" xfId="48624"/>
    <cellStyle name="Normal 4 3 2 2 2 2 5" xfId="7015"/>
    <cellStyle name="Normal 4 3 2 2 2 2 5 2" xfId="18015"/>
    <cellStyle name="Normal 4 3 2 2 2 2 5 2 2" xfId="30270"/>
    <cellStyle name="Normal 4 3 2 2 2 2 5 2 3" xfId="42511"/>
    <cellStyle name="Normal 4 3 2 2 2 2 5 3" xfId="24153"/>
    <cellStyle name="Normal 4 3 2 2 2 2 5 4" xfId="36397"/>
    <cellStyle name="Normal 4 3 2 2 2 2 5 5" xfId="48626"/>
    <cellStyle name="Normal 4 3 2 2 2 2 6" xfId="18000"/>
    <cellStyle name="Normal 4 3 2 2 2 2 6 2" xfId="30255"/>
    <cellStyle name="Normal 4 3 2 2 2 2 6 3" xfId="42496"/>
    <cellStyle name="Normal 4 3 2 2 2 2 7" xfId="24138"/>
    <cellStyle name="Normal 4 3 2 2 2 2 8" xfId="36382"/>
    <cellStyle name="Normal 4 3 2 2 2 2 9" xfId="48611"/>
    <cellStyle name="Normal 4 3 2 2 2 3" xfId="7016"/>
    <cellStyle name="Normal 4 3 2 2 2 3 2" xfId="7017"/>
    <cellStyle name="Normal 4 3 2 2 2 3 2 2" xfId="7018"/>
    <cellStyle name="Normal 4 3 2 2 2 3 2 2 2" xfId="7019"/>
    <cellStyle name="Normal 4 3 2 2 2 3 2 2 2 2" xfId="18019"/>
    <cellStyle name="Normal 4 3 2 2 2 3 2 2 2 2 2" xfId="30274"/>
    <cellStyle name="Normal 4 3 2 2 2 3 2 2 2 2 3" xfId="42515"/>
    <cellStyle name="Normal 4 3 2 2 2 3 2 2 2 3" xfId="24157"/>
    <cellStyle name="Normal 4 3 2 2 2 3 2 2 2 4" xfId="36401"/>
    <cellStyle name="Normal 4 3 2 2 2 3 2 2 2 5" xfId="48630"/>
    <cellStyle name="Normal 4 3 2 2 2 3 2 2 3" xfId="18018"/>
    <cellStyle name="Normal 4 3 2 2 2 3 2 2 3 2" xfId="30273"/>
    <cellStyle name="Normal 4 3 2 2 2 3 2 2 3 3" xfId="42514"/>
    <cellStyle name="Normal 4 3 2 2 2 3 2 2 4" xfId="24156"/>
    <cellStyle name="Normal 4 3 2 2 2 3 2 2 5" xfId="36400"/>
    <cellStyle name="Normal 4 3 2 2 2 3 2 2 6" xfId="48629"/>
    <cellStyle name="Normal 4 3 2 2 2 3 2 3" xfId="7020"/>
    <cellStyle name="Normal 4 3 2 2 2 3 2 3 2" xfId="18020"/>
    <cellStyle name="Normal 4 3 2 2 2 3 2 3 2 2" xfId="30275"/>
    <cellStyle name="Normal 4 3 2 2 2 3 2 3 2 3" xfId="42516"/>
    <cellStyle name="Normal 4 3 2 2 2 3 2 3 3" xfId="24158"/>
    <cellStyle name="Normal 4 3 2 2 2 3 2 3 4" xfId="36402"/>
    <cellStyle name="Normal 4 3 2 2 2 3 2 3 5" xfId="48631"/>
    <cellStyle name="Normal 4 3 2 2 2 3 2 4" xfId="18017"/>
    <cellStyle name="Normal 4 3 2 2 2 3 2 4 2" xfId="30272"/>
    <cellStyle name="Normal 4 3 2 2 2 3 2 4 3" xfId="42513"/>
    <cellStyle name="Normal 4 3 2 2 2 3 2 5" xfId="24155"/>
    <cellStyle name="Normal 4 3 2 2 2 3 2 6" xfId="36399"/>
    <cellStyle name="Normal 4 3 2 2 2 3 2 7" xfId="48628"/>
    <cellStyle name="Normal 4 3 2 2 2 3 3" xfId="7021"/>
    <cellStyle name="Normal 4 3 2 2 2 3 3 2" xfId="7022"/>
    <cellStyle name="Normal 4 3 2 2 2 3 3 2 2" xfId="18022"/>
    <cellStyle name="Normal 4 3 2 2 2 3 3 2 2 2" xfId="30277"/>
    <cellStyle name="Normal 4 3 2 2 2 3 3 2 2 3" xfId="42518"/>
    <cellStyle name="Normal 4 3 2 2 2 3 3 2 3" xfId="24160"/>
    <cellStyle name="Normal 4 3 2 2 2 3 3 2 4" xfId="36404"/>
    <cellStyle name="Normal 4 3 2 2 2 3 3 2 5" xfId="48633"/>
    <cellStyle name="Normal 4 3 2 2 2 3 3 3" xfId="18021"/>
    <cellStyle name="Normal 4 3 2 2 2 3 3 3 2" xfId="30276"/>
    <cellStyle name="Normal 4 3 2 2 2 3 3 3 3" xfId="42517"/>
    <cellStyle name="Normal 4 3 2 2 2 3 3 4" xfId="24159"/>
    <cellStyle name="Normal 4 3 2 2 2 3 3 5" xfId="36403"/>
    <cellStyle name="Normal 4 3 2 2 2 3 3 6" xfId="48632"/>
    <cellStyle name="Normal 4 3 2 2 2 3 4" xfId="7023"/>
    <cellStyle name="Normal 4 3 2 2 2 3 4 2" xfId="18023"/>
    <cellStyle name="Normal 4 3 2 2 2 3 4 2 2" xfId="30278"/>
    <cellStyle name="Normal 4 3 2 2 2 3 4 2 3" xfId="42519"/>
    <cellStyle name="Normal 4 3 2 2 2 3 4 3" xfId="24161"/>
    <cellStyle name="Normal 4 3 2 2 2 3 4 4" xfId="36405"/>
    <cellStyle name="Normal 4 3 2 2 2 3 4 5" xfId="48634"/>
    <cellStyle name="Normal 4 3 2 2 2 3 5" xfId="18016"/>
    <cellStyle name="Normal 4 3 2 2 2 3 5 2" xfId="30271"/>
    <cellStyle name="Normal 4 3 2 2 2 3 5 3" xfId="42512"/>
    <cellStyle name="Normal 4 3 2 2 2 3 6" xfId="24154"/>
    <cellStyle name="Normal 4 3 2 2 2 3 7" xfId="36398"/>
    <cellStyle name="Normal 4 3 2 2 2 3 8" xfId="48627"/>
    <cellStyle name="Normal 4 3 2 2 2 4" xfId="7024"/>
    <cellStyle name="Normal 4 3 2 2 2 4 2" xfId="7025"/>
    <cellStyle name="Normal 4 3 2 2 2 4 2 2" xfId="7026"/>
    <cellStyle name="Normal 4 3 2 2 2 4 2 2 2" xfId="18026"/>
    <cellStyle name="Normal 4 3 2 2 2 4 2 2 2 2" xfId="30281"/>
    <cellStyle name="Normal 4 3 2 2 2 4 2 2 2 3" xfId="42522"/>
    <cellStyle name="Normal 4 3 2 2 2 4 2 2 3" xfId="24164"/>
    <cellStyle name="Normal 4 3 2 2 2 4 2 2 4" xfId="36408"/>
    <cellStyle name="Normal 4 3 2 2 2 4 2 2 5" xfId="48637"/>
    <cellStyle name="Normal 4 3 2 2 2 4 2 3" xfId="18025"/>
    <cellStyle name="Normal 4 3 2 2 2 4 2 3 2" xfId="30280"/>
    <cellStyle name="Normal 4 3 2 2 2 4 2 3 3" xfId="42521"/>
    <cellStyle name="Normal 4 3 2 2 2 4 2 4" xfId="24163"/>
    <cellStyle name="Normal 4 3 2 2 2 4 2 5" xfId="36407"/>
    <cellStyle name="Normal 4 3 2 2 2 4 2 6" xfId="48636"/>
    <cellStyle name="Normal 4 3 2 2 2 4 3" xfId="7027"/>
    <cellStyle name="Normal 4 3 2 2 2 4 3 2" xfId="18027"/>
    <cellStyle name="Normal 4 3 2 2 2 4 3 2 2" xfId="30282"/>
    <cellStyle name="Normal 4 3 2 2 2 4 3 2 3" xfId="42523"/>
    <cellStyle name="Normal 4 3 2 2 2 4 3 3" xfId="24165"/>
    <cellStyle name="Normal 4 3 2 2 2 4 3 4" xfId="36409"/>
    <cellStyle name="Normal 4 3 2 2 2 4 3 5" xfId="48638"/>
    <cellStyle name="Normal 4 3 2 2 2 4 4" xfId="18024"/>
    <cellStyle name="Normal 4 3 2 2 2 4 4 2" xfId="30279"/>
    <cellStyle name="Normal 4 3 2 2 2 4 4 3" xfId="42520"/>
    <cellStyle name="Normal 4 3 2 2 2 4 5" xfId="24162"/>
    <cellStyle name="Normal 4 3 2 2 2 4 6" xfId="36406"/>
    <cellStyle name="Normal 4 3 2 2 2 4 7" xfId="48635"/>
    <cellStyle name="Normal 4 3 2 2 2 5" xfId="7028"/>
    <cellStyle name="Normal 4 3 2 2 2 5 2" xfId="7029"/>
    <cellStyle name="Normal 4 3 2 2 2 5 2 2" xfId="18029"/>
    <cellStyle name="Normal 4 3 2 2 2 5 2 2 2" xfId="30284"/>
    <cellStyle name="Normal 4 3 2 2 2 5 2 2 3" xfId="42525"/>
    <cellStyle name="Normal 4 3 2 2 2 5 2 3" xfId="24167"/>
    <cellStyle name="Normal 4 3 2 2 2 5 2 4" xfId="36411"/>
    <cellStyle name="Normal 4 3 2 2 2 5 2 5" xfId="48640"/>
    <cellStyle name="Normal 4 3 2 2 2 5 3" xfId="18028"/>
    <cellStyle name="Normal 4 3 2 2 2 5 3 2" xfId="30283"/>
    <cellStyle name="Normal 4 3 2 2 2 5 3 3" xfId="42524"/>
    <cellStyle name="Normal 4 3 2 2 2 5 4" xfId="24166"/>
    <cellStyle name="Normal 4 3 2 2 2 5 5" xfId="36410"/>
    <cellStyle name="Normal 4 3 2 2 2 5 6" xfId="48639"/>
    <cellStyle name="Normal 4 3 2 2 2 6" xfId="7030"/>
    <cellStyle name="Normal 4 3 2 2 2 6 2" xfId="18030"/>
    <cellStyle name="Normal 4 3 2 2 2 6 2 2" xfId="30285"/>
    <cellStyle name="Normal 4 3 2 2 2 6 2 3" xfId="42526"/>
    <cellStyle name="Normal 4 3 2 2 2 6 3" xfId="24168"/>
    <cellStyle name="Normal 4 3 2 2 2 6 4" xfId="36412"/>
    <cellStyle name="Normal 4 3 2 2 2 6 5" xfId="48641"/>
    <cellStyle name="Normal 4 3 2 2 2 7" xfId="17999"/>
    <cellStyle name="Normal 4 3 2 2 2 7 2" xfId="30254"/>
    <cellStyle name="Normal 4 3 2 2 2 7 3" xfId="42495"/>
    <cellStyle name="Normal 4 3 2 2 2 8" xfId="24137"/>
    <cellStyle name="Normal 4 3 2 2 2 9" xfId="36381"/>
    <cellStyle name="Normal 4 3 2 2 3" xfId="7031"/>
    <cellStyle name="Normal 4 3 2 2 3 2" xfId="7032"/>
    <cellStyle name="Normal 4 3 2 2 3 2 2" xfId="7033"/>
    <cellStyle name="Normal 4 3 2 2 3 2 2 2" xfId="7034"/>
    <cellStyle name="Normal 4 3 2 2 3 2 2 2 2" xfId="7035"/>
    <cellStyle name="Normal 4 3 2 2 3 2 2 2 2 2" xfId="18035"/>
    <cellStyle name="Normal 4 3 2 2 3 2 2 2 2 2 2" xfId="30290"/>
    <cellStyle name="Normal 4 3 2 2 3 2 2 2 2 2 3" xfId="42531"/>
    <cellStyle name="Normal 4 3 2 2 3 2 2 2 2 3" xfId="24173"/>
    <cellStyle name="Normal 4 3 2 2 3 2 2 2 2 4" xfId="36417"/>
    <cellStyle name="Normal 4 3 2 2 3 2 2 2 2 5" xfId="48646"/>
    <cellStyle name="Normal 4 3 2 2 3 2 2 2 3" xfId="18034"/>
    <cellStyle name="Normal 4 3 2 2 3 2 2 2 3 2" xfId="30289"/>
    <cellStyle name="Normal 4 3 2 2 3 2 2 2 3 3" xfId="42530"/>
    <cellStyle name="Normal 4 3 2 2 3 2 2 2 4" xfId="24172"/>
    <cellStyle name="Normal 4 3 2 2 3 2 2 2 5" xfId="36416"/>
    <cellStyle name="Normal 4 3 2 2 3 2 2 2 6" xfId="48645"/>
    <cellStyle name="Normal 4 3 2 2 3 2 2 3" xfId="7036"/>
    <cellStyle name="Normal 4 3 2 2 3 2 2 3 2" xfId="18036"/>
    <cellStyle name="Normal 4 3 2 2 3 2 2 3 2 2" xfId="30291"/>
    <cellStyle name="Normal 4 3 2 2 3 2 2 3 2 3" xfId="42532"/>
    <cellStyle name="Normal 4 3 2 2 3 2 2 3 3" xfId="24174"/>
    <cellStyle name="Normal 4 3 2 2 3 2 2 3 4" xfId="36418"/>
    <cellStyle name="Normal 4 3 2 2 3 2 2 3 5" xfId="48647"/>
    <cellStyle name="Normal 4 3 2 2 3 2 2 4" xfId="18033"/>
    <cellStyle name="Normal 4 3 2 2 3 2 2 4 2" xfId="30288"/>
    <cellStyle name="Normal 4 3 2 2 3 2 2 4 3" xfId="42529"/>
    <cellStyle name="Normal 4 3 2 2 3 2 2 5" xfId="24171"/>
    <cellStyle name="Normal 4 3 2 2 3 2 2 6" xfId="36415"/>
    <cellStyle name="Normal 4 3 2 2 3 2 2 7" xfId="48644"/>
    <cellStyle name="Normal 4 3 2 2 3 2 3" xfId="7037"/>
    <cellStyle name="Normal 4 3 2 2 3 2 3 2" xfId="7038"/>
    <cellStyle name="Normal 4 3 2 2 3 2 3 2 2" xfId="18038"/>
    <cellStyle name="Normal 4 3 2 2 3 2 3 2 2 2" xfId="30293"/>
    <cellStyle name="Normal 4 3 2 2 3 2 3 2 2 3" xfId="42534"/>
    <cellStyle name="Normal 4 3 2 2 3 2 3 2 3" xfId="24176"/>
    <cellStyle name="Normal 4 3 2 2 3 2 3 2 4" xfId="36420"/>
    <cellStyle name="Normal 4 3 2 2 3 2 3 2 5" xfId="48649"/>
    <cellStyle name="Normal 4 3 2 2 3 2 3 3" xfId="18037"/>
    <cellStyle name="Normal 4 3 2 2 3 2 3 3 2" xfId="30292"/>
    <cellStyle name="Normal 4 3 2 2 3 2 3 3 3" xfId="42533"/>
    <cellStyle name="Normal 4 3 2 2 3 2 3 4" xfId="24175"/>
    <cellStyle name="Normal 4 3 2 2 3 2 3 5" xfId="36419"/>
    <cellStyle name="Normal 4 3 2 2 3 2 3 6" xfId="48648"/>
    <cellStyle name="Normal 4 3 2 2 3 2 4" xfId="7039"/>
    <cellStyle name="Normal 4 3 2 2 3 2 4 2" xfId="18039"/>
    <cellStyle name="Normal 4 3 2 2 3 2 4 2 2" xfId="30294"/>
    <cellStyle name="Normal 4 3 2 2 3 2 4 2 3" xfId="42535"/>
    <cellStyle name="Normal 4 3 2 2 3 2 4 3" xfId="24177"/>
    <cellStyle name="Normal 4 3 2 2 3 2 4 4" xfId="36421"/>
    <cellStyle name="Normal 4 3 2 2 3 2 4 5" xfId="48650"/>
    <cellStyle name="Normal 4 3 2 2 3 2 5" xfId="18032"/>
    <cellStyle name="Normal 4 3 2 2 3 2 5 2" xfId="30287"/>
    <cellStyle name="Normal 4 3 2 2 3 2 5 3" xfId="42528"/>
    <cellStyle name="Normal 4 3 2 2 3 2 6" xfId="24170"/>
    <cellStyle name="Normal 4 3 2 2 3 2 7" xfId="36414"/>
    <cellStyle name="Normal 4 3 2 2 3 2 8" xfId="48643"/>
    <cellStyle name="Normal 4 3 2 2 3 3" xfId="7040"/>
    <cellStyle name="Normal 4 3 2 2 3 3 2" xfId="7041"/>
    <cellStyle name="Normal 4 3 2 2 3 3 2 2" xfId="7042"/>
    <cellStyle name="Normal 4 3 2 2 3 3 2 2 2" xfId="18042"/>
    <cellStyle name="Normal 4 3 2 2 3 3 2 2 2 2" xfId="30297"/>
    <cellStyle name="Normal 4 3 2 2 3 3 2 2 2 3" xfId="42538"/>
    <cellStyle name="Normal 4 3 2 2 3 3 2 2 3" xfId="24180"/>
    <cellStyle name="Normal 4 3 2 2 3 3 2 2 4" xfId="36424"/>
    <cellStyle name="Normal 4 3 2 2 3 3 2 2 5" xfId="48653"/>
    <cellStyle name="Normal 4 3 2 2 3 3 2 3" xfId="18041"/>
    <cellStyle name="Normal 4 3 2 2 3 3 2 3 2" xfId="30296"/>
    <cellStyle name="Normal 4 3 2 2 3 3 2 3 3" xfId="42537"/>
    <cellStyle name="Normal 4 3 2 2 3 3 2 4" xfId="24179"/>
    <cellStyle name="Normal 4 3 2 2 3 3 2 5" xfId="36423"/>
    <cellStyle name="Normal 4 3 2 2 3 3 2 6" xfId="48652"/>
    <cellStyle name="Normal 4 3 2 2 3 3 3" xfId="7043"/>
    <cellStyle name="Normal 4 3 2 2 3 3 3 2" xfId="18043"/>
    <cellStyle name="Normal 4 3 2 2 3 3 3 2 2" xfId="30298"/>
    <cellStyle name="Normal 4 3 2 2 3 3 3 2 3" xfId="42539"/>
    <cellStyle name="Normal 4 3 2 2 3 3 3 3" xfId="24181"/>
    <cellStyle name="Normal 4 3 2 2 3 3 3 4" xfId="36425"/>
    <cellStyle name="Normal 4 3 2 2 3 3 3 5" xfId="48654"/>
    <cellStyle name="Normal 4 3 2 2 3 3 4" xfId="18040"/>
    <cellStyle name="Normal 4 3 2 2 3 3 4 2" xfId="30295"/>
    <cellStyle name="Normal 4 3 2 2 3 3 4 3" xfId="42536"/>
    <cellStyle name="Normal 4 3 2 2 3 3 5" xfId="24178"/>
    <cellStyle name="Normal 4 3 2 2 3 3 6" xfId="36422"/>
    <cellStyle name="Normal 4 3 2 2 3 3 7" xfId="48651"/>
    <cellStyle name="Normal 4 3 2 2 3 4" xfId="7044"/>
    <cellStyle name="Normal 4 3 2 2 3 4 2" xfId="7045"/>
    <cellStyle name="Normal 4 3 2 2 3 4 2 2" xfId="18045"/>
    <cellStyle name="Normal 4 3 2 2 3 4 2 2 2" xfId="30300"/>
    <cellStyle name="Normal 4 3 2 2 3 4 2 2 3" xfId="42541"/>
    <cellStyle name="Normal 4 3 2 2 3 4 2 3" xfId="24183"/>
    <cellStyle name="Normal 4 3 2 2 3 4 2 4" xfId="36427"/>
    <cellStyle name="Normal 4 3 2 2 3 4 2 5" xfId="48656"/>
    <cellStyle name="Normal 4 3 2 2 3 4 3" xfId="18044"/>
    <cellStyle name="Normal 4 3 2 2 3 4 3 2" xfId="30299"/>
    <cellStyle name="Normal 4 3 2 2 3 4 3 3" xfId="42540"/>
    <cellStyle name="Normal 4 3 2 2 3 4 4" xfId="24182"/>
    <cellStyle name="Normal 4 3 2 2 3 4 5" xfId="36426"/>
    <cellStyle name="Normal 4 3 2 2 3 4 6" xfId="48655"/>
    <cellStyle name="Normal 4 3 2 2 3 5" xfId="7046"/>
    <cellStyle name="Normal 4 3 2 2 3 5 2" xfId="18046"/>
    <cellStyle name="Normal 4 3 2 2 3 5 2 2" xfId="30301"/>
    <cellStyle name="Normal 4 3 2 2 3 5 2 3" xfId="42542"/>
    <cellStyle name="Normal 4 3 2 2 3 5 3" xfId="24184"/>
    <cellStyle name="Normal 4 3 2 2 3 5 4" xfId="36428"/>
    <cellStyle name="Normal 4 3 2 2 3 5 5" xfId="48657"/>
    <cellStyle name="Normal 4 3 2 2 3 6" xfId="18031"/>
    <cellStyle name="Normal 4 3 2 2 3 6 2" xfId="30286"/>
    <cellStyle name="Normal 4 3 2 2 3 6 3" xfId="42527"/>
    <cellStyle name="Normal 4 3 2 2 3 7" xfId="24169"/>
    <cellStyle name="Normal 4 3 2 2 3 8" xfId="36413"/>
    <cellStyle name="Normal 4 3 2 2 3 9" xfId="48642"/>
    <cellStyle name="Normal 4 3 2 2 4" xfId="7047"/>
    <cellStyle name="Normal 4 3 2 2 4 2" xfId="7048"/>
    <cellStyle name="Normal 4 3 2 2 4 2 2" xfId="7049"/>
    <cellStyle name="Normal 4 3 2 2 4 2 2 2" xfId="7050"/>
    <cellStyle name="Normal 4 3 2 2 4 2 2 2 2" xfId="18050"/>
    <cellStyle name="Normal 4 3 2 2 4 2 2 2 2 2" xfId="30305"/>
    <cellStyle name="Normal 4 3 2 2 4 2 2 2 2 3" xfId="42546"/>
    <cellStyle name="Normal 4 3 2 2 4 2 2 2 3" xfId="24188"/>
    <cellStyle name="Normal 4 3 2 2 4 2 2 2 4" xfId="36432"/>
    <cellStyle name="Normal 4 3 2 2 4 2 2 2 5" xfId="48661"/>
    <cellStyle name="Normal 4 3 2 2 4 2 2 3" xfId="18049"/>
    <cellStyle name="Normal 4 3 2 2 4 2 2 3 2" xfId="30304"/>
    <cellStyle name="Normal 4 3 2 2 4 2 2 3 3" xfId="42545"/>
    <cellStyle name="Normal 4 3 2 2 4 2 2 4" xfId="24187"/>
    <cellStyle name="Normal 4 3 2 2 4 2 2 5" xfId="36431"/>
    <cellStyle name="Normal 4 3 2 2 4 2 2 6" xfId="48660"/>
    <cellStyle name="Normal 4 3 2 2 4 2 3" xfId="7051"/>
    <cellStyle name="Normal 4 3 2 2 4 2 3 2" xfId="18051"/>
    <cellStyle name="Normal 4 3 2 2 4 2 3 2 2" xfId="30306"/>
    <cellStyle name="Normal 4 3 2 2 4 2 3 2 3" xfId="42547"/>
    <cellStyle name="Normal 4 3 2 2 4 2 3 3" xfId="24189"/>
    <cellStyle name="Normal 4 3 2 2 4 2 3 4" xfId="36433"/>
    <cellStyle name="Normal 4 3 2 2 4 2 3 5" xfId="48662"/>
    <cellStyle name="Normal 4 3 2 2 4 2 4" xfId="18048"/>
    <cellStyle name="Normal 4 3 2 2 4 2 4 2" xfId="30303"/>
    <cellStyle name="Normal 4 3 2 2 4 2 4 3" xfId="42544"/>
    <cellStyle name="Normal 4 3 2 2 4 2 5" xfId="24186"/>
    <cellStyle name="Normal 4 3 2 2 4 2 6" xfId="36430"/>
    <cellStyle name="Normal 4 3 2 2 4 2 7" xfId="48659"/>
    <cellStyle name="Normal 4 3 2 2 4 3" xfId="7052"/>
    <cellStyle name="Normal 4 3 2 2 4 3 2" xfId="7053"/>
    <cellStyle name="Normal 4 3 2 2 4 3 2 2" xfId="18053"/>
    <cellStyle name="Normal 4 3 2 2 4 3 2 2 2" xfId="30308"/>
    <cellStyle name="Normal 4 3 2 2 4 3 2 2 3" xfId="42549"/>
    <cellStyle name="Normal 4 3 2 2 4 3 2 3" xfId="24191"/>
    <cellStyle name="Normal 4 3 2 2 4 3 2 4" xfId="36435"/>
    <cellStyle name="Normal 4 3 2 2 4 3 2 5" xfId="48664"/>
    <cellStyle name="Normal 4 3 2 2 4 3 3" xfId="18052"/>
    <cellStyle name="Normal 4 3 2 2 4 3 3 2" xfId="30307"/>
    <cellStyle name="Normal 4 3 2 2 4 3 3 3" xfId="42548"/>
    <cellStyle name="Normal 4 3 2 2 4 3 4" xfId="24190"/>
    <cellStyle name="Normal 4 3 2 2 4 3 5" xfId="36434"/>
    <cellStyle name="Normal 4 3 2 2 4 3 6" xfId="48663"/>
    <cellStyle name="Normal 4 3 2 2 4 4" xfId="7054"/>
    <cellStyle name="Normal 4 3 2 2 4 4 2" xfId="18054"/>
    <cellStyle name="Normal 4 3 2 2 4 4 2 2" xfId="30309"/>
    <cellStyle name="Normal 4 3 2 2 4 4 2 3" xfId="42550"/>
    <cellStyle name="Normal 4 3 2 2 4 4 3" xfId="24192"/>
    <cellStyle name="Normal 4 3 2 2 4 4 4" xfId="36436"/>
    <cellStyle name="Normal 4 3 2 2 4 4 5" xfId="48665"/>
    <cellStyle name="Normal 4 3 2 2 4 5" xfId="18047"/>
    <cellStyle name="Normal 4 3 2 2 4 5 2" xfId="30302"/>
    <cellStyle name="Normal 4 3 2 2 4 5 3" xfId="42543"/>
    <cellStyle name="Normal 4 3 2 2 4 6" xfId="24185"/>
    <cellStyle name="Normal 4 3 2 2 4 7" xfId="36429"/>
    <cellStyle name="Normal 4 3 2 2 4 8" xfId="48658"/>
    <cellStyle name="Normal 4 3 2 2 5" xfId="7055"/>
    <cellStyle name="Normal 4 3 2 2 5 2" xfId="7056"/>
    <cellStyle name="Normal 4 3 2 2 5 2 2" xfId="7057"/>
    <cellStyle name="Normal 4 3 2 2 5 2 2 2" xfId="18057"/>
    <cellStyle name="Normal 4 3 2 2 5 2 2 2 2" xfId="30312"/>
    <cellStyle name="Normal 4 3 2 2 5 2 2 2 3" xfId="42553"/>
    <cellStyle name="Normal 4 3 2 2 5 2 2 3" xfId="24195"/>
    <cellStyle name="Normal 4 3 2 2 5 2 2 4" xfId="36439"/>
    <cellStyle name="Normal 4 3 2 2 5 2 2 5" xfId="48668"/>
    <cellStyle name="Normal 4 3 2 2 5 2 3" xfId="18056"/>
    <cellStyle name="Normal 4 3 2 2 5 2 3 2" xfId="30311"/>
    <cellStyle name="Normal 4 3 2 2 5 2 3 3" xfId="42552"/>
    <cellStyle name="Normal 4 3 2 2 5 2 4" xfId="24194"/>
    <cellStyle name="Normal 4 3 2 2 5 2 5" xfId="36438"/>
    <cellStyle name="Normal 4 3 2 2 5 2 6" xfId="48667"/>
    <cellStyle name="Normal 4 3 2 2 5 3" xfId="7058"/>
    <cellStyle name="Normal 4 3 2 2 5 3 2" xfId="18058"/>
    <cellStyle name="Normal 4 3 2 2 5 3 2 2" xfId="30313"/>
    <cellStyle name="Normal 4 3 2 2 5 3 2 3" xfId="42554"/>
    <cellStyle name="Normal 4 3 2 2 5 3 3" xfId="24196"/>
    <cellStyle name="Normal 4 3 2 2 5 3 4" xfId="36440"/>
    <cellStyle name="Normal 4 3 2 2 5 3 5" xfId="48669"/>
    <cellStyle name="Normal 4 3 2 2 5 4" xfId="18055"/>
    <cellStyle name="Normal 4 3 2 2 5 4 2" xfId="30310"/>
    <cellStyle name="Normal 4 3 2 2 5 4 3" xfId="42551"/>
    <cellStyle name="Normal 4 3 2 2 5 5" xfId="24193"/>
    <cellStyle name="Normal 4 3 2 2 5 6" xfId="36437"/>
    <cellStyle name="Normal 4 3 2 2 5 7" xfId="48666"/>
    <cellStyle name="Normal 4 3 2 2 6" xfId="7059"/>
    <cellStyle name="Normal 4 3 2 2 6 2" xfId="7060"/>
    <cellStyle name="Normal 4 3 2 2 6 2 2" xfId="18060"/>
    <cellStyle name="Normal 4 3 2 2 6 2 2 2" xfId="30315"/>
    <cellStyle name="Normal 4 3 2 2 6 2 2 3" xfId="42556"/>
    <cellStyle name="Normal 4 3 2 2 6 2 3" xfId="24198"/>
    <cellStyle name="Normal 4 3 2 2 6 2 4" xfId="36442"/>
    <cellStyle name="Normal 4 3 2 2 6 2 5" xfId="48671"/>
    <cellStyle name="Normal 4 3 2 2 6 3" xfId="18059"/>
    <cellStyle name="Normal 4 3 2 2 6 3 2" xfId="30314"/>
    <cellStyle name="Normal 4 3 2 2 6 3 3" xfId="42555"/>
    <cellStyle name="Normal 4 3 2 2 6 4" xfId="24197"/>
    <cellStyle name="Normal 4 3 2 2 6 5" xfId="36441"/>
    <cellStyle name="Normal 4 3 2 2 6 6" xfId="48670"/>
    <cellStyle name="Normal 4 3 2 2 7" xfId="7061"/>
    <cellStyle name="Normal 4 3 2 2 7 2" xfId="18061"/>
    <cellStyle name="Normal 4 3 2 2 7 2 2" xfId="30316"/>
    <cellStyle name="Normal 4 3 2 2 7 2 3" xfId="42557"/>
    <cellStyle name="Normal 4 3 2 2 7 3" xfId="24199"/>
    <cellStyle name="Normal 4 3 2 2 7 4" xfId="36443"/>
    <cellStyle name="Normal 4 3 2 2 7 5" xfId="48672"/>
    <cellStyle name="Normal 4 3 2 2 8" xfId="17998"/>
    <cellStyle name="Normal 4 3 2 2 8 2" xfId="30253"/>
    <cellStyle name="Normal 4 3 2 2 8 3" xfId="42494"/>
    <cellStyle name="Normal 4 3 2 2 9" xfId="24136"/>
    <cellStyle name="Normal 4 3 2 3" xfId="7062"/>
    <cellStyle name="Normal 4 3 2 3 10" xfId="48673"/>
    <cellStyle name="Normal 4 3 2 3 2" xfId="7063"/>
    <cellStyle name="Normal 4 3 2 3 2 2" xfId="7064"/>
    <cellStyle name="Normal 4 3 2 3 2 2 2" xfId="7065"/>
    <cellStyle name="Normal 4 3 2 3 2 2 2 2" xfId="7066"/>
    <cellStyle name="Normal 4 3 2 3 2 2 2 2 2" xfId="7067"/>
    <cellStyle name="Normal 4 3 2 3 2 2 2 2 2 2" xfId="18067"/>
    <cellStyle name="Normal 4 3 2 3 2 2 2 2 2 2 2" xfId="30322"/>
    <cellStyle name="Normal 4 3 2 3 2 2 2 2 2 2 3" xfId="42563"/>
    <cellStyle name="Normal 4 3 2 3 2 2 2 2 2 3" xfId="24205"/>
    <cellStyle name="Normal 4 3 2 3 2 2 2 2 2 4" xfId="36449"/>
    <cellStyle name="Normal 4 3 2 3 2 2 2 2 2 5" xfId="48678"/>
    <cellStyle name="Normal 4 3 2 3 2 2 2 2 3" xfId="18066"/>
    <cellStyle name="Normal 4 3 2 3 2 2 2 2 3 2" xfId="30321"/>
    <cellStyle name="Normal 4 3 2 3 2 2 2 2 3 3" xfId="42562"/>
    <cellStyle name="Normal 4 3 2 3 2 2 2 2 4" xfId="24204"/>
    <cellStyle name="Normal 4 3 2 3 2 2 2 2 5" xfId="36448"/>
    <cellStyle name="Normal 4 3 2 3 2 2 2 2 6" xfId="48677"/>
    <cellStyle name="Normal 4 3 2 3 2 2 2 3" xfId="7068"/>
    <cellStyle name="Normal 4 3 2 3 2 2 2 3 2" xfId="18068"/>
    <cellStyle name="Normal 4 3 2 3 2 2 2 3 2 2" xfId="30323"/>
    <cellStyle name="Normal 4 3 2 3 2 2 2 3 2 3" xfId="42564"/>
    <cellStyle name="Normal 4 3 2 3 2 2 2 3 3" xfId="24206"/>
    <cellStyle name="Normal 4 3 2 3 2 2 2 3 4" xfId="36450"/>
    <cellStyle name="Normal 4 3 2 3 2 2 2 3 5" xfId="48679"/>
    <cellStyle name="Normal 4 3 2 3 2 2 2 4" xfId="18065"/>
    <cellStyle name="Normal 4 3 2 3 2 2 2 4 2" xfId="30320"/>
    <cellStyle name="Normal 4 3 2 3 2 2 2 4 3" xfId="42561"/>
    <cellStyle name="Normal 4 3 2 3 2 2 2 5" xfId="24203"/>
    <cellStyle name="Normal 4 3 2 3 2 2 2 6" xfId="36447"/>
    <cellStyle name="Normal 4 3 2 3 2 2 2 7" xfId="48676"/>
    <cellStyle name="Normal 4 3 2 3 2 2 3" xfId="7069"/>
    <cellStyle name="Normal 4 3 2 3 2 2 3 2" xfId="7070"/>
    <cellStyle name="Normal 4 3 2 3 2 2 3 2 2" xfId="18070"/>
    <cellStyle name="Normal 4 3 2 3 2 2 3 2 2 2" xfId="30325"/>
    <cellStyle name="Normal 4 3 2 3 2 2 3 2 2 3" xfId="42566"/>
    <cellStyle name="Normal 4 3 2 3 2 2 3 2 3" xfId="24208"/>
    <cellStyle name="Normal 4 3 2 3 2 2 3 2 4" xfId="36452"/>
    <cellStyle name="Normal 4 3 2 3 2 2 3 2 5" xfId="48681"/>
    <cellStyle name="Normal 4 3 2 3 2 2 3 3" xfId="18069"/>
    <cellStyle name="Normal 4 3 2 3 2 2 3 3 2" xfId="30324"/>
    <cellStyle name="Normal 4 3 2 3 2 2 3 3 3" xfId="42565"/>
    <cellStyle name="Normal 4 3 2 3 2 2 3 4" xfId="24207"/>
    <cellStyle name="Normal 4 3 2 3 2 2 3 5" xfId="36451"/>
    <cellStyle name="Normal 4 3 2 3 2 2 3 6" xfId="48680"/>
    <cellStyle name="Normal 4 3 2 3 2 2 4" xfId="7071"/>
    <cellStyle name="Normal 4 3 2 3 2 2 4 2" xfId="18071"/>
    <cellStyle name="Normal 4 3 2 3 2 2 4 2 2" xfId="30326"/>
    <cellStyle name="Normal 4 3 2 3 2 2 4 2 3" xfId="42567"/>
    <cellStyle name="Normal 4 3 2 3 2 2 4 3" xfId="24209"/>
    <cellStyle name="Normal 4 3 2 3 2 2 4 4" xfId="36453"/>
    <cellStyle name="Normal 4 3 2 3 2 2 4 5" xfId="48682"/>
    <cellStyle name="Normal 4 3 2 3 2 2 5" xfId="18064"/>
    <cellStyle name="Normal 4 3 2 3 2 2 5 2" xfId="30319"/>
    <cellStyle name="Normal 4 3 2 3 2 2 5 3" xfId="42560"/>
    <cellStyle name="Normal 4 3 2 3 2 2 6" xfId="24202"/>
    <cellStyle name="Normal 4 3 2 3 2 2 7" xfId="36446"/>
    <cellStyle name="Normal 4 3 2 3 2 2 8" xfId="48675"/>
    <cellStyle name="Normal 4 3 2 3 2 3" xfId="7072"/>
    <cellStyle name="Normal 4 3 2 3 2 3 2" xfId="7073"/>
    <cellStyle name="Normal 4 3 2 3 2 3 2 2" xfId="7074"/>
    <cellStyle name="Normal 4 3 2 3 2 3 2 2 2" xfId="18074"/>
    <cellStyle name="Normal 4 3 2 3 2 3 2 2 2 2" xfId="30329"/>
    <cellStyle name="Normal 4 3 2 3 2 3 2 2 2 3" xfId="42570"/>
    <cellStyle name="Normal 4 3 2 3 2 3 2 2 3" xfId="24212"/>
    <cellStyle name="Normal 4 3 2 3 2 3 2 2 4" xfId="36456"/>
    <cellStyle name="Normal 4 3 2 3 2 3 2 2 5" xfId="48685"/>
    <cellStyle name="Normal 4 3 2 3 2 3 2 3" xfId="18073"/>
    <cellStyle name="Normal 4 3 2 3 2 3 2 3 2" xfId="30328"/>
    <cellStyle name="Normal 4 3 2 3 2 3 2 3 3" xfId="42569"/>
    <cellStyle name="Normal 4 3 2 3 2 3 2 4" xfId="24211"/>
    <cellStyle name="Normal 4 3 2 3 2 3 2 5" xfId="36455"/>
    <cellStyle name="Normal 4 3 2 3 2 3 2 6" xfId="48684"/>
    <cellStyle name="Normal 4 3 2 3 2 3 3" xfId="7075"/>
    <cellStyle name="Normal 4 3 2 3 2 3 3 2" xfId="18075"/>
    <cellStyle name="Normal 4 3 2 3 2 3 3 2 2" xfId="30330"/>
    <cellStyle name="Normal 4 3 2 3 2 3 3 2 3" xfId="42571"/>
    <cellStyle name="Normal 4 3 2 3 2 3 3 3" xfId="24213"/>
    <cellStyle name="Normal 4 3 2 3 2 3 3 4" xfId="36457"/>
    <cellStyle name="Normal 4 3 2 3 2 3 3 5" xfId="48686"/>
    <cellStyle name="Normal 4 3 2 3 2 3 4" xfId="18072"/>
    <cellStyle name="Normal 4 3 2 3 2 3 4 2" xfId="30327"/>
    <cellStyle name="Normal 4 3 2 3 2 3 4 3" xfId="42568"/>
    <cellStyle name="Normal 4 3 2 3 2 3 5" xfId="24210"/>
    <cellStyle name="Normal 4 3 2 3 2 3 6" xfId="36454"/>
    <cellStyle name="Normal 4 3 2 3 2 3 7" xfId="48683"/>
    <cellStyle name="Normal 4 3 2 3 2 4" xfId="7076"/>
    <cellStyle name="Normal 4 3 2 3 2 4 2" xfId="7077"/>
    <cellStyle name="Normal 4 3 2 3 2 4 2 2" xfId="18077"/>
    <cellStyle name="Normal 4 3 2 3 2 4 2 2 2" xfId="30332"/>
    <cellStyle name="Normal 4 3 2 3 2 4 2 2 3" xfId="42573"/>
    <cellStyle name="Normal 4 3 2 3 2 4 2 3" xfId="24215"/>
    <cellStyle name="Normal 4 3 2 3 2 4 2 4" xfId="36459"/>
    <cellStyle name="Normal 4 3 2 3 2 4 2 5" xfId="48688"/>
    <cellStyle name="Normal 4 3 2 3 2 4 3" xfId="18076"/>
    <cellStyle name="Normal 4 3 2 3 2 4 3 2" xfId="30331"/>
    <cellStyle name="Normal 4 3 2 3 2 4 3 3" xfId="42572"/>
    <cellStyle name="Normal 4 3 2 3 2 4 4" xfId="24214"/>
    <cellStyle name="Normal 4 3 2 3 2 4 5" xfId="36458"/>
    <cellStyle name="Normal 4 3 2 3 2 4 6" xfId="48687"/>
    <cellStyle name="Normal 4 3 2 3 2 5" xfId="7078"/>
    <cellStyle name="Normal 4 3 2 3 2 5 2" xfId="18078"/>
    <cellStyle name="Normal 4 3 2 3 2 5 2 2" xfId="30333"/>
    <cellStyle name="Normal 4 3 2 3 2 5 2 3" xfId="42574"/>
    <cellStyle name="Normal 4 3 2 3 2 5 3" xfId="24216"/>
    <cellStyle name="Normal 4 3 2 3 2 5 4" xfId="36460"/>
    <cellStyle name="Normal 4 3 2 3 2 5 5" xfId="48689"/>
    <cellStyle name="Normal 4 3 2 3 2 6" xfId="18063"/>
    <cellStyle name="Normal 4 3 2 3 2 6 2" xfId="30318"/>
    <cellStyle name="Normal 4 3 2 3 2 6 3" xfId="42559"/>
    <cellStyle name="Normal 4 3 2 3 2 7" xfId="24201"/>
    <cellStyle name="Normal 4 3 2 3 2 8" xfId="36445"/>
    <cellStyle name="Normal 4 3 2 3 2 9" xfId="48674"/>
    <cellStyle name="Normal 4 3 2 3 3" xfId="7079"/>
    <cellStyle name="Normal 4 3 2 3 3 2" xfId="7080"/>
    <cellStyle name="Normal 4 3 2 3 3 2 2" xfId="7081"/>
    <cellStyle name="Normal 4 3 2 3 3 2 2 2" xfId="7082"/>
    <cellStyle name="Normal 4 3 2 3 3 2 2 2 2" xfId="18082"/>
    <cellStyle name="Normal 4 3 2 3 3 2 2 2 2 2" xfId="30337"/>
    <cellStyle name="Normal 4 3 2 3 3 2 2 2 2 3" xfId="42578"/>
    <cellStyle name="Normal 4 3 2 3 3 2 2 2 3" xfId="24220"/>
    <cellStyle name="Normal 4 3 2 3 3 2 2 2 4" xfId="36464"/>
    <cellStyle name="Normal 4 3 2 3 3 2 2 2 5" xfId="48693"/>
    <cellStyle name="Normal 4 3 2 3 3 2 2 3" xfId="18081"/>
    <cellStyle name="Normal 4 3 2 3 3 2 2 3 2" xfId="30336"/>
    <cellStyle name="Normal 4 3 2 3 3 2 2 3 3" xfId="42577"/>
    <cellStyle name="Normal 4 3 2 3 3 2 2 4" xfId="24219"/>
    <cellStyle name="Normal 4 3 2 3 3 2 2 5" xfId="36463"/>
    <cellStyle name="Normal 4 3 2 3 3 2 2 6" xfId="48692"/>
    <cellStyle name="Normal 4 3 2 3 3 2 3" xfId="7083"/>
    <cellStyle name="Normal 4 3 2 3 3 2 3 2" xfId="18083"/>
    <cellStyle name="Normal 4 3 2 3 3 2 3 2 2" xfId="30338"/>
    <cellStyle name="Normal 4 3 2 3 3 2 3 2 3" xfId="42579"/>
    <cellStyle name="Normal 4 3 2 3 3 2 3 3" xfId="24221"/>
    <cellStyle name="Normal 4 3 2 3 3 2 3 4" xfId="36465"/>
    <cellStyle name="Normal 4 3 2 3 3 2 3 5" xfId="48694"/>
    <cellStyle name="Normal 4 3 2 3 3 2 4" xfId="18080"/>
    <cellStyle name="Normal 4 3 2 3 3 2 4 2" xfId="30335"/>
    <cellStyle name="Normal 4 3 2 3 3 2 4 3" xfId="42576"/>
    <cellStyle name="Normal 4 3 2 3 3 2 5" xfId="24218"/>
    <cellStyle name="Normal 4 3 2 3 3 2 6" xfId="36462"/>
    <cellStyle name="Normal 4 3 2 3 3 2 7" xfId="48691"/>
    <cellStyle name="Normal 4 3 2 3 3 3" xfId="7084"/>
    <cellStyle name="Normal 4 3 2 3 3 3 2" xfId="7085"/>
    <cellStyle name="Normal 4 3 2 3 3 3 2 2" xfId="18085"/>
    <cellStyle name="Normal 4 3 2 3 3 3 2 2 2" xfId="30340"/>
    <cellStyle name="Normal 4 3 2 3 3 3 2 2 3" xfId="42581"/>
    <cellStyle name="Normal 4 3 2 3 3 3 2 3" xfId="24223"/>
    <cellStyle name="Normal 4 3 2 3 3 3 2 4" xfId="36467"/>
    <cellStyle name="Normal 4 3 2 3 3 3 2 5" xfId="48696"/>
    <cellStyle name="Normal 4 3 2 3 3 3 3" xfId="18084"/>
    <cellStyle name="Normal 4 3 2 3 3 3 3 2" xfId="30339"/>
    <cellStyle name="Normal 4 3 2 3 3 3 3 3" xfId="42580"/>
    <cellStyle name="Normal 4 3 2 3 3 3 4" xfId="24222"/>
    <cellStyle name="Normal 4 3 2 3 3 3 5" xfId="36466"/>
    <cellStyle name="Normal 4 3 2 3 3 3 6" xfId="48695"/>
    <cellStyle name="Normal 4 3 2 3 3 4" xfId="7086"/>
    <cellStyle name="Normal 4 3 2 3 3 4 2" xfId="18086"/>
    <cellStyle name="Normal 4 3 2 3 3 4 2 2" xfId="30341"/>
    <cellStyle name="Normal 4 3 2 3 3 4 2 3" xfId="42582"/>
    <cellStyle name="Normal 4 3 2 3 3 4 3" xfId="24224"/>
    <cellStyle name="Normal 4 3 2 3 3 4 4" xfId="36468"/>
    <cellStyle name="Normal 4 3 2 3 3 4 5" xfId="48697"/>
    <cellStyle name="Normal 4 3 2 3 3 5" xfId="18079"/>
    <cellStyle name="Normal 4 3 2 3 3 5 2" xfId="30334"/>
    <cellStyle name="Normal 4 3 2 3 3 5 3" xfId="42575"/>
    <cellStyle name="Normal 4 3 2 3 3 6" xfId="24217"/>
    <cellStyle name="Normal 4 3 2 3 3 7" xfId="36461"/>
    <cellStyle name="Normal 4 3 2 3 3 8" xfId="48690"/>
    <cellStyle name="Normal 4 3 2 3 4" xfId="7087"/>
    <cellStyle name="Normal 4 3 2 3 4 2" xfId="7088"/>
    <cellStyle name="Normal 4 3 2 3 4 2 2" xfId="7089"/>
    <cellStyle name="Normal 4 3 2 3 4 2 2 2" xfId="18089"/>
    <cellStyle name="Normal 4 3 2 3 4 2 2 2 2" xfId="30344"/>
    <cellStyle name="Normal 4 3 2 3 4 2 2 2 3" xfId="42585"/>
    <cellStyle name="Normal 4 3 2 3 4 2 2 3" xfId="24227"/>
    <cellStyle name="Normal 4 3 2 3 4 2 2 4" xfId="36471"/>
    <cellStyle name="Normal 4 3 2 3 4 2 2 5" xfId="48700"/>
    <cellStyle name="Normal 4 3 2 3 4 2 3" xfId="18088"/>
    <cellStyle name="Normal 4 3 2 3 4 2 3 2" xfId="30343"/>
    <cellStyle name="Normal 4 3 2 3 4 2 3 3" xfId="42584"/>
    <cellStyle name="Normal 4 3 2 3 4 2 4" xfId="24226"/>
    <cellStyle name="Normal 4 3 2 3 4 2 5" xfId="36470"/>
    <cellStyle name="Normal 4 3 2 3 4 2 6" xfId="48699"/>
    <cellStyle name="Normal 4 3 2 3 4 3" xfId="7090"/>
    <cellStyle name="Normal 4 3 2 3 4 3 2" xfId="18090"/>
    <cellStyle name="Normal 4 3 2 3 4 3 2 2" xfId="30345"/>
    <cellStyle name="Normal 4 3 2 3 4 3 2 3" xfId="42586"/>
    <cellStyle name="Normal 4 3 2 3 4 3 3" xfId="24228"/>
    <cellStyle name="Normal 4 3 2 3 4 3 4" xfId="36472"/>
    <cellStyle name="Normal 4 3 2 3 4 3 5" xfId="48701"/>
    <cellStyle name="Normal 4 3 2 3 4 4" xfId="18087"/>
    <cellStyle name="Normal 4 3 2 3 4 4 2" xfId="30342"/>
    <cellStyle name="Normal 4 3 2 3 4 4 3" xfId="42583"/>
    <cellStyle name="Normal 4 3 2 3 4 5" xfId="24225"/>
    <cellStyle name="Normal 4 3 2 3 4 6" xfId="36469"/>
    <cellStyle name="Normal 4 3 2 3 4 7" xfId="48698"/>
    <cellStyle name="Normal 4 3 2 3 5" xfId="7091"/>
    <cellStyle name="Normal 4 3 2 3 5 2" xfId="7092"/>
    <cellStyle name="Normal 4 3 2 3 5 2 2" xfId="18092"/>
    <cellStyle name="Normal 4 3 2 3 5 2 2 2" xfId="30347"/>
    <cellStyle name="Normal 4 3 2 3 5 2 2 3" xfId="42588"/>
    <cellStyle name="Normal 4 3 2 3 5 2 3" xfId="24230"/>
    <cellStyle name="Normal 4 3 2 3 5 2 4" xfId="36474"/>
    <cellStyle name="Normal 4 3 2 3 5 2 5" xfId="48703"/>
    <cellStyle name="Normal 4 3 2 3 5 3" xfId="18091"/>
    <cellStyle name="Normal 4 3 2 3 5 3 2" xfId="30346"/>
    <cellStyle name="Normal 4 3 2 3 5 3 3" xfId="42587"/>
    <cellStyle name="Normal 4 3 2 3 5 4" xfId="24229"/>
    <cellStyle name="Normal 4 3 2 3 5 5" xfId="36473"/>
    <cellStyle name="Normal 4 3 2 3 5 6" xfId="48702"/>
    <cellStyle name="Normal 4 3 2 3 6" xfId="7093"/>
    <cellStyle name="Normal 4 3 2 3 6 2" xfId="18093"/>
    <cellStyle name="Normal 4 3 2 3 6 2 2" xfId="30348"/>
    <cellStyle name="Normal 4 3 2 3 6 2 3" xfId="42589"/>
    <cellStyle name="Normal 4 3 2 3 6 3" xfId="24231"/>
    <cellStyle name="Normal 4 3 2 3 6 4" xfId="36475"/>
    <cellStyle name="Normal 4 3 2 3 6 5" xfId="48704"/>
    <cellStyle name="Normal 4 3 2 3 7" xfId="18062"/>
    <cellStyle name="Normal 4 3 2 3 7 2" xfId="30317"/>
    <cellStyle name="Normal 4 3 2 3 7 3" xfId="42558"/>
    <cellStyle name="Normal 4 3 2 3 8" xfId="24200"/>
    <cellStyle name="Normal 4 3 2 3 9" xfId="36444"/>
    <cellStyle name="Normal 4 3 2 4" xfId="7094"/>
    <cellStyle name="Normal 4 3 2 4 2" xfId="7095"/>
    <cellStyle name="Normal 4 3 2 4 2 2" xfId="7096"/>
    <cellStyle name="Normal 4 3 2 4 2 2 2" xfId="7097"/>
    <cellStyle name="Normal 4 3 2 4 2 2 2 2" xfId="7098"/>
    <cellStyle name="Normal 4 3 2 4 2 2 2 2 2" xfId="18098"/>
    <cellStyle name="Normal 4 3 2 4 2 2 2 2 2 2" xfId="30353"/>
    <cellStyle name="Normal 4 3 2 4 2 2 2 2 2 3" xfId="42594"/>
    <cellStyle name="Normal 4 3 2 4 2 2 2 2 3" xfId="24236"/>
    <cellStyle name="Normal 4 3 2 4 2 2 2 2 4" xfId="36480"/>
    <cellStyle name="Normal 4 3 2 4 2 2 2 2 5" xfId="48709"/>
    <cellStyle name="Normal 4 3 2 4 2 2 2 3" xfId="18097"/>
    <cellStyle name="Normal 4 3 2 4 2 2 2 3 2" xfId="30352"/>
    <cellStyle name="Normal 4 3 2 4 2 2 2 3 3" xfId="42593"/>
    <cellStyle name="Normal 4 3 2 4 2 2 2 4" xfId="24235"/>
    <cellStyle name="Normal 4 3 2 4 2 2 2 5" xfId="36479"/>
    <cellStyle name="Normal 4 3 2 4 2 2 2 6" xfId="48708"/>
    <cellStyle name="Normal 4 3 2 4 2 2 3" xfId="7099"/>
    <cellStyle name="Normal 4 3 2 4 2 2 3 2" xfId="18099"/>
    <cellStyle name="Normal 4 3 2 4 2 2 3 2 2" xfId="30354"/>
    <cellStyle name="Normal 4 3 2 4 2 2 3 2 3" xfId="42595"/>
    <cellStyle name="Normal 4 3 2 4 2 2 3 3" xfId="24237"/>
    <cellStyle name="Normal 4 3 2 4 2 2 3 4" xfId="36481"/>
    <cellStyle name="Normal 4 3 2 4 2 2 3 5" xfId="48710"/>
    <cellStyle name="Normal 4 3 2 4 2 2 4" xfId="18096"/>
    <cellStyle name="Normal 4 3 2 4 2 2 4 2" xfId="30351"/>
    <cellStyle name="Normal 4 3 2 4 2 2 4 3" xfId="42592"/>
    <cellStyle name="Normal 4 3 2 4 2 2 5" xfId="24234"/>
    <cellStyle name="Normal 4 3 2 4 2 2 6" xfId="36478"/>
    <cellStyle name="Normal 4 3 2 4 2 2 7" xfId="48707"/>
    <cellStyle name="Normal 4 3 2 4 2 3" xfId="7100"/>
    <cellStyle name="Normal 4 3 2 4 2 3 2" xfId="7101"/>
    <cellStyle name="Normal 4 3 2 4 2 3 2 2" xfId="18101"/>
    <cellStyle name="Normal 4 3 2 4 2 3 2 2 2" xfId="30356"/>
    <cellStyle name="Normal 4 3 2 4 2 3 2 2 3" xfId="42597"/>
    <cellStyle name="Normal 4 3 2 4 2 3 2 3" xfId="24239"/>
    <cellStyle name="Normal 4 3 2 4 2 3 2 4" xfId="36483"/>
    <cellStyle name="Normal 4 3 2 4 2 3 2 5" xfId="48712"/>
    <cellStyle name="Normal 4 3 2 4 2 3 3" xfId="18100"/>
    <cellStyle name="Normal 4 3 2 4 2 3 3 2" xfId="30355"/>
    <cellStyle name="Normal 4 3 2 4 2 3 3 3" xfId="42596"/>
    <cellStyle name="Normal 4 3 2 4 2 3 4" xfId="24238"/>
    <cellStyle name="Normal 4 3 2 4 2 3 5" xfId="36482"/>
    <cellStyle name="Normal 4 3 2 4 2 3 6" xfId="48711"/>
    <cellStyle name="Normal 4 3 2 4 2 4" xfId="7102"/>
    <cellStyle name="Normal 4 3 2 4 2 4 2" xfId="18102"/>
    <cellStyle name="Normal 4 3 2 4 2 4 2 2" xfId="30357"/>
    <cellStyle name="Normal 4 3 2 4 2 4 2 3" xfId="42598"/>
    <cellStyle name="Normal 4 3 2 4 2 4 3" xfId="24240"/>
    <cellStyle name="Normal 4 3 2 4 2 4 4" xfId="36484"/>
    <cellStyle name="Normal 4 3 2 4 2 4 5" xfId="48713"/>
    <cellStyle name="Normal 4 3 2 4 2 5" xfId="18095"/>
    <cellStyle name="Normal 4 3 2 4 2 5 2" xfId="30350"/>
    <cellStyle name="Normal 4 3 2 4 2 5 3" xfId="42591"/>
    <cellStyle name="Normal 4 3 2 4 2 6" xfId="24233"/>
    <cellStyle name="Normal 4 3 2 4 2 7" xfId="36477"/>
    <cellStyle name="Normal 4 3 2 4 2 8" xfId="48706"/>
    <cellStyle name="Normal 4 3 2 4 3" xfId="7103"/>
    <cellStyle name="Normal 4 3 2 4 3 2" xfId="7104"/>
    <cellStyle name="Normal 4 3 2 4 3 2 2" xfId="7105"/>
    <cellStyle name="Normal 4 3 2 4 3 2 2 2" xfId="18105"/>
    <cellStyle name="Normal 4 3 2 4 3 2 2 2 2" xfId="30360"/>
    <cellStyle name="Normal 4 3 2 4 3 2 2 2 3" xfId="42601"/>
    <cellStyle name="Normal 4 3 2 4 3 2 2 3" xfId="24243"/>
    <cellStyle name="Normal 4 3 2 4 3 2 2 4" xfId="36487"/>
    <cellStyle name="Normal 4 3 2 4 3 2 2 5" xfId="48716"/>
    <cellStyle name="Normal 4 3 2 4 3 2 3" xfId="18104"/>
    <cellStyle name="Normal 4 3 2 4 3 2 3 2" xfId="30359"/>
    <cellStyle name="Normal 4 3 2 4 3 2 3 3" xfId="42600"/>
    <cellStyle name="Normal 4 3 2 4 3 2 4" xfId="24242"/>
    <cellStyle name="Normal 4 3 2 4 3 2 5" xfId="36486"/>
    <cellStyle name="Normal 4 3 2 4 3 2 6" xfId="48715"/>
    <cellStyle name="Normal 4 3 2 4 3 3" xfId="7106"/>
    <cellStyle name="Normal 4 3 2 4 3 3 2" xfId="18106"/>
    <cellStyle name="Normal 4 3 2 4 3 3 2 2" xfId="30361"/>
    <cellStyle name="Normal 4 3 2 4 3 3 2 3" xfId="42602"/>
    <cellStyle name="Normal 4 3 2 4 3 3 3" xfId="24244"/>
    <cellStyle name="Normal 4 3 2 4 3 3 4" xfId="36488"/>
    <cellStyle name="Normal 4 3 2 4 3 3 5" xfId="48717"/>
    <cellStyle name="Normal 4 3 2 4 3 4" xfId="18103"/>
    <cellStyle name="Normal 4 3 2 4 3 4 2" xfId="30358"/>
    <cellStyle name="Normal 4 3 2 4 3 4 3" xfId="42599"/>
    <cellStyle name="Normal 4 3 2 4 3 5" xfId="24241"/>
    <cellStyle name="Normal 4 3 2 4 3 6" xfId="36485"/>
    <cellStyle name="Normal 4 3 2 4 3 7" xfId="48714"/>
    <cellStyle name="Normal 4 3 2 4 4" xfId="7107"/>
    <cellStyle name="Normal 4 3 2 4 4 2" xfId="7108"/>
    <cellStyle name="Normal 4 3 2 4 4 2 2" xfId="18108"/>
    <cellStyle name="Normal 4 3 2 4 4 2 2 2" xfId="30363"/>
    <cellStyle name="Normal 4 3 2 4 4 2 2 3" xfId="42604"/>
    <cellStyle name="Normal 4 3 2 4 4 2 3" xfId="24246"/>
    <cellStyle name="Normal 4 3 2 4 4 2 4" xfId="36490"/>
    <cellStyle name="Normal 4 3 2 4 4 2 5" xfId="48719"/>
    <cellStyle name="Normal 4 3 2 4 4 3" xfId="18107"/>
    <cellStyle name="Normal 4 3 2 4 4 3 2" xfId="30362"/>
    <cellStyle name="Normal 4 3 2 4 4 3 3" xfId="42603"/>
    <cellStyle name="Normal 4 3 2 4 4 4" xfId="24245"/>
    <cellStyle name="Normal 4 3 2 4 4 5" xfId="36489"/>
    <cellStyle name="Normal 4 3 2 4 4 6" xfId="48718"/>
    <cellStyle name="Normal 4 3 2 4 5" xfId="7109"/>
    <cellStyle name="Normal 4 3 2 4 5 2" xfId="18109"/>
    <cellStyle name="Normal 4 3 2 4 5 2 2" xfId="30364"/>
    <cellStyle name="Normal 4 3 2 4 5 2 3" xfId="42605"/>
    <cellStyle name="Normal 4 3 2 4 5 3" xfId="24247"/>
    <cellStyle name="Normal 4 3 2 4 5 4" xfId="36491"/>
    <cellStyle name="Normal 4 3 2 4 5 5" xfId="48720"/>
    <cellStyle name="Normal 4 3 2 4 6" xfId="18094"/>
    <cellStyle name="Normal 4 3 2 4 6 2" xfId="30349"/>
    <cellStyle name="Normal 4 3 2 4 6 3" xfId="42590"/>
    <cellStyle name="Normal 4 3 2 4 7" xfId="24232"/>
    <cellStyle name="Normal 4 3 2 4 8" xfId="36476"/>
    <cellStyle name="Normal 4 3 2 4 9" xfId="48705"/>
    <cellStyle name="Normal 4 3 2 5" xfId="7110"/>
    <cellStyle name="Normal 4 3 2 5 2" xfId="7111"/>
    <cellStyle name="Normal 4 3 2 5 2 2" xfId="7112"/>
    <cellStyle name="Normal 4 3 2 5 2 2 2" xfId="7113"/>
    <cellStyle name="Normal 4 3 2 5 2 2 2 2" xfId="18113"/>
    <cellStyle name="Normal 4 3 2 5 2 2 2 2 2" xfId="30368"/>
    <cellStyle name="Normal 4 3 2 5 2 2 2 2 3" xfId="42609"/>
    <cellStyle name="Normal 4 3 2 5 2 2 2 3" xfId="24251"/>
    <cellStyle name="Normal 4 3 2 5 2 2 2 4" xfId="36495"/>
    <cellStyle name="Normal 4 3 2 5 2 2 2 5" xfId="48724"/>
    <cellStyle name="Normal 4 3 2 5 2 2 3" xfId="18112"/>
    <cellStyle name="Normal 4 3 2 5 2 2 3 2" xfId="30367"/>
    <cellStyle name="Normal 4 3 2 5 2 2 3 3" xfId="42608"/>
    <cellStyle name="Normal 4 3 2 5 2 2 4" xfId="24250"/>
    <cellStyle name="Normal 4 3 2 5 2 2 5" xfId="36494"/>
    <cellStyle name="Normal 4 3 2 5 2 2 6" xfId="48723"/>
    <cellStyle name="Normal 4 3 2 5 2 3" xfId="7114"/>
    <cellStyle name="Normal 4 3 2 5 2 3 2" xfId="18114"/>
    <cellStyle name="Normal 4 3 2 5 2 3 2 2" xfId="30369"/>
    <cellStyle name="Normal 4 3 2 5 2 3 2 3" xfId="42610"/>
    <cellStyle name="Normal 4 3 2 5 2 3 3" xfId="24252"/>
    <cellStyle name="Normal 4 3 2 5 2 3 4" xfId="36496"/>
    <cellStyle name="Normal 4 3 2 5 2 3 5" xfId="48725"/>
    <cellStyle name="Normal 4 3 2 5 2 4" xfId="18111"/>
    <cellStyle name="Normal 4 3 2 5 2 4 2" xfId="30366"/>
    <cellStyle name="Normal 4 3 2 5 2 4 3" xfId="42607"/>
    <cellStyle name="Normal 4 3 2 5 2 5" xfId="24249"/>
    <cellStyle name="Normal 4 3 2 5 2 6" xfId="36493"/>
    <cellStyle name="Normal 4 3 2 5 2 7" xfId="48722"/>
    <cellStyle name="Normal 4 3 2 5 3" xfId="7115"/>
    <cellStyle name="Normal 4 3 2 5 3 2" xfId="7116"/>
    <cellStyle name="Normal 4 3 2 5 3 2 2" xfId="18116"/>
    <cellStyle name="Normal 4 3 2 5 3 2 2 2" xfId="30371"/>
    <cellStyle name="Normal 4 3 2 5 3 2 2 3" xfId="42612"/>
    <cellStyle name="Normal 4 3 2 5 3 2 3" xfId="24254"/>
    <cellStyle name="Normal 4 3 2 5 3 2 4" xfId="36498"/>
    <cellStyle name="Normal 4 3 2 5 3 2 5" xfId="48727"/>
    <cellStyle name="Normal 4 3 2 5 3 3" xfId="18115"/>
    <cellStyle name="Normal 4 3 2 5 3 3 2" xfId="30370"/>
    <cellStyle name="Normal 4 3 2 5 3 3 3" xfId="42611"/>
    <cellStyle name="Normal 4 3 2 5 3 4" xfId="24253"/>
    <cellStyle name="Normal 4 3 2 5 3 5" xfId="36497"/>
    <cellStyle name="Normal 4 3 2 5 3 6" xfId="48726"/>
    <cellStyle name="Normal 4 3 2 5 4" xfId="7117"/>
    <cellStyle name="Normal 4 3 2 5 4 2" xfId="18117"/>
    <cellStyle name="Normal 4 3 2 5 4 2 2" xfId="30372"/>
    <cellStyle name="Normal 4 3 2 5 4 2 3" xfId="42613"/>
    <cellStyle name="Normal 4 3 2 5 4 3" xfId="24255"/>
    <cellStyle name="Normal 4 3 2 5 4 4" xfId="36499"/>
    <cellStyle name="Normal 4 3 2 5 4 5" xfId="48728"/>
    <cellStyle name="Normal 4 3 2 5 5" xfId="18110"/>
    <cellStyle name="Normal 4 3 2 5 5 2" xfId="30365"/>
    <cellStyle name="Normal 4 3 2 5 5 3" xfId="42606"/>
    <cellStyle name="Normal 4 3 2 5 6" xfId="24248"/>
    <cellStyle name="Normal 4 3 2 5 7" xfId="36492"/>
    <cellStyle name="Normal 4 3 2 5 8" xfId="48721"/>
    <cellStyle name="Normal 4 3 2 6" xfId="7118"/>
    <cellStyle name="Normal 4 3 2 6 2" xfId="7119"/>
    <cellStyle name="Normal 4 3 2 6 2 2" xfId="7120"/>
    <cellStyle name="Normal 4 3 2 6 2 2 2" xfId="18120"/>
    <cellStyle name="Normal 4 3 2 6 2 2 2 2" xfId="30375"/>
    <cellStyle name="Normal 4 3 2 6 2 2 2 3" xfId="42616"/>
    <cellStyle name="Normal 4 3 2 6 2 2 3" xfId="24258"/>
    <cellStyle name="Normal 4 3 2 6 2 2 4" xfId="36502"/>
    <cellStyle name="Normal 4 3 2 6 2 2 5" xfId="48731"/>
    <cellStyle name="Normal 4 3 2 6 2 3" xfId="18119"/>
    <cellStyle name="Normal 4 3 2 6 2 3 2" xfId="30374"/>
    <cellStyle name="Normal 4 3 2 6 2 3 3" xfId="42615"/>
    <cellStyle name="Normal 4 3 2 6 2 4" xfId="24257"/>
    <cellStyle name="Normal 4 3 2 6 2 5" xfId="36501"/>
    <cellStyle name="Normal 4 3 2 6 2 6" xfId="48730"/>
    <cellStyle name="Normal 4 3 2 6 3" xfId="7121"/>
    <cellStyle name="Normal 4 3 2 6 3 2" xfId="18121"/>
    <cellStyle name="Normal 4 3 2 6 3 2 2" xfId="30376"/>
    <cellStyle name="Normal 4 3 2 6 3 2 3" xfId="42617"/>
    <cellStyle name="Normal 4 3 2 6 3 3" xfId="24259"/>
    <cellStyle name="Normal 4 3 2 6 3 4" xfId="36503"/>
    <cellStyle name="Normal 4 3 2 6 3 5" xfId="48732"/>
    <cellStyle name="Normal 4 3 2 6 4" xfId="18118"/>
    <cellStyle name="Normal 4 3 2 6 4 2" xfId="30373"/>
    <cellStyle name="Normal 4 3 2 6 4 3" xfId="42614"/>
    <cellStyle name="Normal 4 3 2 6 5" xfId="24256"/>
    <cellStyle name="Normal 4 3 2 6 6" xfId="36500"/>
    <cellStyle name="Normal 4 3 2 6 7" xfId="48729"/>
    <cellStyle name="Normal 4 3 2 7" xfId="7122"/>
    <cellStyle name="Normal 4 3 2 7 2" xfId="7123"/>
    <cellStyle name="Normal 4 3 2 7 2 2" xfId="7124"/>
    <cellStyle name="Normal 4 3 2 7 2 2 2" xfId="18124"/>
    <cellStyle name="Normal 4 3 2 7 2 2 2 2" xfId="30379"/>
    <cellStyle name="Normal 4 3 2 7 2 2 2 3" xfId="42620"/>
    <cellStyle name="Normal 4 3 2 7 2 2 3" xfId="24262"/>
    <cellStyle name="Normal 4 3 2 7 2 2 4" xfId="36506"/>
    <cellStyle name="Normal 4 3 2 7 2 2 5" xfId="48735"/>
    <cellStyle name="Normal 4 3 2 7 2 3" xfId="18123"/>
    <cellStyle name="Normal 4 3 2 7 2 3 2" xfId="30378"/>
    <cellStyle name="Normal 4 3 2 7 2 3 3" xfId="42619"/>
    <cellStyle name="Normal 4 3 2 7 2 4" xfId="24261"/>
    <cellStyle name="Normal 4 3 2 7 2 5" xfId="36505"/>
    <cellStyle name="Normal 4 3 2 7 2 6" xfId="48734"/>
    <cellStyle name="Normal 4 3 2 7 3" xfId="7125"/>
    <cellStyle name="Normal 4 3 2 7 3 2" xfId="18125"/>
    <cellStyle name="Normal 4 3 2 7 3 2 2" xfId="30380"/>
    <cellStyle name="Normal 4 3 2 7 3 2 3" xfId="42621"/>
    <cellStyle name="Normal 4 3 2 7 3 3" xfId="24263"/>
    <cellStyle name="Normal 4 3 2 7 3 4" xfId="36507"/>
    <cellStyle name="Normal 4 3 2 7 3 5" xfId="48736"/>
    <cellStyle name="Normal 4 3 2 7 4" xfId="18122"/>
    <cellStyle name="Normal 4 3 2 7 4 2" xfId="30377"/>
    <cellStyle name="Normal 4 3 2 7 4 3" xfId="42618"/>
    <cellStyle name="Normal 4 3 2 7 5" xfId="24260"/>
    <cellStyle name="Normal 4 3 2 7 6" xfId="36504"/>
    <cellStyle name="Normal 4 3 2 7 7" xfId="48733"/>
    <cellStyle name="Normal 4 3 2 8" xfId="7126"/>
    <cellStyle name="Normal 4 3 2 8 2" xfId="7127"/>
    <cellStyle name="Normal 4 3 2 8 2 2" xfId="18127"/>
    <cellStyle name="Normal 4 3 2 8 2 2 2" xfId="30382"/>
    <cellStyle name="Normal 4 3 2 8 2 2 3" xfId="42623"/>
    <cellStyle name="Normal 4 3 2 8 2 3" xfId="24265"/>
    <cellStyle name="Normal 4 3 2 8 2 4" xfId="36509"/>
    <cellStyle name="Normal 4 3 2 8 2 5" xfId="48738"/>
    <cellStyle name="Normal 4 3 2 8 3" xfId="18126"/>
    <cellStyle name="Normal 4 3 2 8 3 2" xfId="30381"/>
    <cellStyle name="Normal 4 3 2 8 3 3" xfId="42622"/>
    <cellStyle name="Normal 4 3 2 8 4" xfId="24264"/>
    <cellStyle name="Normal 4 3 2 8 5" xfId="36508"/>
    <cellStyle name="Normal 4 3 2 8 6" xfId="48737"/>
    <cellStyle name="Normal 4 3 2 9" xfId="7128"/>
    <cellStyle name="Normal 4 3 2 9 2" xfId="18128"/>
    <cellStyle name="Normal 4 3 2 9 2 2" xfId="30383"/>
    <cellStyle name="Normal 4 3 2 9 2 3" xfId="42624"/>
    <cellStyle name="Normal 4 3 2 9 3" xfId="24266"/>
    <cellStyle name="Normal 4 3 2 9 4" xfId="36510"/>
    <cellStyle name="Normal 4 3 2 9 5" xfId="48739"/>
    <cellStyle name="Normal 4 3 3" xfId="7129"/>
    <cellStyle name="Normal 4 3 3 10" xfId="36511"/>
    <cellStyle name="Normal 4 3 3 11" xfId="48740"/>
    <cellStyle name="Normal 4 3 3 2" xfId="7130"/>
    <cellStyle name="Normal 4 3 3 2 10" xfId="48741"/>
    <cellStyle name="Normal 4 3 3 2 2" xfId="7131"/>
    <cellStyle name="Normal 4 3 3 2 2 2" xfId="7132"/>
    <cellStyle name="Normal 4 3 3 2 2 2 2" xfId="7133"/>
    <cellStyle name="Normal 4 3 3 2 2 2 2 2" xfId="7134"/>
    <cellStyle name="Normal 4 3 3 2 2 2 2 2 2" xfId="7135"/>
    <cellStyle name="Normal 4 3 3 2 2 2 2 2 2 2" xfId="18135"/>
    <cellStyle name="Normal 4 3 3 2 2 2 2 2 2 2 2" xfId="30390"/>
    <cellStyle name="Normal 4 3 3 2 2 2 2 2 2 2 3" xfId="42631"/>
    <cellStyle name="Normal 4 3 3 2 2 2 2 2 2 3" xfId="24273"/>
    <cellStyle name="Normal 4 3 3 2 2 2 2 2 2 4" xfId="36517"/>
    <cellStyle name="Normal 4 3 3 2 2 2 2 2 2 5" xfId="48746"/>
    <cellStyle name="Normal 4 3 3 2 2 2 2 2 3" xfId="18134"/>
    <cellStyle name="Normal 4 3 3 2 2 2 2 2 3 2" xfId="30389"/>
    <cellStyle name="Normal 4 3 3 2 2 2 2 2 3 3" xfId="42630"/>
    <cellStyle name="Normal 4 3 3 2 2 2 2 2 4" xfId="24272"/>
    <cellStyle name="Normal 4 3 3 2 2 2 2 2 5" xfId="36516"/>
    <cellStyle name="Normal 4 3 3 2 2 2 2 2 6" xfId="48745"/>
    <cellStyle name="Normal 4 3 3 2 2 2 2 3" xfId="7136"/>
    <cellStyle name="Normal 4 3 3 2 2 2 2 3 2" xfId="18136"/>
    <cellStyle name="Normal 4 3 3 2 2 2 2 3 2 2" xfId="30391"/>
    <cellStyle name="Normal 4 3 3 2 2 2 2 3 2 3" xfId="42632"/>
    <cellStyle name="Normal 4 3 3 2 2 2 2 3 3" xfId="24274"/>
    <cellStyle name="Normal 4 3 3 2 2 2 2 3 4" xfId="36518"/>
    <cellStyle name="Normal 4 3 3 2 2 2 2 3 5" xfId="48747"/>
    <cellStyle name="Normal 4 3 3 2 2 2 2 4" xfId="18133"/>
    <cellStyle name="Normal 4 3 3 2 2 2 2 4 2" xfId="30388"/>
    <cellStyle name="Normal 4 3 3 2 2 2 2 4 3" xfId="42629"/>
    <cellStyle name="Normal 4 3 3 2 2 2 2 5" xfId="24271"/>
    <cellStyle name="Normal 4 3 3 2 2 2 2 6" xfId="36515"/>
    <cellStyle name="Normal 4 3 3 2 2 2 2 7" xfId="48744"/>
    <cellStyle name="Normal 4 3 3 2 2 2 3" xfId="7137"/>
    <cellStyle name="Normal 4 3 3 2 2 2 3 2" xfId="7138"/>
    <cellStyle name="Normal 4 3 3 2 2 2 3 2 2" xfId="18138"/>
    <cellStyle name="Normal 4 3 3 2 2 2 3 2 2 2" xfId="30393"/>
    <cellStyle name="Normal 4 3 3 2 2 2 3 2 2 3" xfId="42634"/>
    <cellStyle name="Normal 4 3 3 2 2 2 3 2 3" xfId="24276"/>
    <cellStyle name="Normal 4 3 3 2 2 2 3 2 4" xfId="36520"/>
    <cellStyle name="Normal 4 3 3 2 2 2 3 2 5" xfId="48749"/>
    <cellStyle name="Normal 4 3 3 2 2 2 3 3" xfId="18137"/>
    <cellStyle name="Normal 4 3 3 2 2 2 3 3 2" xfId="30392"/>
    <cellStyle name="Normal 4 3 3 2 2 2 3 3 3" xfId="42633"/>
    <cellStyle name="Normal 4 3 3 2 2 2 3 4" xfId="24275"/>
    <cellStyle name="Normal 4 3 3 2 2 2 3 5" xfId="36519"/>
    <cellStyle name="Normal 4 3 3 2 2 2 3 6" xfId="48748"/>
    <cellStyle name="Normal 4 3 3 2 2 2 4" xfId="7139"/>
    <cellStyle name="Normal 4 3 3 2 2 2 4 2" xfId="18139"/>
    <cellStyle name="Normal 4 3 3 2 2 2 4 2 2" xfId="30394"/>
    <cellStyle name="Normal 4 3 3 2 2 2 4 2 3" xfId="42635"/>
    <cellStyle name="Normal 4 3 3 2 2 2 4 3" xfId="24277"/>
    <cellStyle name="Normal 4 3 3 2 2 2 4 4" xfId="36521"/>
    <cellStyle name="Normal 4 3 3 2 2 2 4 5" xfId="48750"/>
    <cellStyle name="Normal 4 3 3 2 2 2 5" xfId="18132"/>
    <cellStyle name="Normal 4 3 3 2 2 2 5 2" xfId="30387"/>
    <cellStyle name="Normal 4 3 3 2 2 2 5 3" xfId="42628"/>
    <cellStyle name="Normal 4 3 3 2 2 2 6" xfId="24270"/>
    <cellStyle name="Normal 4 3 3 2 2 2 7" xfId="36514"/>
    <cellStyle name="Normal 4 3 3 2 2 2 8" xfId="48743"/>
    <cellStyle name="Normal 4 3 3 2 2 3" xfId="7140"/>
    <cellStyle name="Normal 4 3 3 2 2 3 2" xfId="7141"/>
    <cellStyle name="Normal 4 3 3 2 2 3 2 2" xfId="7142"/>
    <cellStyle name="Normal 4 3 3 2 2 3 2 2 2" xfId="18142"/>
    <cellStyle name="Normal 4 3 3 2 2 3 2 2 2 2" xfId="30397"/>
    <cellStyle name="Normal 4 3 3 2 2 3 2 2 2 3" xfId="42638"/>
    <cellStyle name="Normal 4 3 3 2 2 3 2 2 3" xfId="24280"/>
    <cellStyle name="Normal 4 3 3 2 2 3 2 2 4" xfId="36524"/>
    <cellStyle name="Normal 4 3 3 2 2 3 2 2 5" xfId="48753"/>
    <cellStyle name="Normal 4 3 3 2 2 3 2 3" xfId="18141"/>
    <cellStyle name="Normal 4 3 3 2 2 3 2 3 2" xfId="30396"/>
    <cellStyle name="Normal 4 3 3 2 2 3 2 3 3" xfId="42637"/>
    <cellStyle name="Normal 4 3 3 2 2 3 2 4" xfId="24279"/>
    <cellStyle name="Normal 4 3 3 2 2 3 2 5" xfId="36523"/>
    <cellStyle name="Normal 4 3 3 2 2 3 2 6" xfId="48752"/>
    <cellStyle name="Normal 4 3 3 2 2 3 3" xfId="7143"/>
    <cellStyle name="Normal 4 3 3 2 2 3 3 2" xfId="18143"/>
    <cellStyle name="Normal 4 3 3 2 2 3 3 2 2" xfId="30398"/>
    <cellStyle name="Normal 4 3 3 2 2 3 3 2 3" xfId="42639"/>
    <cellStyle name="Normal 4 3 3 2 2 3 3 3" xfId="24281"/>
    <cellStyle name="Normal 4 3 3 2 2 3 3 4" xfId="36525"/>
    <cellStyle name="Normal 4 3 3 2 2 3 3 5" xfId="48754"/>
    <cellStyle name="Normal 4 3 3 2 2 3 4" xfId="18140"/>
    <cellStyle name="Normal 4 3 3 2 2 3 4 2" xfId="30395"/>
    <cellStyle name="Normal 4 3 3 2 2 3 4 3" xfId="42636"/>
    <cellStyle name="Normal 4 3 3 2 2 3 5" xfId="24278"/>
    <cellStyle name="Normal 4 3 3 2 2 3 6" xfId="36522"/>
    <cellStyle name="Normal 4 3 3 2 2 3 7" xfId="48751"/>
    <cellStyle name="Normal 4 3 3 2 2 4" xfId="7144"/>
    <cellStyle name="Normal 4 3 3 2 2 4 2" xfId="7145"/>
    <cellStyle name="Normal 4 3 3 2 2 4 2 2" xfId="18145"/>
    <cellStyle name="Normal 4 3 3 2 2 4 2 2 2" xfId="30400"/>
    <cellStyle name="Normal 4 3 3 2 2 4 2 2 3" xfId="42641"/>
    <cellStyle name="Normal 4 3 3 2 2 4 2 3" xfId="24283"/>
    <cellStyle name="Normal 4 3 3 2 2 4 2 4" xfId="36527"/>
    <cellStyle name="Normal 4 3 3 2 2 4 2 5" xfId="48756"/>
    <cellStyle name="Normal 4 3 3 2 2 4 3" xfId="18144"/>
    <cellStyle name="Normal 4 3 3 2 2 4 3 2" xfId="30399"/>
    <cellStyle name="Normal 4 3 3 2 2 4 3 3" xfId="42640"/>
    <cellStyle name="Normal 4 3 3 2 2 4 4" xfId="24282"/>
    <cellStyle name="Normal 4 3 3 2 2 4 5" xfId="36526"/>
    <cellStyle name="Normal 4 3 3 2 2 4 6" xfId="48755"/>
    <cellStyle name="Normal 4 3 3 2 2 5" xfId="7146"/>
    <cellStyle name="Normal 4 3 3 2 2 5 2" xfId="18146"/>
    <cellStyle name="Normal 4 3 3 2 2 5 2 2" xfId="30401"/>
    <cellStyle name="Normal 4 3 3 2 2 5 2 3" xfId="42642"/>
    <cellStyle name="Normal 4 3 3 2 2 5 3" xfId="24284"/>
    <cellStyle name="Normal 4 3 3 2 2 5 4" xfId="36528"/>
    <cellStyle name="Normal 4 3 3 2 2 5 5" xfId="48757"/>
    <cellStyle name="Normal 4 3 3 2 2 6" xfId="18131"/>
    <cellStyle name="Normal 4 3 3 2 2 6 2" xfId="30386"/>
    <cellStyle name="Normal 4 3 3 2 2 6 3" xfId="42627"/>
    <cellStyle name="Normal 4 3 3 2 2 7" xfId="24269"/>
    <cellStyle name="Normal 4 3 3 2 2 8" xfId="36513"/>
    <cellStyle name="Normal 4 3 3 2 2 9" xfId="48742"/>
    <cellStyle name="Normal 4 3 3 2 3" xfId="7147"/>
    <cellStyle name="Normal 4 3 3 2 3 2" xfId="7148"/>
    <cellStyle name="Normal 4 3 3 2 3 2 2" xfId="7149"/>
    <cellStyle name="Normal 4 3 3 2 3 2 2 2" xfId="7150"/>
    <cellStyle name="Normal 4 3 3 2 3 2 2 2 2" xfId="18150"/>
    <cellStyle name="Normal 4 3 3 2 3 2 2 2 2 2" xfId="30405"/>
    <cellStyle name="Normal 4 3 3 2 3 2 2 2 2 3" xfId="42646"/>
    <cellStyle name="Normal 4 3 3 2 3 2 2 2 3" xfId="24288"/>
    <cellStyle name="Normal 4 3 3 2 3 2 2 2 4" xfId="36532"/>
    <cellStyle name="Normal 4 3 3 2 3 2 2 2 5" xfId="48761"/>
    <cellStyle name="Normal 4 3 3 2 3 2 2 3" xfId="18149"/>
    <cellStyle name="Normal 4 3 3 2 3 2 2 3 2" xfId="30404"/>
    <cellStyle name="Normal 4 3 3 2 3 2 2 3 3" xfId="42645"/>
    <cellStyle name="Normal 4 3 3 2 3 2 2 4" xfId="24287"/>
    <cellStyle name="Normal 4 3 3 2 3 2 2 5" xfId="36531"/>
    <cellStyle name="Normal 4 3 3 2 3 2 2 6" xfId="48760"/>
    <cellStyle name="Normal 4 3 3 2 3 2 3" xfId="7151"/>
    <cellStyle name="Normal 4 3 3 2 3 2 3 2" xfId="18151"/>
    <cellStyle name="Normal 4 3 3 2 3 2 3 2 2" xfId="30406"/>
    <cellStyle name="Normal 4 3 3 2 3 2 3 2 3" xfId="42647"/>
    <cellStyle name="Normal 4 3 3 2 3 2 3 3" xfId="24289"/>
    <cellStyle name="Normal 4 3 3 2 3 2 3 4" xfId="36533"/>
    <cellStyle name="Normal 4 3 3 2 3 2 3 5" xfId="48762"/>
    <cellStyle name="Normal 4 3 3 2 3 2 4" xfId="18148"/>
    <cellStyle name="Normal 4 3 3 2 3 2 4 2" xfId="30403"/>
    <cellStyle name="Normal 4 3 3 2 3 2 4 3" xfId="42644"/>
    <cellStyle name="Normal 4 3 3 2 3 2 5" xfId="24286"/>
    <cellStyle name="Normal 4 3 3 2 3 2 6" xfId="36530"/>
    <cellStyle name="Normal 4 3 3 2 3 2 7" xfId="48759"/>
    <cellStyle name="Normal 4 3 3 2 3 3" xfId="7152"/>
    <cellStyle name="Normal 4 3 3 2 3 3 2" xfId="7153"/>
    <cellStyle name="Normal 4 3 3 2 3 3 2 2" xfId="18153"/>
    <cellStyle name="Normal 4 3 3 2 3 3 2 2 2" xfId="30408"/>
    <cellStyle name="Normal 4 3 3 2 3 3 2 2 3" xfId="42649"/>
    <cellStyle name="Normal 4 3 3 2 3 3 2 3" xfId="24291"/>
    <cellStyle name="Normal 4 3 3 2 3 3 2 4" xfId="36535"/>
    <cellStyle name="Normal 4 3 3 2 3 3 2 5" xfId="48764"/>
    <cellStyle name="Normal 4 3 3 2 3 3 3" xfId="18152"/>
    <cellStyle name="Normal 4 3 3 2 3 3 3 2" xfId="30407"/>
    <cellStyle name="Normal 4 3 3 2 3 3 3 3" xfId="42648"/>
    <cellStyle name="Normal 4 3 3 2 3 3 4" xfId="24290"/>
    <cellStyle name="Normal 4 3 3 2 3 3 5" xfId="36534"/>
    <cellStyle name="Normal 4 3 3 2 3 3 6" xfId="48763"/>
    <cellStyle name="Normal 4 3 3 2 3 4" xfId="7154"/>
    <cellStyle name="Normal 4 3 3 2 3 4 2" xfId="18154"/>
    <cellStyle name="Normal 4 3 3 2 3 4 2 2" xfId="30409"/>
    <cellStyle name="Normal 4 3 3 2 3 4 2 3" xfId="42650"/>
    <cellStyle name="Normal 4 3 3 2 3 4 3" xfId="24292"/>
    <cellStyle name="Normal 4 3 3 2 3 4 4" xfId="36536"/>
    <cellStyle name="Normal 4 3 3 2 3 4 5" xfId="48765"/>
    <cellStyle name="Normal 4 3 3 2 3 5" xfId="18147"/>
    <cellStyle name="Normal 4 3 3 2 3 5 2" xfId="30402"/>
    <cellStyle name="Normal 4 3 3 2 3 5 3" xfId="42643"/>
    <cellStyle name="Normal 4 3 3 2 3 6" xfId="24285"/>
    <cellStyle name="Normal 4 3 3 2 3 7" xfId="36529"/>
    <cellStyle name="Normal 4 3 3 2 3 8" xfId="48758"/>
    <cellStyle name="Normal 4 3 3 2 4" xfId="7155"/>
    <cellStyle name="Normal 4 3 3 2 4 2" xfId="7156"/>
    <cellStyle name="Normal 4 3 3 2 4 2 2" xfId="7157"/>
    <cellStyle name="Normal 4 3 3 2 4 2 2 2" xfId="18157"/>
    <cellStyle name="Normal 4 3 3 2 4 2 2 2 2" xfId="30412"/>
    <cellStyle name="Normal 4 3 3 2 4 2 2 2 3" xfId="42653"/>
    <cellStyle name="Normal 4 3 3 2 4 2 2 3" xfId="24295"/>
    <cellStyle name="Normal 4 3 3 2 4 2 2 4" xfId="36539"/>
    <cellStyle name="Normal 4 3 3 2 4 2 2 5" xfId="48768"/>
    <cellStyle name="Normal 4 3 3 2 4 2 3" xfId="18156"/>
    <cellStyle name="Normal 4 3 3 2 4 2 3 2" xfId="30411"/>
    <cellStyle name="Normal 4 3 3 2 4 2 3 3" xfId="42652"/>
    <cellStyle name="Normal 4 3 3 2 4 2 4" xfId="24294"/>
    <cellStyle name="Normal 4 3 3 2 4 2 5" xfId="36538"/>
    <cellStyle name="Normal 4 3 3 2 4 2 6" xfId="48767"/>
    <cellStyle name="Normal 4 3 3 2 4 3" xfId="7158"/>
    <cellStyle name="Normal 4 3 3 2 4 3 2" xfId="18158"/>
    <cellStyle name="Normal 4 3 3 2 4 3 2 2" xfId="30413"/>
    <cellStyle name="Normal 4 3 3 2 4 3 2 3" xfId="42654"/>
    <cellStyle name="Normal 4 3 3 2 4 3 3" xfId="24296"/>
    <cellStyle name="Normal 4 3 3 2 4 3 4" xfId="36540"/>
    <cellStyle name="Normal 4 3 3 2 4 3 5" xfId="48769"/>
    <cellStyle name="Normal 4 3 3 2 4 4" xfId="18155"/>
    <cellStyle name="Normal 4 3 3 2 4 4 2" xfId="30410"/>
    <cellStyle name="Normal 4 3 3 2 4 4 3" xfId="42651"/>
    <cellStyle name="Normal 4 3 3 2 4 5" xfId="24293"/>
    <cellStyle name="Normal 4 3 3 2 4 6" xfId="36537"/>
    <cellStyle name="Normal 4 3 3 2 4 7" xfId="48766"/>
    <cellStyle name="Normal 4 3 3 2 5" xfId="7159"/>
    <cellStyle name="Normal 4 3 3 2 5 2" xfId="7160"/>
    <cellStyle name="Normal 4 3 3 2 5 2 2" xfId="18160"/>
    <cellStyle name="Normal 4 3 3 2 5 2 2 2" xfId="30415"/>
    <cellStyle name="Normal 4 3 3 2 5 2 2 3" xfId="42656"/>
    <cellStyle name="Normal 4 3 3 2 5 2 3" xfId="24298"/>
    <cellStyle name="Normal 4 3 3 2 5 2 4" xfId="36542"/>
    <cellStyle name="Normal 4 3 3 2 5 2 5" xfId="48771"/>
    <cellStyle name="Normal 4 3 3 2 5 3" xfId="18159"/>
    <cellStyle name="Normal 4 3 3 2 5 3 2" xfId="30414"/>
    <cellStyle name="Normal 4 3 3 2 5 3 3" xfId="42655"/>
    <cellStyle name="Normal 4 3 3 2 5 4" xfId="24297"/>
    <cellStyle name="Normal 4 3 3 2 5 5" xfId="36541"/>
    <cellStyle name="Normal 4 3 3 2 5 6" xfId="48770"/>
    <cellStyle name="Normal 4 3 3 2 6" xfId="7161"/>
    <cellStyle name="Normal 4 3 3 2 6 2" xfId="18161"/>
    <cellStyle name="Normal 4 3 3 2 6 2 2" xfId="30416"/>
    <cellStyle name="Normal 4 3 3 2 6 2 3" xfId="42657"/>
    <cellStyle name="Normal 4 3 3 2 6 3" xfId="24299"/>
    <cellStyle name="Normal 4 3 3 2 6 4" xfId="36543"/>
    <cellStyle name="Normal 4 3 3 2 6 5" xfId="48772"/>
    <cellStyle name="Normal 4 3 3 2 7" xfId="18130"/>
    <cellStyle name="Normal 4 3 3 2 7 2" xfId="30385"/>
    <cellStyle name="Normal 4 3 3 2 7 3" xfId="42626"/>
    <cellStyle name="Normal 4 3 3 2 8" xfId="24268"/>
    <cellStyle name="Normal 4 3 3 2 9" xfId="36512"/>
    <cellStyle name="Normal 4 3 3 3" xfId="7162"/>
    <cellStyle name="Normal 4 3 3 3 2" xfId="7163"/>
    <cellStyle name="Normal 4 3 3 3 2 2" xfId="7164"/>
    <cellStyle name="Normal 4 3 3 3 2 2 2" xfId="7165"/>
    <cellStyle name="Normal 4 3 3 3 2 2 2 2" xfId="7166"/>
    <cellStyle name="Normal 4 3 3 3 2 2 2 2 2" xfId="18166"/>
    <cellStyle name="Normal 4 3 3 3 2 2 2 2 2 2" xfId="30421"/>
    <cellStyle name="Normal 4 3 3 3 2 2 2 2 2 3" xfId="42662"/>
    <cellStyle name="Normal 4 3 3 3 2 2 2 2 3" xfId="24304"/>
    <cellStyle name="Normal 4 3 3 3 2 2 2 2 4" xfId="36548"/>
    <cellStyle name="Normal 4 3 3 3 2 2 2 2 5" xfId="48777"/>
    <cellStyle name="Normal 4 3 3 3 2 2 2 3" xfId="18165"/>
    <cellStyle name="Normal 4 3 3 3 2 2 2 3 2" xfId="30420"/>
    <cellStyle name="Normal 4 3 3 3 2 2 2 3 3" xfId="42661"/>
    <cellStyle name="Normal 4 3 3 3 2 2 2 4" xfId="24303"/>
    <cellStyle name="Normal 4 3 3 3 2 2 2 5" xfId="36547"/>
    <cellStyle name="Normal 4 3 3 3 2 2 2 6" xfId="48776"/>
    <cellStyle name="Normal 4 3 3 3 2 2 3" xfId="7167"/>
    <cellStyle name="Normal 4 3 3 3 2 2 3 2" xfId="18167"/>
    <cellStyle name="Normal 4 3 3 3 2 2 3 2 2" xfId="30422"/>
    <cellStyle name="Normal 4 3 3 3 2 2 3 2 3" xfId="42663"/>
    <cellStyle name="Normal 4 3 3 3 2 2 3 3" xfId="24305"/>
    <cellStyle name="Normal 4 3 3 3 2 2 3 4" xfId="36549"/>
    <cellStyle name="Normal 4 3 3 3 2 2 3 5" xfId="48778"/>
    <cellStyle name="Normal 4 3 3 3 2 2 4" xfId="18164"/>
    <cellStyle name="Normal 4 3 3 3 2 2 4 2" xfId="30419"/>
    <cellStyle name="Normal 4 3 3 3 2 2 4 3" xfId="42660"/>
    <cellStyle name="Normal 4 3 3 3 2 2 5" xfId="24302"/>
    <cellStyle name="Normal 4 3 3 3 2 2 6" xfId="36546"/>
    <cellStyle name="Normal 4 3 3 3 2 2 7" xfId="48775"/>
    <cellStyle name="Normal 4 3 3 3 2 3" xfId="7168"/>
    <cellStyle name="Normal 4 3 3 3 2 3 2" xfId="7169"/>
    <cellStyle name="Normal 4 3 3 3 2 3 2 2" xfId="18169"/>
    <cellStyle name="Normal 4 3 3 3 2 3 2 2 2" xfId="30424"/>
    <cellStyle name="Normal 4 3 3 3 2 3 2 2 3" xfId="42665"/>
    <cellStyle name="Normal 4 3 3 3 2 3 2 3" xfId="24307"/>
    <cellStyle name="Normal 4 3 3 3 2 3 2 4" xfId="36551"/>
    <cellStyle name="Normal 4 3 3 3 2 3 2 5" xfId="48780"/>
    <cellStyle name="Normal 4 3 3 3 2 3 3" xfId="18168"/>
    <cellStyle name="Normal 4 3 3 3 2 3 3 2" xfId="30423"/>
    <cellStyle name="Normal 4 3 3 3 2 3 3 3" xfId="42664"/>
    <cellStyle name="Normal 4 3 3 3 2 3 4" xfId="24306"/>
    <cellStyle name="Normal 4 3 3 3 2 3 5" xfId="36550"/>
    <cellStyle name="Normal 4 3 3 3 2 3 6" xfId="48779"/>
    <cellStyle name="Normal 4 3 3 3 2 4" xfId="7170"/>
    <cellStyle name="Normal 4 3 3 3 2 4 2" xfId="18170"/>
    <cellStyle name="Normal 4 3 3 3 2 4 2 2" xfId="30425"/>
    <cellStyle name="Normal 4 3 3 3 2 4 2 3" xfId="42666"/>
    <cellStyle name="Normal 4 3 3 3 2 4 3" xfId="24308"/>
    <cellStyle name="Normal 4 3 3 3 2 4 4" xfId="36552"/>
    <cellStyle name="Normal 4 3 3 3 2 4 5" xfId="48781"/>
    <cellStyle name="Normal 4 3 3 3 2 5" xfId="18163"/>
    <cellStyle name="Normal 4 3 3 3 2 5 2" xfId="30418"/>
    <cellStyle name="Normal 4 3 3 3 2 5 3" xfId="42659"/>
    <cellStyle name="Normal 4 3 3 3 2 6" xfId="24301"/>
    <cellStyle name="Normal 4 3 3 3 2 7" xfId="36545"/>
    <cellStyle name="Normal 4 3 3 3 2 8" xfId="48774"/>
    <cellStyle name="Normal 4 3 3 3 3" xfId="7171"/>
    <cellStyle name="Normal 4 3 3 3 3 2" xfId="7172"/>
    <cellStyle name="Normal 4 3 3 3 3 2 2" xfId="7173"/>
    <cellStyle name="Normal 4 3 3 3 3 2 2 2" xfId="18173"/>
    <cellStyle name="Normal 4 3 3 3 3 2 2 2 2" xfId="30428"/>
    <cellStyle name="Normal 4 3 3 3 3 2 2 2 3" xfId="42669"/>
    <cellStyle name="Normal 4 3 3 3 3 2 2 3" xfId="24311"/>
    <cellStyle name="Normal 4 3 3 3 3 2 2 4" xfId="36555"/>
    <cellStyle name="Normal 4 3 3 3 3 2 2 5" xfId="48784"/>
    <cellStyle name="Normal 4 3 3 3 3 2 3" xfId="18172"/>
    <cellStyle name="Normal 4 3 3 3 3 2 3 2" xfId="30427"/>
    <cellStyle name="Normal 4 3 3 3 3 2 3 3" xfId="42668"/>
    <cellStyle name="Normal 4 3 3 3 3 2 4" xfId="24310"/>
    <cellStyle name="Normal 4 3 3 3 3 2 5" xfId="36554"/>
    <cellStyle name="Normal 4 3 3 3 3 2 6" xfId="48783"/>
    <cellStyle name="Normal 4 3 3 3 3 3" xfId="7174"/>
    <cellStyle name="Normal 4 3 3 3 3 3 2" xfId="18174"/>
    <cellStyle name="Normal 4 3 3 3 3 3 2 2" xfId="30429"/>
    <cellStyle name="Normal 4 3 3 3 3 3 2 3" xfId="42670"/>
    <cellStyle name="Normal 4 3 3 3 3 3 3" xfId="24312"/>
    <cellStyle name="Normal 4 3 3 3 3 3 4" xfId="36556"/>
    <cellStyle name="Normal 4 3 3 3 3 3 5" xfId="48785"/>
    <cellStyle name="Normal 4 3 3 3 3 4" xfId="18171"/>
    <cellStyle name="Normal 4 3 3 3 3 4 2" xfId="30426"/>
    <cellStyle name="Normal 4 3 3 3 3 4 3" xfId="42667"/>
    <cellStyle name="Normal 4 3 3 3 3 5" xfId="24309"/>
    <cellStyle name="Normal 4 3 3 3 3 6" xfId="36553"/>
    <cellStyle name="Normal 4 3 3 3 3 7" xfId="48782"/>
    <cellStyle name="Normal 4 3 3 3 4" xfId="7175"/>
    <cellStyle name="Normal 4 3 3 3 4 2" xfId="7176"/>
    <cellStyle name="Normal 4 3 3 3 4 2 2" xfId="18176"/>
    <cellStyle name="Normal 4 3 3 3 4 2 2 2" xfId="30431"/>
    <cellStyle name="Normal 4 3 3 3 4 2 2 3" xfId="42672"/>
    <cellStyle name="Normal 4 3 3 3 4 2 3" xfId="24314"/>
    <cellStyle name="Normal 4 3 3 3 4 2 4" xfId="36558"/>
    <cellStyle name="Normal 4 3 3 3 4 2 5" xfId="48787"/>
    <cellStyle name="Normal 4 3 3 3 4 3" xfId="18175"/>
    <cellStyle name="Normal 4 3 3 3 4 3 2" xfId="30430"/>
    <cellStyle name="Normal 4 3 3 3 4 3 3" xfId="42671"/>
    <cellStyle name="Normal 4 3 3 3 4 4" xfId="24313"/>
    <cellStyle name="Normal 4 3 3 3 4 5" xfId="36557"/>
    <cellStyle name="Normal 4 3 3 3 4 6" xfId="48786"/>
    <cellStyle name="Normal 4 3 3 3 5" xfId="7177"/>
    <cellStyle name="Normal 4 3 3 3 5 2" xfId="18177"/>
    <cellStyle name="Normal 4 3 3 3 5 2 2" xfId="30432"/>
    <cellStyle name="Normal 4 3 3 3 5 2 3" xfId="42673"/>
    <cellStyle name="Normal 4 3 3 3 5 3" xfId="24315"/>
    <cellStyle name="Normal 4 3 3 3 5 4" xfId="36559"/>
    <cellStyle name="Normal 4 3 3 3 5 5" xfId="48788"/>
    <cellStyle name="Normal 4 3 3 3 6" xfId="18162"/>
    <cellStyle name="Normal 4 3 3 3 6 2" xfId="30417"/>
    <cellStyle name="Normal 4 3 3 3 6 3" xfId="42658"/>
    <cellStyle name="Normal 4 3 3 3 7" xfId="24300"/>
    <cellStyle name="Normal 4 3 3 3 8" xfId="36544"/>
    <cellStyle name="Normal 4 3 3 3 9" xfId="48773"/>
    <cellStyle name="Normal 4 3 3 4" xfId="7178"/>
    <cellStyle name="Normal 4 3 3 4 2" xfId="7179"/>
    <cellStyle name="Normal 4 3 3 4 2 2" xfId="7180"/>
    <cellStyle name="Normal 4 3 3 4 2 2 2" xfId="7181"/>
    <cellStyle name="Normal 4 3 3 4 2 2 2 2" xfId="18181"/>
    <cellStyle name="Normal 4 3 3 4 2 2 2 2 2" xfId="30436"/>
    <cellStyle name="Normal 4 3 3 4 2 2 2 2 3" xfId="42677"/>
    <cellStyle name="Normal 4 3 3 4 2 2 2 3" xfId="24319"/>
    <cellStyle name="Normal 4 3 3 4 2 2 2 4" xfId="36563"/>
    <cellStyle name="Normal 4 3 3 4 2 2 2 5" xfId="48792"/>
    <cellStyle name="Normal 4 3 3 4 2 2 3" xfId="18180"/>
    <cellStyle name="Normal 4 3 3 4 2 2 3 2" xfId="30435"/>
    <cellStyle name="Normal 4 3 3 4 2 2 3 3" xfId="42676"/>
    <cellStyle name="Normal 4 3 3 4 2 2 4" xfId="24318"/>
    <cellStyle name="Normal 4 3 3 4 2 2 5" xfId="36562"/>
    <cellStyle name="Normal 4 3 3 4 2 2 6" xfId="48791"/>
    <cellStyle name="Normal 4 3 3 4 2 3" xfId="7182"/>
    <cellStyle name="Normal 4 3 3 4 2 3 2" xfId="18182"/>
    <cellStyle name="Normal 4 3 3 4 2 3 2 2" xfId="30437"/>
    <cellStyle name="Normal 4 3 3 4 2 3 2 3" xfId="42678"/>
    <cellStyle name="Normal 4 3 3 4 2 3 3" xfId="24320"/>
    <cellStyle name="Normal 4 3 3 4 2 3 4" xfId="36564"/>
    <cellStyle name="Normal 4 3 3 4 2 3 5" xfId="48793"/>
    <cellStyle name="Normal 4 3 3 4 2 4" xfId="18179"/>
    <cellStyle name="Normal 4 3 3 4 2 4 2" xfId="30434"/>
    <cellStyle name="Normal 4 3 3 4 2 4 3" xfId="42675"/>
    <cellStyle name="Normal 4 3 3 4 2 5" xfId="24317"/>
    <cellStyle name="Normal 4 3 3 4 2 6" xfId="36561"/>
    <cellStyle name="Normal 4 3 3 4 2 7" xfId="48790"/>
    <cellStyle name="Normal 4 3 3 4 3" xfId="7183"/>
    <cellStyle name="Normal 4 3 3 4 3 2" xfId="7184"/>
    <cellStyle name="Normal 4 3 3 4 3 2 2" xfId="18184"/>
    <cellStyle name="Normal 4 3 3 4 3 2 2 2" xfId="30439"/>
    <cellStyle name="Normal 4 3 3 4 3 2 2 3" xfId="42680"/>
    <cellStyle name="Normal 4 3 3 4 3 2 3" xfId="24322"/>
    <cellStyle name="Normal 4 3 3 4 3 2 4" xfId="36566"/>
    <cellStyle name="Normal 4 3 3 4 3 2 5" xfId="48795"/>
    <cellStyle name="Normal 4 3 3 4 3 3" xfId="18183"/>
    <cellStyle name="Normal 4 3 3 4 3 3 2" xfId="30438"/>
    <cellStyle name="Normal 4 3 3 4 3 3 3" xfId="42679"/>
    <cellStyle name="Normal 4 3 3 4 3 4" xfId="24321"/>
    <cellStyle name="Normal 4 3 3 4 3 5" xfId="36565"/>
    <cellStyle name="Normal 4 3 3 4 3 6" xfId="48794"/>
    <cellStyle name="Normal 4 3 3 4 4" xfId="7185"/>
    <cellStyle name="Normal 4 3 3 4 4 2" xfId="18185"/>
    <cellStyle name="Normal 4 3 3 4 4 2 2" xfId="30440"/>
    <cellStyle name="Normal 4 3 3 4 4 2 3" xfId="42681"/>
    <cellStyle name="Normal 4 3 3 4 4 3" xfId="24323"/>
    <cellStyle name="Normal 4 3 3 4 4 4" xfId="36567"/>
    <cellStyle name="Normal 4 3 3 4 4 5" xfId="48796"/>
    <cellStyle name="Normal 4 3 3 4 5" xfId="18178"/>
    <cellStyle name="Normal 4 3 3 4 5 2" xfId="30433"/>
    <cellStyle name="Normal 4 3 3 4 5 3" xfId="42674"/>
    <cellStyle name="Normal 4 3 3 4 6" xfId="24316"/>
    <cellStyle name="Normal 4 3 3 4 7" xfId="36560"/>
    <cellStyle name="Normal 4 3 3 4 8" xfId="48789"/>
    <cellStyle name="Normal 4 3 3 5" xfId="7186"/>
    <cellStyle name="Normal 4 3 3 5 2" xfId="7187"/>
    <cellStyle name="Normal 4 3 3 5 2 2" xfId="7188"/>
    <cellStyle name="Normal 4 3 3 5 2 2 2" xfId="18188"/>
    <cellStyle name="Normal 4 3 3 5 2 2 2 2" xfId="30443"/>
    <cellStyle name="Normal 4 3 3 5 2 2 2 3" xfId="42684"/>
    <cellStyle name="Normal 4 3 3 5 2 2 3" xfId="24326"/>
    <cellStyle name="Normal 4 3 3 5 2 2 4" xfId="36570"/>
    <cellStyle name="Normal 4 3 3 5 2 2 5" xfId="48799"/>
    <cellStyle name="Normal 4 3 3 5 2 3" xfId="18187"/>
    <cellStyle name="Normal 4 3 3 5 2 3 2" xfId="30442"/>
    <cellStyle name="Normal 4 3 3 5 2 3 3" xfId="42683"/>
    <cellStyle name="Normal 4 3 3 5 2 4" xfId="24325"/>
    <cellStyle name="Normal 4 3 3 5 2 5" xfId="36569"/>
    <cellStyle name="Normal 4 3 3 5 2 6" xfId="48798"/>
    <cellStyle name="Normal 4 3 3 5 3" xfId="7189"/>
    <cellStyle name="Normal 4 3 3 5 3 2" xfId="18189"/>
    <cellStyle name="Normal 4 3 3 5 3 2 2" xfId="30444"/>
    <cellStyle name="Normal 4 3 3 5 3 2 3" xfId="42685"/>
    <cellStyle name="Normal 4 3 3 5 3 3" xfId="24327"/>
    <cellStyle name="Normal 4 3 3 5 3 4" xfId="36571"/>
    <cellStyle name="Normal 4 3 3 5 3 5" xfId="48800"/>
    <cellStyle name="Normal 4 3 3 5 4" xfId="18186"/>
    <cellStyle name="Normal 4 3 3 5 4 2" xfId="30441"/>
    <cellStyle name="Normal 4 3 3 5 4 3" xfId="42682"/>
    <cellStyle name="Normal 4 3 3 5 5" xfId="24324"/>
    <cellStyle name="Normal 4 3 3 5 6" xfId="36568"/>
    <cellStyle name="Normal 4 3 3 5 7" xfId="48797"/>
    <cellStyle name="Normal 4 3 3 6" xfId="7190"/>
    <cellStyle name="Normal 4 3 3 6 2" xfId="7191"/>
    <cellStyle name="Normal 4 3 3 6 2 2" xfId="18191"/>
    <cellStyle name="Normal 4 3 3 6 2 2 2" xfId="30446"/>
    <cellStyle name="Normal 4 3 3 6 2 2 3" xfId="42687"/>
    <cellStyle name="Normal 4 3 3 6 2 3" xfId="24329"/>
    <cellStyle name="Normal 4 3 3 6 2 4" xfId="36573"/>
    <cellStyle name="Normal 4 3 3 6 2 5" xfId="48802"/>
    <cellStyle name="Normal 4 3 3 6 3" xfId="18190"/>
    <cellStyle name="Normal 4 3 3 6 3 2" xfId="30445"/>
    <cellStyle name="Normal 4 3 3 6 3 3" xfId="42686"/>
    <cellStyle name="Normal 4 3 3 6 4" xfId="24328"/>
    <cellStyle name="Normal 4 3 3 6 5" xfId="36572"/>
    <cellStyle name="Normal 4 3 3 6 6" xfId="48801"/>
    <cellStyle name="Normal 4 3 3 7" xfId="7192"/>
    <cellStyle name="Normal 4 3 3 7 2" xfId="18192"/>
    <cellStyle name="Normal 4 3 3 7 2 2" xfId="30447"/>
    <cellStyle name="Normal 4 3 3 7 2 3" xfId="42688"/>
    <cellStyle name="Normal 4 3 3 7 3" xfId="24330"/>
    <cellStyle name="Normal 4 3 3 7 4" xfId="36574"/>
    <cellStyle name="Normal 4 3 3 7 5" xfId="48803"/>
    <cellStyle name="Normal 4 3 3 8" xfId="18129"/>
    <cellStyle name="Normal 4 3 3 8 2" xfId="30384"/>
    <cellStyle name="Normal 4 3 3 8 3" xfId="42625"/>
    <cellStyle name="Normal 4 3 3 9" xfId="24267"/>
    <cellStyle name="Normal 4 3 4" xfId="7193"/>
    <cellStyle name="Normal 4 3 4 10" xfId="48804"/>
    <cellStyle name="Normal 4 3 4 2" xfId="7194"/>
    <cellStyle name="Normal 4 3 4 2 2" xfId="7195"/>
    <cellStyle name="Normal 4 3 4 2 2 2" xfId="7196"/>
    <cellStyle name="Normal 4 3 4 2 2 2 2" xfId="7197"/>
    <cellStyle name="Normal 4 3 4 2 2 2 2 2" xfId="7198"/>
    <cellStyle name="Normal 4 3 4 2 2 2 2 2 2" xfId="18198"/>
    <cellStyle name="Normal 4 3 4 2 2 2 2 2 2 2" xfId="30453"/>
    <cellStyle name="Normal 4 3 4 2 2 2 2 2 2 3" xfId="42694"/>
    <cellStyle name="Normal 4 3 4 2 2 2 2 2 3" xfId="24336"/>
    <cellStyle name="Normal 4 3 4 2 2 2 2 2 4" xfId="36580"/>
    <cellStyle name="Normal 4 3 4 2 2 2 2 2 5" xfId="48809"/>
    <cellStyle name="Normal 4 3 4 2 2 2 2 3" xfId="18197"/>
    <cellStyle name="Normal 4 3 4 2 2 2 2 3 2" xfId="30452"/>
    <cellStyle name="Normal 4 3 4 2 2 2 2 3 3" xfId="42693"/>
    <cellStyle name="Normal 4 3 4 2 2 2 2 4" xfId="24335"/>
    <cellStyle name="Normal 4 3 4 2 2 2 2 5" xfId="36579"/>
    <cellStyle name="Normal 4 3 4 2 2 2 2 6" xfId="48808"/>
    <cellStyle name="Normal 4 3 4 2 2 2 3" xfId="7199"/>
    <cellStyle name="Normal 4 3 4 2 2 2 3 2" xfId="18199"/>
    <cellStyle name="Normal 4 3 4 2 2 2 3 2 2" xfId="30454"/>
    <cellStyle name="Normal 4 3 4 2 2 2 3 2 3" xfId="42695"/>
    <cellStyle name="Normal 4 3 4 2 2 2 3 3" xfId="24337"/>
    <cellStyle name="Normal 4 3 4 2 2 2 3 4" xfId="36581"/>
    <cellStyle name="Normal 4 3 4 2 2 2 3 5" xfId="48810"/>
    <cellStyle name="Normal 4 3 4 2 2 2 4" xfId="18196"/>
    <cellStyle name="Normal 4 3 4 2 2 2 4 2" xfId="30451"/>
    <cellStyle name="Normal 4 3 4 2 2 2 4 3" xfId="42692"/>
    <cellStyle name="Normal 4 3 4 2 2 2 5" xfId="24334"/>
    <cellStyle name="Normal 4 3 4 2 2 2 6" xfId="36578"/>
    <cellStyle name="Normal 4 3 4 2 2 2 7" xfId="48807"/>
    <cellStyle name="Normal 4 3 4 2 2 3" xfId="7200"/>
    <cellStyle name="Normal 4 3 4 2 2 3 2" xfId="7201"/>
    <cellStyle name="Normal 4 3 4 2 2 3 2 2" xfId="18201"/>
    <cellStyle name="Normal 4 3 4 2 2 3 2 2 2" xfId="30456"/>
    <cellStyle name="Normal 4 3 4 2 2 3 2 2 3" xfId="42697"/>
    <cellStyle name="Normal 4 3 4 2 2 3 2 3" xfId="24339"/>
    <cellStyle name="Normal 4 3 4 2 2 3 2 4" xfId="36583"/>
    <cellStyle name="Normal 4 3 4 2 2 3 2 5" xfId="48812"/>
    <cellStyle name="Normal 4 3 4 2 2 3 3" xfId="18200"/>
    <cellStyle name="Normal 4 3 4 2 2 3 3 2" xfId="30455"/>
    <cellStyle name="Normal 4 3 4 2 2 3 3 3" xfId="42696"/>
    <cellStyle name="Normal 4 3 4 2 2 3 4" xfId="24338"/>
    <cellStyle name="Normal 4 3 4 2 2 3 5" xfId="36582"/>
    <cellStyle name="Normal 4 3 4 2 2 3 6" xfId="48811"/>
    <cellStyle name="Normal 4 3 4 2 2 4" xfId="7202"/>
    <cellStyle name="Normal 4 3 4 2 2 4 2" xfId="18202"/>
    <cellStyle name="Normal 4 3 4 2 2 4 2 2" xfId="30457"/>
    <cellStyle name="Normal 4 3 4 2 2 4 2 3" xfId="42698"/>
    <cellStyle name="Normal 4 3 4 2 2 4 3" xfId="24340"/>
    <cellStyle name="Normal 4 3 4 2 2 4 4" xfId="36584"/>
    <cellStyle name="Normal 4 3 4 2 2 4 5" xfId="48813"/>
    <cellStyle name="Normal 4 3 4 2 2 5" xfId="18195"/>
    <cellStyle name="Normal 4 3 4 2 2 5 2" xfId="30450"/>
    <cellStyle name="Normal 4 3 4 2 2 5 3" xfId="42691"/>
    <cellStyle name="Normal 4 3 4 2 2 6" xfId="24333"/>
    <cellStyle name="Normal 4 3 4 2 2 7" xfId="36577"/>
    <cellStyle name="Normal 4 3 4 2 2 8" xfId="48806"/>
    <cellStyle name="Normal 4 3 4 2 3" xfId="7203"/>
    <cellStyle name="Normal 4 3 4 2 3 2" xfId="7204"/>
    <cellStyle name="Normal 4 3 4 2 3 2 2" xfId="7205"/>
    <cellStyle name="Normal 4 3 4 2 3 2 2 2" xfId="18205"/>
    <cellStyle name="Normal 4 3 4 2 3 2 2 2 2" xfId="30460"/>
    <cellStyle name="Normal 4 3 4 2 3 2 2 2 3" xfId="42701"/>
    <cellStyle name="Normal 4 3 4 2 3 2 2 3" xfId="24343"/>
    <cellStyle name="Normal 4 3 4 2 3 2 2 4" xfId="36587"/>
    <cellStyle name="Normal 4 3 4 2 3 2 2 5" xfId="48816"/>
    <cellStyle name="Normal 4 3 4 2 3 2 3" xfId="18204"/>
    <cellStyle name="Normal 4 3 4 2 3 2 3 2" xfId="30459"/>
    <cellStyle name="Normal 4 3 4 2 3 2 3 3" xfId="42700"/>
    <cellStyle name="Normal 4 3 4 2 3 2 4" xfId="24342"/>
    <cellStyle name="Normal 4 3 4 2 3 2 5" xfId="36586"/>
    <cellStyle name="Normal 4 3 4 2 3 2 6" xfId="48815"/>
    <cellStyle name="Normal 4 3 4 2 3 3" xfId="7206"/>
    <cellStyle name="Normal 4 3 4 2 3 3 2" xfId="18206"/>
    <cellStyle name="Normal 4 3 4 2 3 3 2 2" xfId="30461"/>
    <cellStyle name="Normal 4 3 4 2 3 3 2 3" xfId="42702"/>
    <cellStyle name="Normal 4 3 4 2 3 3 3" xfId="24344"/>
    <cellStyle name="Normal 4 3 4 2 3 3 4" xfId="36588"/>
    <cellStyle name="Normal 4 3 4 2 3 3 5" xfId="48817"/>
    <cellStyle name="Normal 4 3 4 2 3 4" xfId="18203"/>
    <cellStyle name="Normal 4 3 4 2 3 4 2" xfId="30458"/>
    <cellStyle name="Normal 4 3 4 2 3 4 3" xfId="42699"/>
    <cellStyle name="Normal 4 3 4 2 3 5" xfId="24341"/>
    <cellStyle name="Normal 4 3 4 2 3 6" xfId="36585"/>
    <cellStyle name="Normal 4 3 4 2 3 7" xfId="48814"/>
    <cellStyle name="Normal 4 3 4 2 4" xfId="7207"/>
    <cellStyle name="Normal 4 3 4 2 4 2" xfId="7208"/>
    <cellStyle name="Normal 4 3 4 2 4 2 2" xfId="18208"/>
    <cellStyle name="Normal 4 3 4 2 4 2 2 2" xfId="30463"/>
    <cellStyle name="Normal 4 3 4 2 4 2 2 3" xfId="42704"/>
    <cellStyle name="Normal 4 3 4 2 4 2 3" xfId="24346"/>
    <cellStyle name="Normal 4 3 4 2 4 2 4" xfId="36590"/>
    <cellStyle name="Normal 4 3 4 2 4 2 5" xfId="48819"/>
    <cellStyle name="Normal 4 3 4 2 4 3" xfId="18207"/>
    <cellStyle name="Normal 4 3 4 2 4 3 2" xfId="30462"/>
    <cellStyle name="Normal 4 3 4 2 4 3 3" xfId="42703"/>
    <cellStyle name="Normal 4 3 4 2 4 4" xfId="24345"/>
    <cellStyle name="Normal 4 3 4 2 4 5" xfId="36589"/>
    <cellStyle name="Normal 4 3 4 2 4 6" xfId="48818"/>
    <cellStyle name="Normal 4 3 4 2 5" xfId="7209"/>
    <cellStyle name="Normal 4 3 4 2 5 2" xfId="18209"/>
    <cellStyle name="Normal 4 3 4 2 5 2 2" xfId="30464"/>
    <cellStyle name="Normal 4 3 4 2 5 2 3" xfId="42705"/>
    <cellStyle name="Normal 4 3 4 2 5 3" xfId="24347"/>
    <cellStyle name="Normal 4 3 4 2 5 4" xfId="36591"/>
    <cellStyle name="Normal 4 3 4 2 5 5" xfId="48820"/>
    <cellStyle name="Normal 4 3 4 2 6" xfId="18194"/>
    <cellStyle name="Normal 4 3 4 2 6 2" xfId="30449"/>
    <cellStyle name="Normal 4 3 4 2 6 3" xfId="42690"/>
    <cellStyle name="Normal 4 3 4 2 7" xfId="24332"/>
    <cellStyle name="Normal 4 3 4 2 8" xfId="36576"/>
    <cellStyle name="Normal 4 3 4 2 9" xfId="48805"/>
    <cellStyle name="Normal 4 3 4 3" xfId="7210"/>
    <cellStyle name="Normal 4 3 4 3 2" xfId="7211"/>
    <cellStyle name="Normal 4 3 4 3 2 2" xfId="7212"/>
    <cellStyle name="Normal 4 3 4 3 2 2 2" xfId="7213"/>
    <cellStyle name="Normal 4 3 4 3 2 2 2 2" xfId="18213"/>
    <cellStyle name="Normal 4 3 4 3 2 2 2 2 2" xfId="30468"/>
    <cellStyle name="Normal 4 3 4 3 2 2 2 2 3" xfId="42709"/>
    <cellStyle name="Normal 4 3 4 3 2 2 2 3" xfId="24351"/>
    <cellStyle name="Normal 4 3 4 3 2 2 2 4" xfId="36595"/>
    <cellStyle name="Normal 4 3 4 3 2 2 2 5" xfId="48824"/>
    <cellStyle name="Normal 4 3 4 3 2 2 3" xfId="18212"/>
    <cellStyle name="Normal 4 3 4 3 2 2 3 2" xfId="30467"/>
    <cellStyle name="Normal 4 3 4 3 2 2 3 3" xfId="42708"/>
    <cellStyle name="Normal 4 3 4 3 2 2 4" xfId="24350"/>
    <cellStyle name="Normal 4 3 4 3 2 2 5" xfId="36594"/>
    <cellStyle name="Normal 4 3 4 3 2 2 6" xfId="48823"/>
    <cellStyle name="Normal 4 3 4 3 2 3" xfId="7214"/>
    <cellStyle name="Normal 4 3 4 3 2 3 2" xfId="18214"/>
    <cellStyle name="Normal 4 3 4 3 2 3 2 2" xfId="30469"/>
    <cellStyle name="Normal 4 3 4 3 2 3 2 3" xfId="42710"/>
    <cellStyle name="Normal 4 3 4 3 2 3 3" xfId="24352"/>
    <cellStyle name="Normal 4 3 4 3 2 3 4" xfId="36596"/>
    <cellStyle name="Normal 4 3 4 3 2 3 5" xfId="48825"/>
    <cellStyle name="Normal 4 3 4 3 2 4" xfId="18211"/>
    <cellStyle name="Normal 4 3 4 3 2 4 2" xfId="30466"/>
    <cellStyle name="Normal 4 3 4 3 2 4 3" xfId="42707"/>
    <cellStyle name="Normal 4 3 4 3 2 5" xfId="24349"/>
    <cellStyle name="Normal 4 3 4 3 2 6" xfId="36593"/>
    <cellStyle name="Normal 4 3 4 3 2 7" xfId="48822"/>
    <cellStyle name="Normal 4 3 4 3 3" xfId="7215"/>
    <cellStyle name="Normal 4 3 4 3 3 2" xfId="7216"/>
    <cellStyle name="Normal 4 3 4 3 3 2 2" xfId="18216"/>
    <cellStyle name="Normal 4 3 4 3 3 2 2 2" xfId="30471"/>
    <cellStyle name="Normal 4 3 4 3 3 2 2 3" xfId="42712"/>
    <cellStyle name="Normal 4 3 4 3 3 2 3" xfId="24354"/>
    <cellStyle name="Normal 4 3 4 3 3 2 4" xfId="36598"/>
    <cellStyle name="Normal 4 3 4 3 3 2 5" xfId="48827"/>
    <cellStyle name="Normal 4 3 4 3 3 3" xfId="18215"/>
    <cellStyle name="Normal 4 3 4 3 3 3 2" xfId="30470"/>
    <cellStyle name="Normal 4 3 4 3 3 3 3" xfId="42711"/>
    <cellStyle name="Normal 4 3 4 3 3 4" xfId="24353"/>
    <cellStyle name="Normal 4 3 4 3 3 5" xfId="36597"/>
    <cellStyle name="Normal 4 3 4 3 3 6" xfId="48826"/>
    <cellStyle name="Normal 4 3 4 3 4" xfId="7217"/>
    <cellStyle name="Normal 4 3 4 3 4 2" xfId="18217"/>
    <cellStyle name="Normal 4 3 4 3 4 2 2" xfId="30472"/>
    <cellStyle name="Normal 4 3 4 3 4 2 3" xfId="42713"/>
    <cellStyle name="Normal 4 3 4 3 4 3" xfId="24355"/>
    <cellStyle name="Normal 4 3 4 3 4 4" xfId="36599"/>
    <cellStyle name="Normal 4 3 4 3 4 5" xfId="48828"/>
    <cellStyle name="Normal 4 3 4 3 5" xfId="18210"/>
    <cellStyle name="Normal 4 3 4 3 5 2" xfId="30465"/>
    <cellStyle name="Normal 4 3 4 3 5 3" xfId="42706"/>
    <cellStyle name="Normal 4 3 4 3 6" xfId="24348"/>
    <cellStyle name="Normal 4 3 4 3 7" xfId="36592"/>
    <cellStyle name="Normal 4 3 4 3 8" xfId="48821"/>
    <cellStyle name="Normal 4 3 4 4" xfId="7218"/>
    <cellStyle name="Normal 4 3 4 4 2" xfId="7219"/>
    <cellStyle name="Normal 4 3 4 4 2 2" xfId="7220"/>
    <cellStyle name="Normal 4 3 4 4 2 2 2" xfId="18220"/>
    <cellStyle name="Normal 4 3 4 4 2 2 2 2" xfId="30475"/>
    <cellStyle name="Normal 4 3 4 4 2 2 2 3" xfId="42716"/>
    <cellStyle name="Normal 4 3 4 4 2 2 3" xfId="24358"/>
    <cellStyle name="Normal 4 3 4 4 2 2 4" xfId="36602"/>
    <cellStyle name="Normal 4 3 4 4 2 2 5" xfId="48831"/>
    <cellStyle name="Normal 4 3 4 4 2 3" xfId="18219"/>
    <cellStyle name="Normal 4 3 4 4 2 3 2" xfId="30474"/>
    <cellStyle name="Normal 4 3 4 4 2 3 3" xfId="42715"/>
    <cellStyle name="Normal 4 3 4 4 2 4" xfId="24357"/>
    <cellStyle name="Normal 4 3 4 4 2 5" xfId="36601"/>
    <cellStyle name="Normal 4 3 4 4 2 6" xfId="48830"/>
    <cellStyle name="Normal 4 3 4 4 3" xfId="7221"/>
    <cellStyle name="Normal 4 3 4 4 3 2" xfId="18221"/>
    <cellStyle name="Normal 4 3 4 4 3 2 2" xfId="30476"/>
    <cellStyle name="Normal 4 3 4 4 3 2 3" xfId="42717"/>
    <cellStyle name="Normal 4 3 4 4 3 3" xfId="24359"/>
    <cellStyle name="Normal 4 3 4 4 3 4" xfId="36603"/>
    <cellStyle name="Normal 4 3 4 4 3 5" xfId="48832"/>
    <cellStyle name="Normal 4 3 4 4 4" xfId="18218"/>
    <cellStyle name="Normal 4 3 4 4 4 2" xfId="30473"/>
    <cellStyle name="Normal 4 3 4 4 4 3" xfId="42714"/>
    <cellStyle name="Normal 4 3 4 4 5" xfId="24356"/>
    <cellStyle name="Normal 4 3 4 4 6" xfId="36600"/>
    <cellStyle name="Normal 4 3 4 4 7" xfId="48829"/>
    <cellStyle name="Normal 4 3 4 5" xfId="7222"/>
    <cellStyle name="Normal 4 3 4 5 2" xfId="7223"/>
    <cellStyle name="Normal 4 3 4 5 2 2" xfId="18223"/>
    <cellStyle name="Normal 4 3 4 5 2 2 2" xfId="30478"/>
    <cellStyle name="Normal 4 3 4 5 2 2 3" xfId="42719"/>
    <cellStyle name="Normal 4 3 4 5 2 3" xfId="24361"/>
    <cellStyle name="Normal 4 3 4 5 2 4" xfId="36605"/>
    <cellStyle name="Normal 4 3 4 5 2 5" xfId="48834"/>
    <cellStyle name="Normal 4 3 4 5 3" xfId="18222"/>
    <cellStyle name="Normal 4 3 4 5 3 2" xfId="30477"/>
    <cellStyle name="Normal 4 3 4 5 3 3" xfId="42718"/>
    <cellStyle name="Normal 4 3 4 5 4" xfId="24360"/>
    <cellStyle name="Normal 4 3 4 5 5" xfId="36604"/>
    <cellStyle name="Normal 4 3 4 5 6" xfId="48833"/>
    <cellStyle name="Normal 4 3 4 6" xfId="7224"/>
    <cellStyle name="Normal 4 3 4 6 2" xfId="18224"/>
    <cellStyle name="Normal 4 3 4 6 2 2" xfId="30479"/>
    <cellStyle name="Normal 4 3 4 6 2 3" xfId="42720"/>
    <cellStyle name="Normal 4 3 4 6 3" xfId="24362"/>
    <cellStyle name="Normal 4 3 4 6 4" xfId="36606"/>
    <cellStyle name="Normal 4 3 4 6 5" xfId="48835"/>
    <cellStyle name="Normal 4 3 4 7" xfId="18193"/>
    <cellStyle name="Normal 4 3 4 7 2" xfId="30448"/>
    <cellStyle name="Normal 4 3 4 7 3" xfId="42689"/>
    <cellStyle name="Normal 4 3 4 8" xfId="24331"/>
    <cellStyle name="Normal 4 3 4 9" xfId="36575"/>
    <cellStyle name="Normal 4 3 5" xfId="7225"/>
    <cellStyle name="Normal 4 3 5 2" xfId="7226"/>
    <cellStyle name="Normal 4 3 5 2 2" xfId="7227"/>
    <cellStyle name="Normal 4 3 5 2 2 2" xfId="7228"/>
    <cellStyle name="Normal 4 3 5 2 2 2 2" xfId="7229"/>
    <cellStyle name="Normal 4 3 5 2 2 2 2 2" xfId="18229"/>
    <cellStyle name="Normal 4 3 5 2 2 2 2 2 2" xfId="30484"/>
    <cellStyle name="Normal 4 3 5 2 2 2 2 2 3" xfId="42725"/>
    <cellStyle name="Normal 4 3 5 2 2 2 2 3" xfId="24367"/>
    <cellStyle name="Normal 4 3 5 2 2 2 2 4" xfId="36611"/>
    <cellStyle name="Normal 4 3 5 2 2 2 2 5" xfId="48840"/>
    <cellStyle name="Normal 4 3 5 2 2 2 3" xfId="18228"/>
    <cellStyle name="Normal 4 3 5 2 2 2 3 2" xfId="30483"/>
    <cellStyle name="Normal 4 3 5 2 2 2 3 3" xfId="42724"/>
    <cellStyle name="Normal 4 3 5 2 2 2 4" xfId="24366"/>
    <cellStyle name="Normal 4 3 5 2 2 2 5" xfId="36610"/>
    <cellStyle name="Normal 4 3 5 2 2 2 6" xfId="48839"/>
    <cellStyle name="Normal 4 3 5 2 2 3" xfId="7230"/>
    <cellStyle name="Normal 4 3 5 2 2 3 2" xfId="18230"/>
    <cellStyle name="Normal 4 3 5 2 2 3 2 2" xfId="30485"/>
    <cellStyle name="Normal 4 3 5 2 2 3 2 3" xfId="42726"/>
    <cellStyle name="Normal 4 3 5 2 2 3 3" xfId="24368"/>
    <cellStyle name="Normal 4 3 5 2 2 3 4" xfId="36612"/>
    <cellStyle name="Normal 4 3 5 2 2 3 5" xfId="48841"/>
    <cellStyle name="Normal 4 3 5 2 2 4" xfId="18227"/>
    <cellStyle name="Normal 4 3 5 2 2 4 2" xfId="30482"/>
    <cellStyle name="Normal 4 3 5 2 2 4 3" xfId="42723"/>
    <cellStyle name="Normal 4 3 5 2 2 5" xfId="24365"/>
    <cellStyle name="Normal 4 3 5 2 2 6" xfId="36609"/>
    <cellStyle name="Normal 4 3 5 2 2 7" xfId="48838"/>
    <cellStyle name="Normal 4 3 5 2 3" xfId="7231"/>
    <cellStyle name="Normal 4 3 5 2 3 2" xfId="7232"/>
    <cellStyle name="Normal 4 3 5 2 3 2 2" xfId="18232"/>
    <cellStyle name="Normal 4 3 5 2 3 2 2 2" xfId="30487"/>
    <cellStyle name="Normal 4 3 5 2 3 2 2 3" xfId="42728"/>
    <cellStyle name="Normal 4 3 5 2 3 2 3" xfId="24370"/>
    <cellStyle name="Normal 4 3 5 2 3 2 4" xfId="36614"/>
    <cellStyle name="Normal 4 3 5 2 3 2 5" xfId="48843"/>
    <cellStyle name="Normal 4 3 5 2 3 3" xfId="18231"/>
    <cellStyle name="Normal 4 3 5 2 3 3 2" xfId="30486"/>
    <cellStyle name="Normal 4 3 5 2 3 3 3" xfId="42727"/>
    <cellStyle name="Normal 4 3 5 2 3 4" xfId="24369"/>
    <cellStyle name="Normal 4 3 5 2 3 5" xfId="36613"/>
    <cellStyle name="Normal 4 3 5 2 3 6" xfId="48842"/>
    <cellStyle name="Normal 4 3 5 2 4" xfId="7233"/>
    <cellStyle name="Normal 4 3 5 2 4 2" xfId="18233"/>
    <cellStyle name="Normal 4 3 5 2 4 2 2" xfId="30488"/>
    <cellStyle name="Normal 4 3 5 2 4 2 3" xfId="42729"/>
    <cellStyle name="Normal 4 3 5 2 4 3" xfId="24371"/>
    <cellStyle name="Normal 4 3 5 2 4 4" xfId="36615"/>
    <cellStyle name="Normal 4 3 5 2 4 5" xfId="48844"/>
    <cellStyle name="Normal 4 3 5 2 5" xfId="18226"/>
    <cellStyle name="Normal 4 3 5 2 5 2" xfId="30481"/>
    <cellStyle name="Normal 4 3 5 2 5 3" xfId="42722"/>
    <cellStyle name="Normal 4 3 5 2 6" xfId="24364"/>
    <cellStyle name="Normal 4 3 5 2 7" xfId="36608"/>
    <cellStyle name="Normal 4 3 5 2 8" xfId="48837"/>
    <cellStyle name="Normal 4 3 5 3" xfId="7234"/>
    <cellStyle name="Normal 4 3 5 3 2" xfId="7235"/>
    <cellStyle name="Normal 4 3 5 3 2 2" xfId="7236"/>
    <cellStyle name="Normal 4 3 5 3 2 2 2" xfId="18236"/>
    <cellStyle name="Normal 4 3 5 3 2 2 2 2" xfId="30491"/>
    <cellStyle name="Normal 4 3 5 3 2 2 2 3" xfId="42732"/>
    <cellStyle name="Normal 4 3 5 3 2 2 3" xfId="24374"/>
    <cellStyle name="Normal 4 3 5 3 2 2 4" xfId="36618"/>
    <cellStyle name="Normal 4 3 5 3 2 2 5" xfId="48847"/>
    <cellStyle name="Normal 4 3 5 3 2 3" xfId="18235"/>
    <cellStyle name="Normal 4 3 5 3 2 3 2" xfId="30490"/>
    <cellStyle name="Normal 4 3 5 3 2 3 3" xfId="42731"/>
    <cellStyle name="Normal 4 3 5 3 2 4" xfId="24373"/>
    <cellStyle name="Normal 4 3 5 3 2 5" xfId="36617"/>
    <cellStyle name="Normal 4 3 5 3 2 6" xfId="48846"/>
    <cellStyle name="Normal 4 3 5 3 3" xfId="7237"/>
    <cellStyle name="Normal 4 3 5 3 3 2" xfId="18237"/>
    <cellStyle name="Normal 4 3 5 3 3 2 2" xfId="30492"/>
    <cellStyle name="Normal 4 3 5 3 3 2 3" xfId="42733"/>
    <cellStyle name="Normal 4 3 5 3 3 3" xfId="24375"/>
    <cellStyle name="Normal 4 3 5 3 3 4" xfId="36619"/>
    <cellStyle name="Normal 4 3 5 3 3 5" xfId="48848"/>
    <cellStyle name="Normal 4 3 5 3 4" xfId="18234"/>
    <cellStyle name="Normal 4 3 5 3 4 2" xfId="30489"/>
    <cellStyle name="Normal 4 3 5 3 4 3" xfId="42730"/>
    <cellStyle name="Normal 4 3 5 3 5" xfId="24372"/>
    <cellStyle name="Normal 4 3 5 3 6" xfId="36616"/>
    <cellStyle name="Normal 4 3 5 3 7" xfId="48845"/>
    <cellStyle name="Normal 4 3 5 4" xfId="7238"/>
    <cellStyle name="Normal 4 3 5 4 2" xfId="7239"/>
    <cellStyle name="Normal 4 3 5 4 2 2" xfId="18239"/>
    <cellStyle name="Normal 4 3 5 4 2 2 2" xfId="30494"/>
    <cellStyle name="Normal 4 3 5 4 2 2 3" xfId="42735"/>
    <cellStyle name="Normal 4 3 5 4 2 3" xfId="24377"/>
    <cellStyle name="Normal 4 3 5 4 2 4" xfId="36621"/>
    <cellStyle name="Normal 4 3 5 4 2 5" xfId="48850"/>
    <cellStyle name="Normal 4 3 5 4 3" xfId="18238"/>
    <cellStyle name="Normal 4 3 5 4 3 2" xfId="30493"/>
    <cellStyle name="Normal 4 3 5 4 3 3" xfId="42734"/>
    <cellStyle name="Normal 4 3 5 4 4" xfId="24376"/>
    <cellStyle name="Normal 4 3 5 4 5" xfId="36620"/>
    <cellStyle name="Normal 4 3 5 4 6" xfId="48849"/>
    <cellStyle name="Normal 4 3 5 5" xfId="7240"/>
    <cellStyle name="Normal 4 3 5 5 2" xfId="18240"/>
    <cellStyle name="Normal 4 3 5 5 2 2" xfId="30495"/>
    <cellStyle name="Normal 4 3 5 5 2 3" xfId="42736"/>
    <cellStyle name="Normal 4 3 5 5 3" xfId="24378"/>
    <cellStyle name="Normal 4 3 5 5 4" xfId="36622"/>
    <cellStyle name="Normal 4 3 5 5 5" xfId="48851"/>
    <cellStyle name="Normal 4 3 5 6" xfId="18225"/>
    <cellStyle name="Normal 4 3 5 6 2" xfId="30480"/>
    <cellStyle name="Normal 4 3 5 6 3" xfId="42721"/>
    <cellStyle name="Normal 4 3 5 7" xfId="24363"/>
    <cellStyle name="Normal 4 3 5 8" xfId="36607"/>
    <cellStyle name="Normal 4 3 5 9" xfId="48836"/>
    <cellStyle name="Normal 4 3 6" xfId="7241"/>
    <cellStyle name="Normal 4 3 6 2" xfId="7242"/>
    <cellStyle name="Normal 4 3 6 2 2" xfId="7243"/>
    <cellStyle name="Normal 4 3 6 2 2 2" xfId="7244"/>
    <cellStyle name="Normal 4 3 6 2 2 2 2" xfId="18244"/>
    <cellStyle name="Normal 4 3 6 2 2 2 2 2" xfId="30499"/>
    <cellStyle name="Normal 4 3 6 2 2 2 2 3" xfId="42740"/>
    <cellStyle name="Normal 4 3 6 2 2 2 3" xfId="24382"/>
    <cellStyle name="Normal 4 3 6 2 2 2 4" xfId="36626"/>
    <cellStyle name="Normal 4 3 6 2 2 2 5" xfId="48855"/>
    <cellStyle name="Normal 4 3 6 2 2 3" xfId="18243"/>
    <cellStyle name="Normal 4 3 6 2 2 3 2" xfId="30498"/>
    <cellStyle name="Normal 4 3 6 2 2 3 3" xfId="42739"/>
    <cellStyle name="Normal 4 3 6 2 2 4" xfId="24381"/>
    <cellStyle name="Normal 4 3 6 2 2 5" xfId="36625"/>
    <cellStyle name="Normal 4 3 6 2 2 6" xfId="48854"/>
    <cellStyle name="Normal 4 3 6 2 3" xfId="7245"/>
    <cellStyle name="Normal 4 3 6 2 3 2" xfId="18245"/>
    <cellStyle name="Normal 4 3 6 2 3 2 2" xfId="30500"/>
    <cellStyle name="Normal 4 3 6 2 3 2 3" xfId="42741"/>
    <cellStyle name="Normal 4 3 6 2 3 3" xfId="24383"/>
    <cellStyle name="Normal 4 3 6 2 3 4" xfId="36627"/>
    <cellStyle name="Normal 4 3 6 2 3 5" xfId="48856"/>
    <cellStyle name="Normal 4 3 6 2 4" xfId="18242"/>
    <cellStyle name="Normal 4 3 6 2 4 2" xfId="30497"/>
    <cellStyle name="Normal 4 3 6 2 4 3" xfId="42738"/>
    <cellStyle name="Normal 4 3 6 2 5" xfId="24380"/>
    <cellStyle name="Normal 4 3 6 2 6" xfId="36624"/>
    <cellStyle name="Normal 4 3 6 2 7" xfId="48853"/>
    <cellStyle name="Normal 4 3 6 3" xfId="7246"/>
    <cellStyle name="Normal 4 3 6 3 2" xfId="7247"/>
    <cellStyle name="Normal 4 3 6 3 2 2" xfId="18247"/>
    <cellStyle name="Normal 4 3 6 3 2 2 2" xfId="30502"/>
    <cellStyle name="Normal 4 3 6 3 2 2 3" xfId="42743"/>
    <cellStyle name="Normal 4 3 6 3 2 3" xfId="24385"/>
    <cellStyle name="Normal 4 3 6 3 2 4" xfId="36629"/>
    <cellStyle name="Normal 4 3 6 3 2 5" xfId="48858"/>
    <cellStyle name="Normal 4 3 6 3 3" xfId="18246"/>
    <cellStyle name="Normal 4 3 6 3 3 2" xfId="30501"/>
    <cellStyle name="Normal 4 3 6 3 3 3" xfId="42742"/>
    <cellStyle name="Normal 4 3 6 3 4" xfId="24384"/>
    <cellStyle name="Normal 4 3 6 3 5" xfId="36628"/>
    <cellStyle name="Normal 4 3 6 3 6" xfId="48857"/>
    <cellStyle name="Normal 4 3 6 4" xfId="7248"/>
    <cellStyle name="Normal 4 3 6 4 2" xfId="18248"/>
    <cellStyle name="Normal 4 3 6 4 2 2" xfId="30503"/>
    <cellStyle name="Normal 4 3 6 4 2 3" xfId="42744"/>
    <cellStyle name="Normal 4 3 6 4 3" xfId="24386"/>
    <cellStyle name="Normal 4 3 6 4 4" xfId="36630"/>
    <cellStyle name="Normal 4 3 6 4 5" xfId="48859"/>
    <cellStyle name="Normal 4 3 6 5" xfId="18241"/>
    <cellStyle name="Normal 4 3 6 5 2" xfId="30496"/>
    <cellStyle name="Normal 4 3 6 5 3" xfId="42737"/>
    <cellStyle name="Normal 4 3 6 6" xfId="24379"/>
    <cellStyle name="Normal 4 3 6 7" xfId="36623"/>
    <cellStyle name="Normal 4 3 6 8" xfId="48852"/>
    <cellStyle name="Normal 4 3 7" xfId="7249"/>
    <cellStyle name="Normal 4 3 7 2" xfId="7250"/>
    <cellStyle name="Normal 4 3 7 2 2" xfId="7251"/>
    <cellStyle name="Normal 4 3 7 2 2 2" xfId="18251"/>
    <cellStyle name="Normal 4 3 7 2 2 2 2" xfId="30506"/>
    <cellStyle name="Normal 4 3 7 2 2 2 3" xfId="42747"/>
    <cellStyle name="Normal 4 3 7 2 2 3" xfId="24389"/>
    <cellStyle name="Normal 4 3 7 2 2 4" xfId="36633"/>
    <cellStyle name="Normal 4 3 7 2 2 5" xfId="48862"/>
    <cellStyle name="Normal 4 3 7 2 3" xfId="18250"/>
    <cellStyle name="Normal 4 3 7 2 3 2" xfId="30505"/>
    <cellStyle name="Normal 4 3 7 2 3 3" xfId="42746"/>
    <cellStyle name="Normal 4 3 7 2 4" xfId="24388"/>
    <cellStyle name="Normal 4 3 7 2 5" xfId="36632"/>
    <cellStyle name="Normal 4 3 7 2 6" xfId="48861"/>
    <cellStyle name="Normal 4 3 7 3" xfId="7252"/>
    <cellStyle name="Normal 4 3 7 3 2" xfId="18252"/>
    <cellStyle name="Normal 4 3 7 3 2 2" xfId="30507"/>
    <cellStyle name="Normal 4 3 7 3 2 3" xfId="42748"/>
    <cellStyle name="Normal 4 3 7 3 3" xfId="24390"/>
    <cellStyle name="Normal 4 3 7 3 4" xfId="36634"/>
    <cellStyle name="Normal 4 3 7 3 5" xfId="48863"/>
    <cellStyle name="Normal 4 3 7 4" xfId="18249"/>
    <cellStyle name="Normal 4 3 7 4 2" xfId="30504"/>
    <cellStyle name="Normal 4 3 7 4 3" xfId="42745"/>
    <cellStyle name="Normal 4 3 7 5" xfId="24387"/>
    <cellStyle name="Normal 4 3 7 6" xfId="36631"/>
    <cellStyle name="Normal 4 3 7 7" xfId="48860"/>
    <cellStyle name="Normal 4 3 8" xfId="7253"/>
    <cellStyle name="Normal 4 3 8 2" xfId="7254"/>
    <cellStyle name="Normal 4 3 8 2 2" xfId="7255"/>
    <cellStyle name="Normal 4 3 8 2 2 2" xfId="18255"/>
    <cellStyle name="Normal 4 3 8 2 2 2 2" xfId="30510"/>
    <cellStyle name="Normal 4 3 8 2 2 2 3" xfId="42751"/>
    <cellStyle name="Normal 4 3 8 2 2 3" xfId="24393"/>
    <cellStyle name="Normal 4 3 8 2 2 4" xfId="36637"/>
    <cellStyle name="Normal 4 3 8 2 2 5" xfId="48866"/>
    <cellStyle name="Normal 4 3 8 2 3" xfId="18254"/>
    <cellStyle name="Normal 4 3 8 2 3 2" xfId="30509"/>
    <cellStyle name="Normal 4 3 8 2 3 3" xfId="42750"/>
    <cellStyle name="Normal 4 3 8 2 4" xfId="24392"/>
    <cellStyle name="Normal 4 3 8 2 5" xfId="36636"/>
    <cellStyle name="Normal 4 3 8 2 6" xfId="48865"/>
    <cellStyle name="Normal 4 3 8 3" xfId="7256"/>
    <cellStyle name="Normal 4 3 8 3 2" xfId="18256"/>
    <cellStyle name="Normal 4 3 8 3 2 2" xfId="30511"/>
    <cellStyle name="Normal 4 3 8 3 2 3" xfId="42752"/>
    <cellStyle name="Normal 4 3 8 3 3" xfId="24394"/>
    <cellStyle name="Normal 4 3 8 3 4" xfId="36638"/>
    <cellStyle name="Normal 4 3 8 3 5" xfId="48867"/>
    <cellStyle name="Normal 4 3 8 4" xfId="18253"/>
    <cellStyle name="Normal 4 3 8 4 2" xfId="30508"/>
    <cellStyle name="Normal 4 3 8 4 3" xfId="42749"/>
    <cellStyle name="Normal 4 3 8 5" xfId="24391"/>
    <cellStyle name="Normal 4 3 8 6" xfId="36635"/>
    <cellStyle name="Normal 4 3 8 7" xfId="48864"/>
    <cellStyle name="Normal 4 3 9" xfId="7257"/>
    <cellStyle name="Normal 4 3 9 2" xfId="7258"/>
    <cellStyle name="Normal 4 3 9 2 2" xfId="18258"/>
    <cellStyle name="Normal 4 3 9 2 2 2" xfId="30513"/>
    <cellStyle name="Normal 4 3 9 2 2 3" xfId="42754"/>
    <cellStyle name="Normal 4 3 9 2 3" xfId="24396"/>
    <cellStyle name="Normal 4 3 9 2 4" xfId="36640"/>
    <cellStyle name="Normal 4 3 9 2 5" xfId="48869"/>
    <cellStyle name="Normal 4 3 9 3" xfId="18257"/>
    <cellStyle name="Normal 4 3 9 3 2" xfId="30512"/>
    <cellStyle name="Normal 4 3 9 3 3" xfId="42753"/>
    <cellStyle name="Normal 4 3 9 4" xfId="24395"/>
    <cellStyle name="Normal 4 3 9 5" xfId="36639"/>
    <cellStyle name="Normal 4 3 9 6" xfId="48868"/>
    <cellStyle name="Normal 4 4" xfId="35"/>
    <cellStyle name="Normal 4 4 10" xfId="14240"/>
    <cellStyle name="Normal 4 4 10 2" xfId="26495"/>
    <cellStyle name="Normal 4 4 10 3" xfId="38736"/>
    <cellStyle name="Normal 4 4 11" xfId="20375"/>
    <cellStyle name="Normal 4 4 12" xfId="32622"/>
    <cellStyle name="Normal 4 4 13" xfId="44851"/>
    <cellStyle name="Normal 4 4 2" xfId="7259"/>
    <cellStyle name="Normal 4 4 2 10" xfId="24397"/>
    <cellStyle name="Normal 4 4 2 11" xfId="36641"/>
    <cellStyle name="Normal 4 4 2 12" xfId="48870"/>
    <cellStyle name="Normal 4 4 2 2" xfId="7260"/>
    <cellStyle name="Normal 4 4 2 2 10" xfId="48871"/>
    <cellStyle name="Normal 4 4 2 2 2" xfId="7261"/>
    <cellStyle name="Normal 4 4 2 2 2 2" xfId="7262"/>
    <cellStyle name="Normal 4 4 2 2 2 2 2" xfId="7263"/>
    <cellStyle name="Normal 4 4 2 2 2 2 2 2" xfId="7264"/>
    <cellStyle name="Normal 4 4 2 2 2 2 2 2 2" xfId="7265"/>
    <cellStyle name="Normal 4 4 2 2 2 2 2 2 2 2" xfId="18265"/>
    <cellStyle name="Normal 4 4 2 2 2 2 2 2 2 2 2" xfId="30520"/>
    <cellStyle name="Normal 4 4 2 2 2 2 2 2 2 2 3" xfId="42761"/>
    <cellStyle name="Normal 4 4 2 2 2 2 2 2 2 3" xfId="24403"/>
    <cellStyle name="Normal 4 4 2 2 2 2 2 2 2 4" xfId="36647"/>
    <cellStyle name="Normal 4 4 2 2 2 2 2 2 2 5" xfId="48876"/>
    <cellStyle name="Normal 4 4 2 2 2 2 2 2 3" xfId="18264"/>
    <cellStyle name="Normal 4 4 2 2 2 2 2 2 3 2" xfId="30519"/>
    <cellStyle name="Normal 4 4 2 2 2 2 2 2 3 3" xfId="42760"/>
    <cellStyle name="Normal 4 4 2 2 2 2 2 2 4" xfId="24402"/>
    <cellStyle name="Normal 4 4 2 2 2 2 2 2 5" xfId="36646"/>
    <cellStyle name="Normal 4 4 2 2 2 2 2 2 6" xfId="48875"/>
    <cellStyle name="Normal 4 4 2 2 2 2 2 3" xfId="7266"/>
    <cellStyle name="Normal 4 4 2 2 2 2 2 3 2" xfId="18266"/>
    <cellStyle name="Normal 4 4 2 2 2 2 2 3 2 2" xfId="30521"/>
    <cellStyle name="Normal 4 4 2 2 2 2 2 3 2 3" xfId="42762"/>
    <cellStyle name="Normal 4 4 2 2 2 2 2 3 3" xfId="24404"/>
    <cellStyle name="Normal 4 4 2 2 2 2 2 3 4" xfId="36648"/>
    <cellStyle name="Normal 4 4 2 2 2 2 2 3 5" xfId="48877"/>
    <cellStyle name="Normal 4 4 2 2 2 2 2 4" xfId="18263"/>
    <cellStyle name="Normal 4 4 2 2 2 2 2 4 2" xfId="30518"/>
    <cellStyle name="Normal 4 4 2 2 2 2 2 4 3" xfId="42759"/>
    <cellStyle name="Normal 4 4 2 2 2 2 2 5" xfId="24401"/>
    <cellStyle name="Normal 4 4 2 2 2 2 2 6" xfId="36645"/>
    <cellStyle name="Normal 4 4 2 2 2 2 2 7" xfId="48874"/>
    <cellStyle name="Normal 4 4 2 2 2 2 3" xfId="7267"/>
    <cellStyle name="Normal 4 4 2 2 2 2 3 2" xfId="7268"/>
    <cellStyle name="Normal 4 4 2 2 2 2 3 2 2" xfId="18268"/>
    <cellStyle name="Normal 4 4 2 2 2 2 3 2 2 2" xfId="30523"/>
    <cellStyle name="Normal 4 4 2 2 2 2 3 2 2 3" xfId="42764"/>
    <cellStyle name="Normal 4 4 2 2 2 2 3 2 3" xfId="24406"/>
    <cellStyle name="Normal 4 4 2 2 2 2 3 2 4" xfId="36650"/>
    <cellStyle name="Normal 4 4 2 2 2 2 3 2 5" xfId="48879"/>
    <cellStyle name="Normal 4 4 2 2 2 2 3 3" xfId="18267"/>
    <cellStyle name="Normal 4 4 2 2 2 2 3 3 2" xfId="30522"/>
    <cellStyle name="Normal 4 4 2 2 2 2 3 3 3" xfId="42763"/>
    <cellStyle name="Normal 4 4 2 2 2 2 3 4" xfId="24405"/>
    <cellStyle name="Normal 4 4 2 2 2 2 3 5" xfId="36649"/>
    <cellStyle name="Normal 4 4 2 2 2 2 3 6" xfId="48878"/>
    <cellStyle name="Normal 4 4 2 2 2 2 4" xfId="7269"/>
    <cellStyle name="Normal 4 4 2 2 2 2 4 2" xfId="18269"/>
    <cellStyle name="Normal 4 4 2 2 2 2 4 2 2" xfId="30524"/>
    <cellStyle name="Normal 4 4 2 2 2 2 4 2 3" xfId="42765"/>
    <cellStyle name="Normal 4 4 2 2 2 2 4 3" xfId="24407"/>
    <cellStyle name="Normal 4 4 2 2 2 2 4 4" xfId="36651"/>
    <cellStyle name="Normal 4 4 2 2 2 2 4 5" xfId="48880"/>
    <cellStyle name="Normal 4 4 2 2 2 2 5" xfId="18262"/>
    <cellStyle name="Normal 4 4 2 2 2 2 5 2" xfId="30517"/>
    <cellStyle name="Normal 4 4 2 2 2 2 5 3" xfId="42758"/>
    <cellStyle name="Normal 4 4 2 2 2 2 6" xfId="24400"/>
    <cellStyle name="Normal 4 4 2 2 2 2 7" xfId="36644"/>
    <cellStyle name="Normal 4 4 2 2 2 2 8" xfId="48873"/>
    <cellStyle name="Normal 4 4 2 2 2 3" xfId="7270"/>
    <cellStyle name="Normal 4 4 2 2 2 3 2" xfId="7271"/>
    <cellStyle name="Normal 4 4 2 2 2 3 2 2" xfId="7272"/>
    <cellStyle name="Normal 4 4 2 2 2 3 2 2 2" xfId="18272"/>
    <cellStyle name="Normal 4 4 2 2 2 3 2 2 2 2" xfId="30527"/>
    <cellStyle name="Normal 4 4 2 2 2 3 2 2 2 3" xfId="42768"/>
    <cellStyle name="Normal 4 4 2 2 2 3 2 2 3" xfId="24410"/>
    <cellStyle name="Normal 4 4 2 2 2 3 2 2 4" xfId="36654"/>
    <cellStyle name="Normal 4 4 2 2 2 3 2 2 5" xfId="48883"/>
    <cellStyle name="Normal 4 4 2 2 2 3 2 3" xfId="18271"/>
    <cellStyle name="Normal 4 4 2 2 2 3 2 3 2" xfId="30526"/>
    <cellStyle name="Normal 4 4 2 2 2 3 2 3 3" xfId="42767"/>
    <cellStyle name="Normal 4 4 2 2 2 3 2 4" xfId="24409"/>
    <cellStyle name="Normal 4 4 2 2 2 3 2 5" xfId="36653"/>
    <cellStyle name="Normal 4 4 2 2 2 3 2 6" xfId="48882"/>
    <cellStyle name="Normal 4 4 2 2 2 3 3" xfId="7273"/>
    <cellStyle name="Normal 4 4 2 2 2 3 3 2" xfId="18273"/>
    <cellStyle name="Normal 4 4 2 2 2 3 3 2 2" xfId="30528"/>
    <cellStyle name="Normal 4 4 2 2 2 3 3 2 3" xfId="42769"/>
    <cellStyle name="Normal 4 4 2 2 2 3 3 3" xfId="24411"/>
    <cellStyle name="Normal 4 4 2 2 2 3 3 4" xfId="36655"/>
    <cellStyle name="Normal 4 4 2 2 2 3 3 5" xfId="48884"/>
    <cellStyle name="Normal 4 4 2 2 2 3 4" xfId="18270"/>
    <cellStyle name="Normal 4 4 2 2 2 3 4 2" xfId="30525"/>
    <cellStyle name="Normal 4 4 2 2 2 3 4 3" xfId="42766"/>
    <cellStyle name="Normal 4 4 2 2 2 3 5" xfId="24408"/>
    <cellStyle name="Normal 4 4 2 2 2 3 6" xfId="36652"/>
    <cellStyle name="Normal 4 4 2 2 2 3 7" xfId="48881"/>
    <cellStyle name="Normal 4 4 2 2 2 4" xfId="7274"/>
    <cellStyle name="Normal 4 4 2 2 2 4 2" xfId="7275"/>
    <cellStyle name="Normal 4 4 2 2 2 4 2 2" xfId="18275"/>
    <cellStyle name="Normal 4 4 2 2 2 4 2 2 2" xfId="30530"/>
    <cellStyle name="Normal 4 4 2 2 2 4 2 2 3" xfId="42771"/>
    <cellStyle name="Normal 4 4 2 2 2 4 2 3" xfId="24413"/>
    <cellStyle name="Normal 4 4 2 2 2 4 2 4" xfId="36657"/>
    <cellStyle name="Normal 4 4 2 2 2 4 2 5" xfId="48886"/>
    <cellStyle name="Normal 4 4 2 2 2 4 3" xfId="18274"/>
    <cellStyle name="Normal 4 4 2 2 2 4 3 2" xfId="30529"/>
    <cellStyle name="Normal 4 4 2 2 2 4 3 3" xfId="42770"/>
    <cellStyle name="Normal 4 4 2 2 2 4 4" xfId="24412"/>
    <cellStyle name="Normal 4 4 2 2 2 4 5" xfId="36656"/>
    <cellStyle name="Normal 4 4 2 2 2 4 6" xfId="48885"/>
    <cellStyle name="Normal 4 4 2 2 2 5" xfId="7276"/>
    <cellStyle name="Normal 4 4 2 2 2 5 2" xfId="18276"/>
    <cellStyle name="Normal 4 4 2 2 2 5 2 2" xfId="30531"/>
    <cellStyle name="Normal 4 4 2 2 2 5 2 3" xfId="42772"/>
    <cellStyle name="Normal 4 4 2 2 2 5 3" xfId="24414"/>
    <cellStyle name="Normal 4 4 2 2 2 5 4" xfId="36658"/>
    <cellStyle name="Normal 4 4 2 2 2 5 5" xfId="48887"/>
    <cellStyle name="Normal 4 4 2 2 2 6" xfId="18261"/>
    <cellStyle name="Normal 4 4 2 2 2 6 2" xfId="30516"/>
    <cellStyle name="Normal 4 4 2 2 2 6 3" xfId="42757"/>
    <cellStyle name="Normal 4 4 2 2 2 7" xfId="24399"/>
    <cellStyle name="Normal 4 4 2 2 2 8" xfId="36643"/>
    <cellStyle name="Normal 4 4 2 2 2 9" xfId="48872"/>
    <cellStyle name="Normal 4 4 2 2 3" xfId="7277"/>
    <cellStyle name="Normal 4 4 2 2 3 2" xfId="7278"/>
    <cellStyle name="Normal 4 4 2 2 3 2 2" xfId="7279"/>
    <cellStyle name="Normal 4 4 2 2 3 2 2 2" xfId="7280"/>
    <cellStyle name="Normal 4 4 2 2 3 2 2 2 2" xfId="18280"/>
    <cellStyle name="Normal 4 4 2 2 3 2 2 2 2 2" xfId="30535"/>
    <cellStyle name="Normal 4 4 2 2 3 2 2 2 2 3" xfId="42776"/>
    <cellStyle name="Normal 4 4 2 2 3 2 2 2 3" xfId="24418"/>
    <cellStyle name="Normal 4 4 2 2 3 2 2 2 4" xfId="36662"/>
    <cellStyle name="Normal 4 4 2 2 3 2 2 2 5" xfId="48891"/>
    <cellStyle name="Normal 4 4 2 2 3 2 2 3" xfId="18279"/>
    <cellStyle name="Normal 4 4 2 2 3 2 2 3 2" xfId="30534"/>
    <cellStyle name="Normal 4 4 2 2 3 2 2 3 3" xfId="42775"/>
    <cellStyle name="Normal 4 4 2 2 3 2 2 4" xfId="24417"/>
    <cellStyle name="Normal 4 4 2 2 3 2 2 5" xfId="36661"/>
    <cellStyle name="Normal 4 4 2 2 3 2 2 6" xfId="48890"/>
    <cellStyle name="Normal 4 4 2 2 3 2 3" xfId="7281"/>
    <cellStyle name="Normal 4 4 2 2 3 2 3 2" xfId="18281"/>
    <cellStyle name="Normal 4 4 2 2 3 2 3 2 2" xfId="30536"/>
    <cellStyle name="Normal 4 4 2 2 3 2 3 2 3" xfId="42777"/>
    <cellStyle name="Normal 4 4 2 2 3 2 3 3" xfId="24419"/>
    <cellStyle name="Normal 4 4 2 2 3 2 3 4" xfId="36663"/>
    <cellStyle name="Normal 4 4 2 2 3 2 3 5" xfId="48892"/>
    <cellStyle name="Normal 4 4 2 2 3 2 4" xfId="18278"/>
    <cellStyle name="Normal 4 4 2 2 3 2 4 2" xfId="30533"/>
    <cellStyle name="Normal 4 4 2 2 3 2 4 3" xfId="42774"/>
    <cellStyle name="Normal 4 4 2 2 3 2 5" xfId="24416"/>
    <cellStyle name="Normal 4 4 2 2 3 2 6" xfId="36660"/>
    <cellStyle name="Normal 4 4 2 2 3 2 7" xfId="48889"/>
    <cellStyle name="Normal 4 4 2 2 3 3" xfId="7282"/>
    <cellStyle name="Normal 4 4 2 2 3 3 2" xfId="7283"/>
    <cellStyle name="Normal 4 4 2 2 3 3 2 2" xfId="18283"/>
    <cellStyle name="Normal 4 4 2 2 3 3 2 2 2" xfId="30538"/>
    <cellStyle name="Normal 4 4 2 2 3 3 2 2 3" xfId="42779"/>
    <cellStyle name="Normal 4 4 2 2 3 3 2 3" xfId="24421"/>
    <cellStyle name="Normal 4 4 2 2 3 3 2 4" xfId="36665"/>
    <cellStyle name="Normal 4 4 2 2 3 3 2 5" xfId="48894"/>
    <cellStyle name="Normal 4 4 2 2 3 3 3" xfId="18282"/>
    <cellStyle name="Normal 4 4 2 2 3 3 3 2" xfId="30537"/>
    <cellStyle name="Normal 4 4 2 2 3 3 3 3" xfId="42778"/>
    <cellStyle name="Normal 4 4 2 2 3 3 4" xfId="24420"/>
    <cellStyle name="Normal 4 4 2 2 3 3 5" xfId="36664"/>
    <cellStyle name="Normal 4 4 2 2 3 3 6" xfId="48893"/>
    <cellStyle name="Normal 4 4 2 2 3 4" xfId="7284"/>
    <cellStyle name="Normal 4 4 2 2 3 4 2" xfId="18284"/>
    <cellStyle name="Normal 4 4 2 2 3 4 2 2" xfId="30539"/>
    <cellStyle name="Normal 4 4 2 2 3 4 2 3" xfId="42780"/>
    <cellStyle name="Normal 4 4 2 2 3 4 3" xfId="24422"/>
    <cellStyle name="Normal 4 4 2 2 3 4 4" xfId="36666"/>
    <cellStyle name="Normal 4 4 2 2 3 4 5" xfId="48895"/>
    <cellStyle name="Normal 4 4 2 2 3 5" xfId="18277"/>
    <cellStyle name="Normal 4 4 2 2 3 5 2" xfId="30532"/>
    <cellStyle name="Normal 4 4 2 2 3 5 3" xfId="42773"/>
    <cellStyle name="Normal 4 4 2 2 3 6" xfId="24415"/>
    <cellStyle name="Normal 4 4 2 2 3 7" xfId="36659"/>
    <cellStyle name="Normal 4 4 2 2 3 8" xfId="48888"/>
    <cellStyle name="Normal 4 4 2 2 4" xfId="7285"/>
    <cellStyle name="Normal 4 4 2 2 4 2" xfId="7286"/>
    <cellStyle name="Normal 4 4 2 2 4 2 2" xfId="7287"/>
    <cellStyle name="Normal 4 4 2 2 4 2 2 2" xfId="18287"/>
    <cellStyle name="Normal 4 4 2 2 4 2 2 2 2" xfId="30542"/>
    <cellStyle name="Normal 4 4 2 2 4 2 2 2 3" xfId="42783"/>
    <cellStyle name="Normal 4 4 2 2 4 2 2 3" xfId="24425"/>
    <cellStyle name="Normal 4 4 2 2 4 2 2 4" xfId="36669"/>
    <cellStyle name="Normal 4 4 2 2 4 2 2 5" xfId="48898"/>
    <cellStyle name="Normal 4 4 2 2 4 2 3" xfId="18286"/>
    <cellStyle name="Normal 4 4 2 2 4 2 3 2" xfId="30541"/>
    <cellStyle name="Normal 4 4 2 2 4 2 3 3" xfId="42782"/>
    <cellStyle name="Normal 4 4 2 2 4 2 4" xfId="24424"/>
    <cellStyle name="Normal 4 4 2 2 4 2 5" xfId="36668"/>
    <cellStyle name="Normal 4 4 2 2 4 2 6" xfId="48897"/>
    <cellStyle name="Normal 4 4 2 2 4 3" xfId="7288"/>
    <cellStyle name="Normal 4 4 2 2 4 3 2" xfId="18288"/>
    <cellStyle name="Normal 4 4 2 2 4 3 2 2" xfId="30543"/>
    <cellStyle name="Normal 4 4 2 2 4 3 2 3" xfId="42784"/>
    <cellStyle name="Normal 4 4 2 2 4 3 3" xfId="24426"/>
    <cellStyle name="Normal 4 4 2 2 4 3 4" xfId="36670"/>
    <cellStyle name="Normal 4 4 2 2 4 3 5" xfId="48899"/>
    <cellStyle name="Normal 4 4 2 2 4 4" xfId="18285"/>
    <cellStyle name="Normal 4 4 2 2 4 4 2" xfId="30540"/>
    <cellStyle name="Normal 4 4 2 2 4 4 3" xfId="42781"/>
    <cellStyle name="Normal 4 4 2 2 4 5" xfId="24423"/>
    <cellStyle name="Normal 4 4 2 2 4 6" xfId="36667"/>
    <cellStyle name="Normal 4 4 2 2 4 7" xfId="48896"/>
    <cellStyle name="Normal 4 4 2 2 5" xfId="7289"/>
    <cellStyle name="Normal 4 4 2 2 5 2" xfId="7290"/>
    <cellStyle name="Normal 4 4 2 2 5 2 2" xfId="18290"/>
    <cellStyle name="Normal 4 4 2 2 5 2 2 2" xfId="30545"/>
    <cellStyle name="Normal 4 4 2 2 5 2 2 3" xfId="42786"/>
    <cellStyle name="Normal 4 4 2 2 5 2 3" xfId="24428"/>
    <cellStyle name="Normal 4 4 2 2 5 2 4" xfId="36672"/>
    <cellStyle name="Normal 4 4 2 2 5 2 5" xfId="48901"/>
    <cellStyle name="Normal 4 4 2 2 5 3" xfId="18289"/>
    <cellStyle name="Normal 4 4 2 2 5 3 2" xfId="30544"/>
    <cellStyle name="Normal 4 4 2 2 5 3 3" xfId="42785"/>
    <cellStyle name="Normal 4 4 2 2 5 4" xfId="24427"/>
    <cellStyle name="Normal 4 4 2 2 5 5" xfId="36671"/>
    <cellStyle name="Normal 4 4 2 2 5 6" xfId="48900"/>
    <cellStyle name="Normal 4 4 2 2 6" xfId="7291"/>
    <cellStyle name="Normal 4 4 2 2 6 2" xfId="18291"/>
    <cellStyle name="Normal 4 4 2 2 6 2 2" xfId="30546"/>
    <cellStyle name="Normal 4 4 2 2 6 2 3" xfId="42787"/>
    <cellStyle name="Normal 4 4 2 2 6 3" xfId="24429"/>
    <cellStyle name="Normal 4 4 2 2 6 4" xfId="36673"/>
    <cellStyle name="Normal 4 4 2 2 6 5" xfId="48902"/>
    <cellStyle name="Normal 4 4 2 2 7" xfId="18260"/>
    <cellStyle name="Normal 4 4 2 2 7 2" xfId="30515"/>
    <cellStyle name="Normal 4 4 2 2 7 3" xfId="42756"/>
    <cellStyle name="Normal 4 4 2 2 8" xfId="24398"/>
    <cellStyle name="Normal 4 4 2 2 9" xfId="36642"/>
    <cellStyle name="Normal 4 4 2 3" xfId="7292"/>
    <cellStyle name="Normal 4 4 2 3 2" xfId="7293"/>
    <cellStyle name="Normal 4 4 2 3 2 2" xfId="7294"/>
    <cellStyle name="Normal 4 4 2 3 2 2 2" xfId="7295"/>
    <cellStyle name="Normal 4 4 2 3 2 2 2 2" xfId="7296"/>
    <cellStyle name="Normal 4 4 2 3 2 2 2 2 2" xfId="18296"/>
    <cellStyle name="Normal 4 4 2 3 2 2 2 2 2 2" xfId="30551"/>
    <cellStyle name="Normal 4 4 2 3 2 2 2 2 2 3" xfId="42792"/>
    <cellStyle name="Normal 4 4 2 3 2 2 2 2 3" xfId="24434"/>
    <cellStyle name="Normal 4 4 2 3 2 2 2 2 4" xfId="36678"/>
    <cellStyle name="Normal 4 4 2 3 2 2 2 2 5" xfId="48907"/>
    <cellStyle name="Normal 4 4 2 3 2 2 2 3" xfId="18295"/>
    <cellStyle name="Normal 4 4 2 3 2 2 2 3 2" xfId="30550"/>
    <cellStyle name="Normal 4 4 2 3 2 2 2 3 3" xfId="42791"/>
    <cellStyle name="Normal 4 4 2 3 2 2 2 4" xfId="24433"/>
    <cellStyle name="Normal 4 4 2 3 2 2 2 5" xfId="36677"/>
    <cellStyle name="Normal 4 4 2 3 2 2 2 6" xfId="48906"/>
    <cellStyle name="Normal 4 4 2 3 2 2 3" xfId="7297"/>
    <cellStyle name="Normal 4 4 2 3 2 2 3 2" xfId="18297"/>
    <cellStyle name="Normal 4 4 2 3 2 2 3 2 2" xfId="30552"/>
    <cellStyle name="Normal 4 4 2 3 2 2 3 2 3" xfId="42793"/>
    <cellStyle name="Normal 4 4 2 3 2 2 3 3" xfId="24435"/>
    <cellStyle name="Normal 4 4 2 3 2 2 3 4" xfId="36679"/>
    <cellStyle name="Normal 4 4 2 3 2 2 3 5" xfId="48908"/>
    <cellStyle name="Normal 4 4 2 3 2 2 4" xfId="18294"/>
    <cellStyle name="Normal 4 4 2 3 2 2 4 2" xfId="30549"/>
    <cellStyle name="Normal 4 4 2 3 2 2 4 3" xfId="42790"/>
    <cellStyle name="Normal 4 4 2 3 2 2 5" xfId="24432"/>
    <cellStyle name="Normal 4 4 2 3 2 2 6" xfId="36676"/>
    <cellStyle name="Normal 4 4 2 3 2 2 7" xfId="48905"/>
    <cellStyle name="Normal 4 4 2 3 2 3" xfId="7298"/>
    <cellStyle name="Normal 4 4 2 3 2 3 2" xfId="7299"/>
    <cellStyle name="Normal 4 4 2 3 2 3 2 2" xfId="18299"/>
    <cellStyle name="Normal 4 4 2 3 2 3 2 2 2" xfId="30554"/>
    <cellStyle name="Normal 4 4 2 3 2 3 2 2 3" xfId="42795"/>
    <cellStyle name="Normal 4 4 2 3 2 3 2 3" xfId="24437"/>
    <cellStyle name="Normal 4 4 2 3 2 3 2 4" xfId="36681"/>
    <cellStyle name="Normal 4 4 2 3 2 3 2 5" xfId="48910"/>
    <cellStyle name="Normal 4 4 2 3 2 3 3" xfId="18298"/>
    <cellStyle name="Normal 4 4 2 3 2 3 3 2" xfId="30553"/>
    <cellStyle name="Normal 4 4 2 3 2 3 3 3" xfId="42794"/>
    <cellStyle name="Normal 4 4 2 3 2 3 4" xfId="24436"/>
    <cellStyle name="Normal 4 4 2 3 2 3 5" xfId="36680"/>
    <cellStyle name="Normal 4 4 2 3 2 3 6" xfId="48909"/>
    <cellStyle name="Normal 4 4 2 3 2 4" xfId="7300"/>
    <cellStyle name="Normal 4 4 2 3 2 4 2" xfId="18300"/>
    <cellStyle name="Normal 4 4 2 3 2 4 2 2" xfId="30555"/>
    <cellStyle name="Normal 4 4 2 3 2 4 2 3" xfId="42796"/>
    <cellStyle name="Normal 4 4 2 3 2 4 3" xfId="24438"/>
    <cellStyle name="Normal 4 4 2 3 2 4 4" xfId="36682"/>
    <cellStyle name="Normal 4 4 2 3 2 4 5" xfId="48911"/>
    <cellStyle name="Normal 4 4 2 3 2 5" xfId="18293"/>
    <cellStyle name="Normal 4 4 2 3 2 5 2" xfId="30548"/>
    <cellStyle name="Normal 4 4 2 3 2 5 3" xfId="42789"/>
    <cellStyle name="Normal 4 4 2 3 2 6" xfId="24431"/>
    <cellStyle name="Normal 4 4 2 3 2 7" xfId="36675"/>
    <cellStyle name="Normal 4 4 2 3 2 8" xfId="48904"/>
    <cellStyle name="Normal 4 4 2 3 3" xfId="7301"/>
    <cellStyle name="Normal 4 4 2 3 3 2" xfId="7302"/>
    <cellStyle name="Normal 4 4 2 3 3 2 2" xfId="7303"/>
    <cellStyle name="Normal 4 4 2 3 3 2 2 2" xfId="18303"/>
    <cellStyle name="Normal 4 4 2 3 3 2 2 2 2" xfId="30558"/>
    <cellStyle name="Normal 4 4 2 3 3 2 2 2 3" xfId="42799"/>
    <cellStyle name="Normal 4 4 2 3 3 2 2 3" xfId="24441"/>
    <cellStyle name="Normal 4 4 2 3 3 2 2 4" xfId="36685"/>
    <cellStyle name="Normal 4 4 2 3 3 2 2 5" xfId="48914"/>
    <cellStyle name="Normal 4 4 2 3 3 2 3" xfId="18302"/>
    <cellStyle name="Normal 4 4 2 3 3 2 3 2" xfId="30557"/>
    <cellStyle name="Normal 4 4 2 3 3 2 3 3" xfId="42798"/>
    <cellStyle name="Normal 4 4 2 3 3 2 4" xfId="24440"/>
    <cellStyle name="Normal 4 4 2 3 3 2 5" xfId="36684"/>
    <cellStyle name="Normal 4 4 2 3 3 2 6" xfId="48913"/>
    <cellStyle name="Normal 4 4 2 3 3 3" xfId="7304"/>
    <cellStyle name="Normal 4 4 2 3 3 3 2" xfId="18304"/>
    <cellStyle name="Normal 4 4 2 3 3 3 2 2" xfId="30559"/>
    <cellStyle name="Normal 4 4 2 3 3 3 2 3" xfId="42800"/>
    <cellStyle name="Normal 4 4 2 3 3 3 3" xfId="24442"/>
    <cellStyle name="Normal 4 4 2 3 3 3 4" xfId="36686"/>
    <cellStyle name="Normal 4 4 2 3 3 3 5" xfId="48915"/>
    <cellStyle name="Normal 4 4 2 3 3 4" xfId="18301"/>
    <cellStyle name="Normal 4 4 2 3 3 4 2" xfId="30556"/>
    <cellStyle name="Normal 4 4 2 3 3 4 3" xfId="42797"/>
    <cellStyle name="Normal 4 4 2 3 3 5" xfId="24439"/>
    <cellStyle name="Normal 4 4 2 3 3 6" xfId="36683"/>
    <cellStyle name="Normal 4 4 2 3 3 7" xfId="48912"/>
    <cellStyle name="Normal 4 4 2 3 4" xfId="7305"/>
    <cellStyle name="Normal 4 4 2 3 4 2" xfId="7306"/>
    <cellStyle name="Normal 4 4 2 3 4 2 2" xfId="18306"/>
    <cellStyle name="Normal 4 4 2 3 4 2 2 2" xfId="30561"/>
    <cellStyle name="Normal 4 4 2 3 4 2 2 3" xfId="42802"/>
    <cellStyle name="Normal 4 4 2 3 4 2 3" xfId="24444"/>
    <cellStyle name="Normal 4 4 2 3 4 2 4" xfId="36688"/>
    <cellStyle name="Normal 4 4 2 3 4 2 5" xfId="48917"/>
    <cellStyle name="Normal 4 4 2 3 4 3" xfId="18305"/>
    <cellStyle name="Normal 4 4 2 3 4 3 2" xfId="30560"/>
    <cellStyle name="Normal 4 4 2 3 4 3 3" xfId="42801"/>
    <cellStyle name="Normal 4 4 2 3 4 4" xfId="24443"/>
    <cellStyle name="Normal 4 4 2 3 4 5" xfId="36687"/>
    <cellStyle name="Normal 4 4 2 3 4 6" xfId="48916"/>
    <cellStyle name="Normal 4 4 2 3 5" xfId="7307"/>
    <cellStyle name="Normal 4 4 2 3 5 2" xfId="18307"/>
    <cellStyle name="Normal 4 4 2 3 5 2 2" xfId="30562"/>
    <cellStyle name="Normal 4 4 2 3 5 2 3" xfId="42803"/>
    <cellStyle name="Normal 4 4 2 3 5 3" xfId="24445"/>
    <cellStyle name="Normal 4 4 2 3 5 4" xfId="36689"/>
    <cellStyle name="Normal 4 4 2 3 5 5" xfId="48918"/>
    <cellStyle name="Normal 4 4 2 3 6" xfId="18292"/>
    <cellStyle name="Normal 4 4 2 3 6 2" xfId="30547"/>
    <cellStyle name="Normal 4 4 2 3 6 3" xfId="42788"/>
    <cellStyle name="Normal 4 4 2 3 7" xfId="24430"/>
    <cellStyle name="Normal 4 4 2 3 8" xfId="36674"/>
    <cellStyle name="Normal 4 4 2 3 9" xfId="48903"/>
    <cellStyle name="Normal 4 4 2 4" xfId="7308"/>
    <cellStyle name="Normal 4 4 2 4 2" xfId="7309"/>
    <cellStyle name="Normal 4 4 2 4 2 2" xfId="7310"/>
    <cellStyle name="Normal 4 4 2 4 2 2 2" xfId="7311"/>
    <cellStyle name="Normal 4 4 2 4 2 2 2 2" xfId="18311"/>
    <cellStyle name="Normal 4 4 2 4 2 2 2 2 2" xfId="30566"/>
    <cellStyle name="Normal 4 4 2 4 2 2 2 2 3" xfId="42807"/>
    <cellStyle name="Normal 4 4 2 4 2 2 2 3" xfId="24449"/>
    <cellStyle name="Normal 4 4 2 4 2 2 2 4" xfId="36693"/>
    <cellStyle name="Normal 4 4 2 4 2 2 2 5" xfId="48922"/>
    <cellStyle name="Normal 4 4 2 4 2 2 3" xfId="18310"/>
    <cellStyle name="Normal 4 4 2 4 2 2 3 2" xfId="30565"/>
    <cellStyle name="Normal 4 4 2 4 2 2 3 3" xfId="42806"/>
    <cellStyle name="Normal 4 4 2 4 2 2 4" xfId="24448"/>
    <cellStyle name="Normal 4 4 2 4 2 2 5" xfId="36692"/>
    <cellStyle name="Normal 4 4 2 4 2 2 6" xfId="48921"/>
    <cellStyle name="Normal 4 4 2 4 2 3" xfId="7312"/>
    <cellStyle name="Normal 4 4 2 4 2 3 2" xfId="18312"/>
    <cellStyle name="Normal 4 4 2 4 2 3 2 2" xfId="30567"/>
    <cellStyle name="Normal 4 4 2 4 2 3 2 3" xfId="42808"/>
    <cellStyle name="Normal 4 4 2 4 2 3 3" xfId="24450"/>
    <cellStyle name="Normal 4 4 2 4 2 3 4" xfId="36694"/>
    <cellStyle name="Normal 4 4 2 4 2 3 5" xfId="48923"/>
    <cellStyle name="Normal 4 4 2 4 2 4" xfId="18309"/>
    <cellStyle name="Normal 4 4 2 4 2 4 2" xfId="30564"/>
    <cellStyle name="Normal 4 4 2 4 2 4 3" xfId="42805"/>
    <cellStyle name="Normal 4 4 2 4 2 5" xfId="24447"/>
    <cellStyle name="Normal 4 4 2 4 2 6" xfId="36691"/>
    <cellStyle name="Normal 4 4 2 4 2 7" xfId="48920"/>
    <cellStyle name="Normal 4 4 2 4 3" xfId="7313"/>
    <cellStyle name="Normal 4 4 2 4 3 2" xfId="7314"/>
    <cellStyle name="Normal 4 4 2 4 3 2 2" xfId="18314"/>
    <cellStyle name="Normal 4 4 2 4 3 2 2 2" xfId="30569"/>
    <cellStyle name="Normal 4 4 2 4 3 2 2 3" xfId="42810"/>
    <cellStyle name="Normal 4 4 2 4 3 2 3" xfId="24452"/>
    <cellStyle name="Normal 4 4 2 4 3 2 4" xfId="36696"/>
    <cellStyle name="Normal 4 4 2 4 3 2 5" xfId="48925"/>
    <cellStyle name="Normal 4 4 2 4 3 3" xfId="18313"/>
    <cellStyle name="Normal 4 4 2 4 3 3 2" xfId="30568"/>
    <cellStyle name="Normal 4 4 2 4 3 3 3" xfId="42809"/>
    <cellStyle name="Normal 4 4 2 4 3 4" xfId="24451"/>
    <cellStyle name="Normal 4 4 2 4 3 5" xfId="36695"/>
    <cellStyle name="Normal 4 4 2 4 3 6" xfId="48924"/>
    <cellStyle name="Normal 4 4 2 4 4" xfId="7315"/>
    <cellStyle name="Normal 4 4 2 4 4 2" xfId="18315"/>
    <cellStyle name="Normal 4 4 2 4 4 2 2" xfId="30570"/>
    <cellStyle name="Normal 4 4 2 4 4 2 3" xfId="42811"/>
    <cellStyle name="Normal 4 4 2 4 4 3" xfId="24453"/>
    <cellStyle name="Normal 4 4 2 4 4 4" xfId="36697"/>
    <cellStyle name="Normal 4 4 2 4 4 5" xfId="48926"/>
    <cellStyle name="Normal 4 4 2 4 5" xfId="18308"/>
    <cellStyle name="Normal 4 4 2 4 5 2" xfId="30563"/>
    <cellStyle name="Normal 4 4 2 4 5 3" xfId="42804"/>
    <cellStyle name="Normal 4 4 2 4 6" xfId="24446"/>
    <cellStyle name="Normal 4 4 2 4 7" xfId="36690"/>
    <cellStyle name="Normal 4 4 2 4 8" xfId="48919"/>
    <cellStyle name="Normal 4 4 2 5" xfId="7316"/>
    <cellStyle name="Normal 4 4 2 5 2" xfId="7317"/>
    <cellStyle name="Normal 4 4 2 5 2 2" xfId="7318"/>
    <cellStyle name="Normal 4 4 2 5 2 2 2" xfId="18318"/>
    <cellStyle name="Normal 4 4 2 5 2 2 2 2" xfId="30573"/>
    <cellStyle name="Normal 4 4 2 5 2 2 2 3" xfId="42814"/>
    <cellStyle name="Normal 4 4 2 5 2 2 3" xfId="24456"/>
    <cellStyle name="Normal 4 4 2 5 2 2 4" xfId="36700"/>
    <cellStyle name="Normal 4 4 2 5 2 2 5" xfId="48929"/>
    <cellStyle name="Normal 4 4 2 5 2 3" xfId="18317"/>
    <cellStyle name="Normal 4 4 2 5 2 3 2" xfId="30572"/>
    <cellStyle name="Normal 4 4 2 5 2 3 3" xfId="42813"/>
    <cellStyle name="Normal 4 4 2 5 2 4" xfId="24455"/>
    <cellStyle name="Normal 4 4 2 5 2 5" xfId="36699"/>
    <cellStyle name="Normal 4 4 2 5 2 6" xfId="48928"/>
    <cellStyle name="Normal 4 4 2 5 3" xfId="7319"/>
    <cellStyle name="Normal 4 4 2 5 3 2" xfId="18319"/>
    <cellStyle name="Normal 4 4 2 5 3 2 2" xfId="30574"/>
    <cellStyle name="Normal 4 4 2 5 3 2 3" xfId="42815"/>
    <cellStyle name="Normal 4 4 2 5 3 3" xfId="24457"/>
    <cellStyle name="Normal 4 4 2 5 3 4" xfId="36701"/>
    <cellStyle name="Normal 4 4 2 5 3 5" xfId="48930"/>
    <cellStyle name="Normal 4 4 2 5 4" xfId="18316"/>
    <cellStyle name="Normal 4 4 2 5 4 2" xfId="30571"/>
    <cellStyle name="Normal 4 4 2 5 4 3" xfId="42812"/>
    <cellStyle name="Normal 4 4 2 5 5" xfId="24454"/>
    <cellStyle name="Normal 4 4 2 5 6" xfId="36698"/>
    <cellStyle name="Normal 4 4 2 5 7" xfId="48927"/>
    <cellStyle name="Normal 4 4 2 6" xfId="7320"/>
    <cellStyle name="Normal 4 4 2 6 2" xfId="7321"/>
    <cellStyle name="Normal 4 4 2 6 2 2" xfId="7322"/>
    <cellStyle name="Normal 4 4 2 6 2 2 2" xfId="18322"/>
    <cellStyle name="Normal 4 4 2 6 2 2 2 2" xfId="30577"/>
    <cellStyle name="Normal 4 4 2 6 2 2 2 3" xfId="42818"/>
    <cellStyle name="Normal 4 4 2 6 2 2 3" xfId="24460"/>
    <cellStyle name="Normal 4 4 2 6 2 2 4" xfId="36704"/>
    <cellStyle name="Normal 4 4 2 6 2 2 5" xfId="48933"/>
    <cellStyle name="Normal 4 4 2 6 2 3" xfId="18321"/>
    <cellStyle name="Normal 4 4 2 6 2 3 2" xfId="30576"/>
    <cellStyle name="Normal 4 4 2 6 2 3 3" xfId="42817"/>
    <cellStyle name="Normal 4 4 2 6 2 4" xfId="24459"/>
    <cellStyle name="Normal 4 4 2 6 2 5" xfId="36703"/>
    <cellStyle name="Normal 4 4 2 6 2 6" xfId="48932"/>
    <cellStyle name="Normal 4 4 2 6 3" xfId="7323"/>
    <cellStyle name="Normal 4 4 2 6 3 2" xfId="18323"/>
    <cellStyle name="Normal 4 4 2 6 3 2 2" xfId="30578"/>
    <cellStyle name="Normal 4 4 2 6 3 2 3" xfId="42819"/>
    <cellStyle name="Normal 4 4 2 6 3 3" xfId="24461"/>
    <cellStyle name="Normal 4 4 2 6 3 4" xfId="36705"/>
    <cellStyle name="Normal 4 4 2 6 3 5" xfId="48934"/>
    <cellStyle name="Normal 4 4 2 6 4" xfId="18320"/>
    <cellStyle name="Normal 4 4 2 6 4 2" xfId="30575"/>
    <cellStyle name="Normal 4 4 2 6 4 3" xfId="42816"/>
    <cellStyle name="Normal 4 4 2 6 5" xfId="24458"/>
    <cellStyle name="Normal 4 4 2 6 6" xfId="36702"/>
    <cellStyle name="Normal 4 4 2 6 7" xfId="48931"/>
    <cellStyle name="Normal 4 4 2 7" xfId="7324"/>
    <cellStyle name="Normal 4 4 2 7 2" xfId="7325"/>
    <cellStyle name="Normal 4 4 2 7 2 2" xfId="18325"/>
    <cellStyle name="Normal 4 4 2 7 2 2 2" xfId="30580"/>
    <cellStyle name="Normal 4 4 2 7 2 2 3" xfId="42821"/>
    <cellStyle name="Normal 4 4 2 7 2 3" xfId="24463"/>
    <cellStyle name="Normal 4 4 2 7 2 4" xfId="36707"/>
    <cellStyle name="Normal 4 4 2 7 2 5" xfId="48936"/>
    <cellStyle name="Normal 4 4 2 7 3" xfId="18324"/>
    <cellStyle name="Normal 4 4 2 7 3 2" xfId="30579"/>
    <cellStyle name="Normal 4 4 2 7 3 3" xfId="42820"/>
    <cellStyle name="Normal 4 4 2 7 4" xfId="24462"/>
    <cellStyle name="Normal 4 4 2 7 5" xfId="36706"/>
    <cellStyle name="Normal 4 4 2 7 6" xfId="48935"/>
    <cellStyle name="Normal 4 4 2 8" xfId="7326"/>
    <cellStyle name="Normal 4 4 2 8 2" xfId="18326"/>
    <cellStyle name="Normal 4 4 2 8 2 2" xfId="30581"/>
    <cellStyle name="Normal 4 4 2 8 2 3" xfId="42822"/>
    <cellStyle name="Normal 4 4 2 8 3" xfId="24464"/>
    <cellStyle name="Normal 4 4 2 8 4" xfId="36708"/>
    <cellStyle name="Normal 4 4 2 8 5" xfId="48937"/>
    <cellStyle name="Normal 4 4 2 9" xfId="18259"/>
    <cellStyle name="Normal 4 4 2 9 2" xfId="30514"/>
    <cellStyle name="Normal 4 4 2 9 3" xfId="42755"/>
    <cellStyle name="Normal 4 4 3" xfId="7327"/>
    <cellStyle name="Normal 4 4 3 10" xfId="48938"/>
    <cellStyle name="Normal 4 4 3 2" xfId="7328"/>
    <cellStyle name="Normal 4 4 3 2 2" xfId="7329"/>
    <cellStyle name="Normal 4 4 3 2 2 2" xfId="7330"/>
    <cellStyle name="Normal 4 4 3 2 2 2 2" xfId="7331"/>
    <cellStyle name="Normal 4 4 3 2 2 2 2 2" xfId="7332"/>
    <cellStyle name="Normal 4 4 3 2 2 2 2 2 2" xfId="18332"/>
    <cellStyle name="Normal 4 4 3 2 2 2 2 2 2 2" xfId="30587"/>
    <cellStyle name="Normal 4 4 3 2 2 2 2 2 2 3" xfId="42828"/>
    <cellStyle name="Normal 4 4 3 2 2 2 2 2 3" xfId="24470"/>
    <cellStyle name="Normal 4 4 3 2 2 2 2 2 4" xfId="36714"/>
    <cellStyle name="Normal 4 4 3 2 2 2 2 2 5" xfId="48943"/>
    <cellStyle name="Normal 4 4 3 2 2 2 2 3" xfId="18331"/>
    <cellStyle name="Normal 4 4 3 2 2 2 2 3 2" xfId="30586"/>
    <cellStyle name="Normal 4 4 3 2 2 2 2 3 3" xfId="42827"/>
    <cellStyle name="Normal 4 4 3 2 2 2 2 4" xfId="24469"/>
    <cellStyle name="Normal 4 4 3 2 2 2 2 5" xfId="36713"/>
    <cellStyle name="Normal 4 4 3 2 2 2 2 6" xfId="48942"/>
    <cellStyle name="Normal 4 4 3 2 2 2 3" xfId="7333"/>
    <cellStyle name="Normal 4 4 3 2 2 2 3 2" xfId="18333"/>
    <cellStyle name="Normal 4 4 3 2 2 2 3 2 2" xfId="30588"/>
    <cellStyle name="Normal 4 4 3 2 2 2 3 2 3" xfId="42829"/>
    <cellStyle name="Normal 4 4 3 2 2 2 3 3" xfId="24471"/>
    <cellStyle name="Normal 4 4 3 2 2 2 3 4" xfId="36715"/>
    <cellStyle name="Normal 4 4 3 2 2 2 3 5" xfId="48944"/>
    <cellStyle name="Normal 4 4 3 2 2 2 4" xfId="18330"/>
    <cellStyle name="Normal 4 4 3 2 2 2 4 2" xfId="30585"/>
    <cellStyle name="Normal 4 4 3 2 2 2 4 3" xfId="42826"/>
    <cellStyle name="Normal 4 4 3 2 2 2 5" xfId="24468"/>
    <cellStyle name="Normal 4 4 3 2 2 2 6" xfId="36712"/>
    <cellStyle name="Normal 4 4 3 2 2 2 7" xfId="48941"/>
    <cellStyle name="Normal 4 4 3 2 2 3" xfId="7334"/>
    <cellStyle name="Normal 4 4 3 2 2 3 2" xfId="7335"/>
    <cellStyle name="Normal 4 4 3 2 2 3 2 2" xfId="18335"/>
    <cellStyle name="Normal 4 4 3 2 2 3 2 2 2" xfId="30590"/>
    <cellStyle name="Normal 4 4 3 2 2 3 2 2 3" xfId="42831"/>
    <cellStyle name="Normal 4 4 3 2 2 3 2 3" xfId="24473"/>
    <cellStyle name="Normal 4 4 3 2 2 3 2 4" xfId="36717"/>
    <cellStyle name="Normal 4 4 3 2 2 3 2 5" xfId="48946"/>
    <cellStyle name="Normal 4 4 3 2 2 3 3" xfId="18334"/>
    <cellStyle name="Normal 4 4 3 2 2 3 3 2" xfId="30589"/>
    <cellStyle name="Normal 4 4 3 2 2 3 3 3" xfId="42830"/>
    <cellStyle name="Normal 4 4 3 2 2 3 4" xfId="24472"/>
    <cellStyle name="Normal 4 4 3 2 2 3 5" xfId="36716"/>
    <cellStyle name="Normal 4 4 3 2 2 3 6" xfId="48945"/>
    <cellStyle name="Normal 4 4 3 2 2 4" xfId="7336"/>
    <cellStyle name="Normal 4 4 3 2 2 4 2" xfId="18336"/>
    <cellStyle name="Normal 4 4 3 2 2 4 2 2" xfId="30591"/>
    <cellStyle name="Normal 4 4 3 2 2 4 2 3" xfId="42832"/>
    <cellStyle name="Normal 4 4 3 2 2 4 3" xfId="24474"/>
    <cellStyle name="Normal 4 4 3 2 2 4 4" xfId="36718"/>
    <cellStyle name="Normal 4 4 3 2 2 4 5" xfId="48947"/>
    <cellStyle name="Normal 4 4 3 2 2 5" xfId="18329"/>
    <cellStyle name="Normal 4 4 3 2 2 5 2" xfId="30584"/>
    <cellStyle name="Normal 4 4 3 2 2 5 3" xfId="42825"/>
    <cellStyle name="Normal 4 4 3 2 2 6" xfId="24467"/>
    <cellStyle name="Normal 4 4 3 2 2 7" xfId="36711"/>
    <cellStyle name="Normal 4 4 3 2 2 8" xfId="48940"/>
    <cellStyle name="Normal 4 4 3 2 3" xfId="7337"/>
    <cellStyle name="Normal 4 4 3 2 3 2" xfId="7338"/>
    <cellStyle name="Normal 4 4 3 2 3 2 2" xfId="7339"/>
    <cellStyle name="Normal 4 4 3 2 3 2 2 2" xfId="18339"/>
    <cellStyle name="Normal 4 4 3 2 3 2 2 2 2" xfId="30594"/>
    <cellStyle name="Normal 4 4 3 2 3 2 2 2 3" xfId="42835"/>
    <cellStyle name="Normal 4 4 3 2 3 2 2 3" xfId="24477"/>
    <cellStyle name="Normal 4 4 3 2 3 2 2 4" xfId="36721"/>
    <cellStyle name="Normal 4 4 3 2 3 2 2 5" xfId="48950"/>
    <cellStyle name="Normal 4 4 3 2 3 2 3" xfId="18338"/>
    <cellStyle name="Normal 4 4 3 2 3 2 3 2" xfId="30593"/>
    <cellStyle name="Normal 4 4 3 2 3 2 3 3" xfId="42834"/>
    <cellStyle name="Normal 4 4 3 2 3 2 4" xfId="24476"/>
    <cellStyle name="Normal 4 4 3 2 3 2 5" xfId="36720"/>
    <cellStyle name="Normal 4 4 3 2 3 2 6" xfId="48949"/>
    <cellStyle name="Normal 4 4 3 2 3 3" xfId="7340"/>
    <cellStyle name="Normal 4 4 3 2 3 3 2" xfId="18340"/>
    <cellStyle name="Normal 4 4 3 2 3 3 2 2" xfId="30595"/>
    <cellStyle name="Normal 4 4 3 2 3 3 2 3" xfId="42836"/>
    <cellStyle name="Normal 4 4 3 2 3 3 3" xfId="24478"/>
    <cellStyle name="Normal 4 4 3 2 3 3 4" xfId="36722"/>
    <cellStyle name="Normal 4 4 3 2 3 3 5" xfId="48951"/>
    <cellStyle name="Normal 4 4 3 2 3 4" xfId="18337"/>
    <cellStyle name="Normal 4 4 3 2 3 4 2" xfId="30592"/>
    <cellStyle name="Normal 4 4 3 2 3 4 3" xfId="42833"/>
    <cellStyle name="Normal 4 4 3 2 3 5" xfId="24475"/>
    <cellStyle name="Normal 4 4 3 2 3 6" xfId="36719"/>
    <cellStyle name="Normal 4 4 3 2 3 7" xfId="48948"/>
    <cellStyle name="Normal 4 4 3 2 4" xfId="7341"/>
    <cellStyle name="Normal 4 4 3 2 4 2" xfId="7342"/>
    <cellStyle name="Normal 4 4 3 2 4 2 2" xfId="18342"/>
    <cellStyle name="Normal 4 4 3 2 4 2 2 2" xfId="30597"/>
    <cellStyle name="Normal 4 4 3 2 4 2 2 3" xfId="42838"/>
    <cellStyle name="Normal 4 4 3 2 4 2 3" xfId="24480"/>
    <cellStyle name="Normal 4 4 3 2 4 2 4" xfId="36724"/>
    <cellStyle name="Normal 4 4 3 2 4 2 5" xfId="48953"/>
    <cellStyle name="Normal 4 4 3 2 4 3" xfId="18341"/>
    <cellStyle name="Normal 4 4 3 2 4 3 2" xfId="30596"/>
    <cellStyle name="Normal 4 4 3 2 4 3 3" xfId="42837"/>
    <cellStyle name="Normal 4 4 3 2 4 4" xfId="24479"/>
    <cellStyle name="Normal 4 4 3 2 4 5" xfId="36723"/>
    <cellStyle name="Normal 4 4 3 2 4 6" xfId="48952"/>
    <cellStyle name="Normal 4 4 3 2 5" xfId="7343"/>
    <cellStyle name="Normal 4 4 3 2 5 2" xfId="18343"/>
    <cellStyle name="Normal 4 4 3 2 5 2 2" xfId="30598"/>
    <cellStyle name="Normal 4 4 3 2 5 2 3" xfId="42839"/>
    <cellStyle name="Normal 4 4 3 2 5 3" xfId="24481"/>
    <cellStyle name="Normal 4 4 3 2 5 4" xfId="36725"/>
    <cellStyle name="Normal 4 4 3 2 5 5" xfId="48954"/>
    <cellStyle name="Normal 4 4 3 2 6" xfId="18328"/>
    <cellStyle name="Normal 4 4 3 2 6 2" xfId="30583"/>
    <cellStyle name="Normal 4 4 3 2 6 3" xfId="42824"/>
    <cellStyle name="Normal 4 4 3 2 7" xfId="24466"/>
    <cellStyle name="Normal 4 4 3 2 8" xfId="36710"/>
    <cellStyle name="Normal 4 4 3 2 9" xfId="48939"/>
    <cellStyle name="Normal 4 4 3 3" xfId="7344"/>
    <cellStyle name="Normal 4 4 3 3 2" xfId="7345"/>
    <cellStyle name="Normal 4 4 3 3 2 2" xfId="7346"/>
    <cellStyle name="Normal 4 4 3 3 2 2 2" xfId="7347"/>
    <cellStyle name="Normal 4 4 3 3 2 2 2 2" xfId="18347"/>
    <cellStyle name="Normal 4 4 3 3 2 2 2 2 2" xfId="30602"/>
    <cellStyle name="Normal 4 4 3 3 2 2 2 2 3" xfId="42843"/>
    <cellStyle name="Normal 4 4 3 3 2 2 2 3" xfId="24485"/>
    <cellStyle name="Normal 4 4 3 3 2 2 2 4" xfId="36729"/>
    <cellStyle name="Normal 4 4 3 3 2 2 2 5" xfId="48958"/>
    <cellStyle name="Normal 4 4 3 3 2 2 3" xfId="18346"/>
    <cellStyle name="Normal 4 4 3 3 2 2 3 2" xfId="30601"/>
    <cellStyle name="Normal 4 4 3 3 2 2 3 3" xfId="42842"/>
    <cellStyle name="Normal 4 4 3 3 2 2 4" xfId="24484"/>
    <cellStyle name="Normal 4 4 3 3 2 2 5" xfId="36728"/>
    <cellStyle name="Normal 4 4 3 3 2 2 6" xfId="48957"/>
    <cellStyle name="Normal 4 4 3 3 2 3" xfId="7348"/>
    <cellStyle name="Normal 4 4 3 3 2 3 2" xfId="18348"/>
    <cellStyle name="Normal 4 4 3 3 2 3 2 2" xfId="30603"/>
    <cellStyle name="Normal 4 4 3 3 2 3 2 3" xfId="42844"/>
    <cellStyle name="Normal 4 4 3 3 2 3 3" xfId="24486"/>
    <cellStyle name="Normal 4 4 3 3 2 3 4" xfId="36730"/>
    <cellStyle name="Normal 4 4 3 3 2 3 5" xfId="48959"/>
    <cellStyle name="Normal 4 4 3 3 2 4" xfId="18345"/>
    <cellStyle name="Normal 4 4 3 3 2 4 2" xfId="30600"/>
    <cellStyle name="Normal 4 4 3 3 2 4 3" xfId="42841"/>
    <cellStyle name="Normal 4 4 3 3 2 5" xfId="24483"/>
    <cellStyle name="Normal 4 4 3 3 2 6" xfId="36727"/>
    <cellStyle name="Normal 4 4 3 3 2 7" xfId="48956"/>
    <cellStyle name="Normal 4 4 3 3 3" xfId="7349"/>
    <cellStyle name="Normal 4 4 3 3 3 2" xfId="7350"/>
    <cellStyle name="Normal 4 4 3 3 3 2 2" xfId="18350"/>
    <cellStyle name="Normal 4 4 3 3 3 2 2 2" xfId="30605"/>
    <cellStyle name="Normal 4 4 3 3 3 2 2 3" xfId="42846"/>
    <cellStyle name="Normal 4 4 3 3 3 2 3" xfId="24488"/>
    <cellStyle name="Normal 4 4 3 3 3 2 4" xfId="36732"/>
    <cellStyle name="Normal 4 4 3 3 3 2 5" xfId="48961"/>
    <cellStyle name="Normal 4 4 3 3 3 3" xfId="18349"/>
    <cellStyle name="Normal 4 4 3 3 3 3 2" xfId="30604"/>
    <cellStyle name="Normal 4 4 3 3 3 3 3" xfId="42845"/>
    <cellStyle name="Normal 4 4 3 3 3 4" xfId="24487"/>
    <cellStyle name="Normal 4 4 3 3 3 5" xfId="36731"/>
    <cellStyle name="Normal 4 4 3 3 3 6" xfId="48960"/>
    <cellStyle name="Normal 4 4 3 3 4" xfId="7351"/>
    <cellStyle name="Normal 4 4 3 3 4 2" xfId="18351"/>
    <cellStyle name="Normal 4 4 3 3 4 2 2" xfId="30606"/>
    <cellStyle name="Normal 4 4 3 3 4 2 3" xfId="42847"/>
    <cellStyle name="Normal 4 4 3 3 4 3" xfId="24489"/>
    <cellStyle name="Normal 4 4 3 3 4 4" xfId="36733"/>
    <cellStyle name="Normal 4 4 3 3 4 5" xfId="48962"/>
    <cellStyle name="Normal 4 4 3 3 5" xfId="18344"/>
    <cellStyle name="Normal 4 4 3 3 5 2" xfId="30599"/>
    <cellStyle name="Normal 4 4 3 3 5 3" xfId="42840"/>
    <cellStyle name="Normal 4 4 3 3 6" xfId="24482"/>
    <cellStyle name="Normal 4 4 3 3 7" xfId="36726"/>
    <cellStyle name="Normal 4 4 3 3 8" xfId="48955"/>
    <cellStyle name="Normal 4 4 3 4" xfId="7352"/>
    <cellStyle name="Normal 4 4 3 4 2" xfId="7353"/>
    <cellStyle name="Normal 4 4 3 4 2 2" xfId="7354"/>
    <cellStyle name="Normal 4 4 3 4 2 2 2" xfId="18354"/>
    <cellStyle name="Normal 4 4 3 4 2 2 2 2" xfId="30609"/>
    <cellStyle name="Normal 4 4 3 4 2 2 2 3" xfId="42850"/>
    <cellStyle name="Normal 4 4 3 4 2 2 3" xfId="24492"/>
    <cellStyle name="Normal 4 4 3 4 2 2 4" xfId="36736"/>
    <cellStyle name="Normal 4 4 3 4 2 2 5" xfId="48965"/>
    <cellStyle name="Normal 4 4 3 4 2 3" xfId="18353"/>
    <cellStyle name="Normal 4 4 3 4 2 3 2" xfId="30608"/>
    <cellStyle name="Normal 4 4 3 4 2 3 3" xfId="42849"/>
    <cellStyle name="Normal 4 4 3 4 2 4" xfId="24491"/>
    <cellStyle name="Normal 4 4 3 4 2 5" xfId="36735"/>
    <cellStyle name="Normal 4 4 3 4 2 6" xfId="48964"/>
    <cellStyle name="Normal 4 4 3 4 3" xfId="7355"/>
    <cellStyle name="Normal 4 4 3 4 3 2" xfId="18355"/>
    <cellStyle name="Normal 4 4 3 4 3 2 2" xfId="30610"/>
    <cellStyle name="Normal 4 4 3 4 3 2 3" xfId="42851"/>
    <cellStyle name="Normal 4 4 3 4 3 3" xfId="24493"/>
    <cellStyle name="Normal 4 4 3 4 3 4" xfId="36737"/>
    <cellStyle name="Normal 4 4 3 4 3 5" xfId="48966"/>
    <cellStyle name="Normal 4 4 3 4 4" xfId="18352"/>
    <cellStyle name="Normal 4 4 3 4 4 2" xfId="30607"/>
    <cellStyle name="Normal 4 4 3 4 4 3" xfId="42848"/>
    <cellStyle name="Normal 4 4 3 4 5" xfId="24490"/>
    <cellStyle name="Normal 4 4 3 4 6" xfId="36734"/>
    <cellStyle name="Normal 4 4 3 4 7" xfId="48963"/>
    <cellStyle name="Normal 4 4 3 5" xfId="7356"/>
    <cellStyle name="Normal 4 4 3 5 2" xfId="7357"/>
    <cellStyle name="Normal 4 4 3 5 2 2" xfId="18357"/>
    <cellStyle name="Normal 4 4 3 5 2 2 2" xfId="30612"/>
    <cellStyle name="Normal 4 4 3 5 2 2 3" xfId="42853"/>
    <cellStyle name="Normal 4 4 3 5 2 3" xfId="24495"/>
    <cellStyle name="Normal 4 4 3 5 2 4" xfId="36739"/>
    <cellStyle name="Normal 4 4 3 5 2 5" xfId="48968"/>
    <cellStyle name="Normal 4 4 3 5 3" xfId="18356"/>
    <cellStyle name="Normal 4 4 3 5 3 2" xfId="30611"/>
    <cellStyle name="Normal 4 4 3 5 3 3" xfId="42852"/>
    <cellStyle name="Normal 4 4 3 5 4" xfId="24494"/>
    <cellStyle name="Normal 4 4 3 5 5" xfId="36738"/>
    <cellStyle name="Normal 4 4 3 5 6" xfId="48967"/>
    <cellStyle name="Normal 4 4 3 6" xfId="7358"/>
    <cellStyle name="Normal 4 4 3 6 2" xfId="18358"/>
    <cellStyle name="Normal 4 4 3 6 2 2" xfId="30613"/>
    <cellStyle name="Normal 4 4 3 6 2 3" xfId="42854"/>
    <cellStyle name="Normal 4 4 3 6 3" xfId="24496"/>
    <cellStyle name="Normal 4 4 3 6 4" xfId="36740"/>
    <cellStyle name="Normal 4 4 3 6 5" xfId="48969"/>
    <cellStyle name="Normal 4 4 3 7" xfId="18327"/>
    <cellStyle name="Normal 4 4 3 7 2" xfId="30582"/>
    <cellStyle name="Normal 4 4 3 7 3" xfId="42823"/>
    <cellStyle name="Normal 4 4 3 8" xfId="24465"/>
    <cellStyle name="Normal 4 4 3 9" xfId="36709"/>
    <cellStyle name="Normal 4 4 4" xfId="7359"/>
    <cellStyle name="Normal 4 4 4 2" xfId="7360"/>
    <cellStyle name="Normal 4 4 4 2 2" xfId="7361"/>
    <cellStyle name="Normal 4 4 4 2 2 2" xfId="7362"/>
    <cellStyle name="Normal 4 4 4 2 2 2 2" xfId="7363"/>
    <cellStyle name="Normal 4 4 4 2 2 2 2 2" xfId="18363"/>
    <cellStyle name="Normal 4 4 4 2 2 2 2 2 2" xfId="30618"/>
    <cellStyle name="Normal 4 4 4 2 2 2 2 2 3" xfId="42859"/>
    <cellStyle name="Normal 4 4 4 2 2 2 2 3" xfId="24501"/>
    <cellStyle name="Normal 4 4 4 2 2 2 2 4" xfId="36745"/>
    <cellStyle name="Normal 4 4 4 2 2 2 2 5" xfId="48974"/>
    <cellStyle name="Normal 4 4 4 2 2 2 3" xfId="18362"/>
    <cellStyle name="Normal 4 4 4 2 2 2 3 2" xfId="30617"/>
    <cellStyle name="Normal 4 4 4 2 2 2 3 3" xfId="42858"/>
    <cellStyle name="Normal 4 4 4 2 2 2 4" xfId="24500"/>
    <cellStyle name="Normal 4 4 4 2 2 2 5" xfId="36744"/>
    <cellStyle name="Normal 4 4 4 2 2 2 6" xfId="48973"/>
    <cellStyle name="Normal 4 4 4 2 2 3" xfId="7364"/>
    <cellStyle name="Normal 4 4 4 2 2 3 2" xfId="18364"/>
    <cellStyle name="Normal 4 4 4 2 2 3 2 2" xfId="30619"/>
    <cellStyle name="Normal 4 4 4 2 2 3 2 3" xfId="42860"/>
    <cellStyle name="Normal 4 4 4 2 2 3 3" xfId="24502"/>
    <cellStyle name="Normal 4 4 4 2 2 3 4" xfId="36746"/>
    <cellStyle name="Normal 4 4 4 2 2 3 5" xfId="48975"/>
    <cellStyle name="Normal 4 4 4 2 2 4" xfId="18361"/>
    <cellStyle name="Normal 4 4 4 2 2 4 2" xfId="30616"/>
    <cellStyle name="Normal 4 4 4 2 2 4 3" xfId="42857"/>
    <cellStyle name="Normal 4 4 4 2 2 5" xfId="24499"/>
    <cellStyle name="Normal 4 4 4 2 2 6" xfId="36743"/>
    <cellStyle name="Normal 4 4 4 2 2 7" xfId="48972"/>
    <cellStyle name="Normal 4 4 4 2 3" xfId="7365"/>
    <cellStyle name="Normal 4 4 4 2 3 2" xfId="7366"/>
    <cellStyle name="Normal 4 4 4 2 3 2 2" xfId="18366"/>
    <cellStyle name="Normal 4 4 4 2 3 2 2 2" xfId="30621"/>
    <cellStyle name="Normal 4 4 4 2 3 2 2 3" xfId="42862"/>
    <cellStyle name="Normal 4 4 4 2 3 2 3" xfId="24504"/>
    <cellStyle name="Normal 4 4 4 2 3 2 4" xfId="36748"/>
    <cellStyle name="Normal 4 4 4 2 3 2 5" xfId="48977"/>
    <cellStyle name="Normal 4 4 4 2 3 3" xfId="18365"/>
    <cellStyle name="Normal 4 4 4 2 3 3 2" xfId="30620"/>
    <cellStyle name="Normal 4 4 4 2 3 3 3" xfId="42861"/>
    <cellStyle name="Normal 4 4 4 2 3 4" xfId="24503"/>
    <cellStyle name="Normal 4 4 4 2 3 5" xfId="36747"/>
    <cellStyle name="Normal 4 4 4 2 3 6" xfId="48976"/>
    <cellStyle name="Normal 4 4 4 2 4" xfId="7367"/>
    <cellStyle name="Normal 4 4 4 2 4 2" xfId="18367"/>
    <cellStyle name="Normal 4 4 4 2 4 2 2" xfId="30622"/>
    <cellStyle name="Normal 4 4 4 2 4 2 3" xfId="42863"/>
    <cellStyle name="Normal 4 4 4 2 4 3" xfId="24505"/>
    <cellStyle name="Normal 4 4 4 2 4 4" xfId="36749"/>
    <cellStyle name="Normal 4 4 4 2 4 5" xfId="48978"/>
    <cellStyle name="Normal 4 4 4 2 5" xfId="18360"/>
    <cellStyle name="Normal 4 4 4 2 5 2" xfId="30615"/>
    <cellStyle name="Normal 4 4 4 2 5 3" xfId="42856"/>
    <cellStyle name="Normal 4 4 4 2 6" xfId="24498"/>
    <cellStyle name="Normal 4 4 4 2 7" xfId="36742"/>
    <cellStyle name="Normal 4 4 4 2 8" xfId="48971"/>
    <cellStyle name="Normal 4 4 4 3" xfId="7368"/>
    <cellStyle name="Normal 4 4 4 3 2" xfId="7369"/>
    <cellStyle name="Normal 4 4 4 3 2 2" xfId="7370"/>
    <cellStyle name="Normal 4 4 4 3 2 2 2" xfId="18370"/>
    <cellStyle name="Normal 4 4 4 3 2 2 2 2" xfId="30625"/>
    <cellStyle name="Normal 4 4 4 3 2 2 2 3" xfId="42866"/>
    <cellStyle name="Normal 4 4 4 3 2 2 3" xfId="24508"/>
    <cellStyle name="Normal 4 4 4 3 2 2 4" xfId="36752"/>
    <cellStyle name="Normal 4 4 4 3 2 2 5" xfId="48981"/>
    <cellStyle name="Normal 4 4 4 3 2 3" xfId="18369"/>
    <cellStyle name="Normal 4 4 4 3 2 3 2" xfId="30624"/>
    <cellStyle name="Normal 4 4 4 3 2 3 3" xfId="42865"/>
    <cellStyle name="Normal 4 4 4 3 2 4" xfId="24507"/>
    <cellStyle name="Normal 4 4 4 3 2 5" xfId="36751"/>
    <cellStyle name="Normal 4 4 4 3 2 6" xfId="48980"/>
    <cellStyle name="Normal 4 4 4 3 3" xfId="7371"/>
    <cellStyle name="Normal 4 4 4 3 3 2" xfId="18371"/>
    <cellStyle name="Normal 4 4 4 3 3 2 2" xfId="30626"/>
    <cellStyle name="Normal 4 4 4 3 3 2 3" xfId="42867"/>
    <cellStyle name="Normal 4 4 4 3 3 3" xfId="24509"/>
    <cellStyle name="Normal 4 4 4 3 3 4" xfId="36753"/>
    <cellStyle name="Normal 4 4 4 3 3 5" xfId="48982"/>
    <cellStyle name="Normal 4 4 4 3 4" xfId="18368"/>
    <cellStyle name="Normal 4 4 4 3 4 2" xfId="30623"/>
    <cellStyle name="Normal 4 4 4 3 4 3" xfId="42864"/>
    <cellStyle name="Normal 4 4 4 3 5" xfId="24506"/>
    <cellStyle name="Normal 4 4 4 3 6" xfId="36750"/>
    <cellStyle name="Normal 4 4 4 3 7" xfId="48979"/>
    <cellStyle name="Normal 4 4 4 4" xfId="7372"/>
    <cellStyle name="Normal 4 4 4 4 2" xfId="7373"/>
    <cellStyle name="Normal 4 4 4 4 2 2" xfId="18373"/>
    <cellStyle name="Normal 4 4 4 4 2 2 2" xfId="30628"/>
    <cellStyle name="Normal 4 4 4 4 2 2 3" xfId="42869"/>
    <cellStyle name="Normal 4 4 4 4 2 3" xfId="24511"/>
    <cellStyle name="Normal 4 4 4 4 2 4" xfId="36755"/>
    <cellStyle name="Normal 4 4 4 4 2 5" xfId="48984"/>
    <cellStyle name="Normal 4 4 4 4 3" xfId="18372"/>
    <cellStyle name="Normal 4 4 4 4 3 2" xfId="30627"/>
    <cellStyle name="Normal 4 4 4 4 3 3" xfId="42868"/>
    <cellStyle name="Normal 4 4 4 4 4" xfId="24510"/>
    <cellStyle name="Normal 4 4 4 4 5" xfId="36754"/>
    <cellStyle name="Normal 4 4 4 4 6" xfId="48983"/>
    <cellStyle name="Normal 4 4 4 5" xfId="7374"/>
    <cellStyle name="Normal 4 4 4 5 2" xfId="18374"/>
    <cellStyle name="Normal 4 4 4 5 2 2" xfId="30629"/>
    <cellStyle name="Normal 4 4 4 5 2 3" xfId="42870"/>
    <cellStyle name="Normal 4 4 4 5 3" xfId="24512"/>
    <cellStyle name="Normal 4 4 4 5 4" xfId="36756"/>
    <cellStyle name="Normal 4 4 4 5 5" xfId="48985"/>
    <cellStyle name="Normal 4 4 4 6" xfId="18359"/>
    <cellStyle name="Normal 4 4 4 6 2" xfId="30614"/>
    <cellStyle name="Normal 4 4 4 6 3" xfId="42855"/>
    <cellStyle name="Normal 4 4 4 7" xfId="24497"/>
    <cellStyle name="Normal 4 4 4 8" xfId="36741"/>
    <cellStyle name="Normal 4 4 4 9" xfId="48970"/>
    <cellStyle name="Normal 4 4 5" xfId="7375"/>
    <cellStyle name="Normal 4 4 5 2" xfId="7376"/>
    <cellStyle name="Normal 4 4 5 2 2" xfId="7377"/>
    <cellStyle name="Normal 4 4 5 2 2 2" xfId="7378"/>
    <cellStyle name="Normal 4 4 5 2 2 2 2" xfId="18378"/>
    <cellStyle name="Normal 4 4 5 2 2 2 2 2" xfId="30633"/>
    <cellStyle name="Normal 4 4 5 2 2 2 2 3" xfId="42874"/>
    <cellStyle name="Normal 4 4 5 2 2 2 3" xfId="24516"/>
    <cellStyle name="Normal 4 4 5 2 2 2 4" xfId="36760"/>
    <cellStyle name="Normal 4 4 5 2 2 2 5" xfId="48989"/>
    <cellStyle name="Normal 4 4 5 2 2 3" xfId="18377"/>
    <cellStyle name="Normal 4 4 5 2 2 3 2" xfId="30632"/>
    <cellStyle name="Normal 4 4 5 2 2 3 3" xfId="42873"/>
    <cellStyle name="Normal 4 4 5 2 2 4" xfId="24515"/>
    <cellStyle name="Normal 4 4 5 2 2 5" xfId="36759"/>
    <cellStyle name="Normal 4 4 5 2 2 6" xfId="48988"/>
    <cellStyle name="Normal 4 4 5 2 3" xfId="7379"/>
    <cellStyle name="Normal 4 4 5 2 3 2" xfId="18379"/>
    <cellStyle name="Normal 4 4 5 2 3 2 2" xfId="30634"/>
    <cellStyle name="Normal 4 4 5 2 3 2 3" xfId="42875"/>
    <cellStyle name="Normal 4 4 5 2 3 3" xfId="24517"/>
    <cellStyle name="Normal 4 4 5 2 3 4" xfId="36761"/>
    <cellStyle name="Normal 4 4 5 2 3 5" xfId="48990"/>
    <cellStyle name="Normal 4 4 5 2 4" xfId="18376"/>
    <cellStyle name="Normal 4 4 5 2 4 2" xfId="30631"/>
    <cellStyle name="Normal 4 4 5 2 4 3" xfId="42872"/>
    <cellStyle name="Normal 4 4 5 2 5" xfId="24514"/>
    <cellStyle name="Normal 4 4 5 2 6" xfId="36758"/>
    <cellStyle name="Normal 4 4 5 2 7" xfId="48987"/>
    <cellStyle name="Normal 4 4 5 3" xfId="7380"/>
    <cellStyle name="Normal 4 4 5 3 2" xfId="7381"/>
    <cellStyle name="Normal 4 4 5 3 2 2" xfId="18381"/>
    <cellStyle name="Normal 4 4 5 3 2 2 2" xfId="30636"/>
    <cellStyle name="Normal 4 4 5 3 2 2 3" xfId="42877"/>
    <cellStyle name="Normal 4 4 5 3 2 3" xfId="24519"/>
    <cellStyle name="Normal 4 4 5 3 2 4" xfId="36763"/>
    <cellStyle name="Normal 4 4 5 3 2 5" xfId="48992"/>
    <cellStyle name="Normal 4 4 5 3 3" xfId="18380"/>
    <cellStyle name="Normal 4 4 5 3 3 2" xfId="30635"/>
    <cellStyle name="Normal 4 4 5 3 3 3" xfId="42876"/>
    <cellStyle name="Normal 4 4 5 3 4" xfId="24518"/>
    <cellStyle name="Normal 4 4 5 3 5" xfId="36762"/>
    <cellStyle name="Normal 4 4 5 3 6" xfId="48991"/>
    <cellStyle name="Normal 4 4 5 4" xfId="7382"/>
    <cellStyle name="Normal 4 4 5 4 2" xfId="18382"/>
    <cellStyle name="Normal 4 4 5 4 2 2" xfId="30637"/>
    <cellStyle name="Normal 4 4 5 4 2 3" xfId="42878"/>
    <cellStyle name="Normal 4 4 5 4 3" xfId="24520"/>
    <cellStyle name="Normal 4 4 5 4 4" xfId="36764"/>
    <cellStyle name="Normal 4 4 5 4 5" xfId="48993"/>
    <cellStyle name="Normal 4 4 5 5" xfId="18375"/>
    <cellStyle name="Normal 4 4 5 5 2" xfId="30630"/>
    <cellStyle name="Normal 4 4 5 5 3" xfId="42871"/>
    <cellStyle name="Normal 4 4 5 6" xfId="24513"/>
    <cellStyle name="Normal 4 4 5 7" xfId="36757"/>
    <cellStyle name="Normal 4 4 5 8" xfId="48986"/>
    <cellStyle name="Normal 4 4 6" xfId="7383"/>
    <cellStyle name="Normal 4 4 6 2" xfId="7384"/>
    <cellStyle name="Normal 4 4 6 2 2" xfId="7385"/>
    <cellStyle name="Normal 4 4 6 2 2 2" xfId="18385"/>
    <cellStyle name="Normal 4 4 6 2 2 2 2" xfId="30640"/>
    <cellStyle name="Normal 4 4 6 2 2 2 3" xfId="42881"/>
    <cellStyle name="Normal 4 4 6 2 2 3" xfId="24523"/>
    <cellStyle name="Normal 4 4 6 2 2 4" xfId="36767"/>
    <cellStyle name="Normal 4 4 6 2 2 5" xfId="48996"/>
    <cellStyle name="Normal 4 4 6 2 3" xfId="18384"/>
    <cellStyle name="Normal 4 4 6 2 3 2" xfId="30639"/>
    <cellStyle name="Normal 4 4 6 2 3 3" xfId="42880"/>
    <cellStyle name="Normal 4 4 6 2 4" xfId="24522"/>
    <cellStyle name="Normal 4 4 6 2 5" xfId="36766"/>
    <cellStyle name="Normal 4 4 6 2 6" xfId="48995"/>
    <cellStyle name="Normal 4 4 6 3" xfId="7386"/>
    <cellStyle name="Normal 4 4 6 3 2" xfId="18386"/>
    <cellStyle name="Normal 4 4 6 3 2 2" xfId="30641"/>
    <cellStyle name="Normal 4 4 6 3 2 3" xfId="42882"/>
    <cellStyle name="Normal 4 4 6 3 3" xfId="24524"/>
    <cellStyle name="Normal 4 4 6 3 4" xfId="36768"/>
    <cellStyle name="Normal 4 4 6 3 5" xfId="48997"/>
    <cellStyle name="Normal 4 4 6 4" xfId="18383"/>
    <cellStyle name="Normal 4 4 6 4 2" xfId="30638"/>
    <cellStyle name="Normal 4 4 6 4 3" xfId="42879"/>
    <cellStyle name="Normal 4 4 6 5" xfId="24521"/>
    <cellStyle name="Normal 4 4 6 6" xfId="36765"/>
    <cellStyle name="Normal 4 4 6 7" xfId="48994"/>
    <cellStyle name="Normal 4 4 7" xfId="7387"/>
    <cellStyle name="Normal 4 4 7 2" xfId="7388"/>
    <cellStyle name="Normal 4 4 7 2 2" xfId="7389"/>
    <cellStyle name="Normal 4 4 7 2 2 2" xfId="18389"/>
    <cellStyle name="Normal 4 4 7 2 2 2 2" xfId="30644"/>
    <cellStyle name="Normal 4 4 7 2 2 2 3" xfId="42885"/>
    <cellStyle name="Normal 4 4 7 2 2 3" xfId="24527"/>
    <cellStyle name="Normal 4 4 7 2 2 4" xfId="36771"/>
    <cellStyle name="Normal 4 4 7 2 2 5" xfId="49000"/>
    <cellStyle name="Normal 4 4 7 2 3" xfId="18388"/>
    <cellStyle name="Normal 4 4 7 2 3 2" xfId="30643"/>
    <cellStyle name="Normal 4 4 7 2 3 3" xfId="42884"/>
    <cellStyle name="Normal 4 4 7 2 4" xfId="24526"/>
    <cellStyle name="Normal 4 4 7 2 5" xfId="36770"/>
    <cellStyle name="Normal 4 4 7 2 6" xfId="48999"/>
    <cellStyle name="Normal 4 4 7 3" xfId="7390"/>
    <cellStyle name="Normal 4 4 7 3 2" xfId="18390"/>
    <cellStyle name="Normal 4 4 7 3 2 2" xfId="30645"/>
    <cellStyle name="Normal 4 4 7 3 2 3" xfId="42886"/>
    <cellStyle name="Normal 4 4 7 3 3" xfId="24528"/>
    <cellStyle name="Normal 4 4 7 3 4" xfId="36772"/>
    <cellStyle name="Normal 4 4 7 3 5" xfId="49001"/>
    <cellStyle name="Normal 4 4 7 4" xfId="18387"/>
    <cellStyle name="Normal 4 4 7 4 2" xfId="30642"/>
    <cellStyle name="Normal 4 4 7 4 3" xfId="42883"/>
    <cellStyle name="Normal 4 4 7 5" xfId="24525"/>
    <cellStyle name="Normal 4 4 7 6" xfId="36769"/>
    <cellStyle name="Normal 4 4 7 7" xfId="48998"/>
    <cellStyle name="Normal 4 4 8" xfId="7391"/>
    <cellStyle name="Normal 4 4 8 2" xfId="7392"/>
    <cellStyle name="Normal 4 4 8 2 2" xfId="18392"/>
    <cellStyle name="Normal 4 4 8 2 2 2" xfId="30647"/>
    <cellStyle name="Normal 4 4 8 2 2 3" xfId="42888"/>
    <cellStyle name="Normal 4 4 8 2 3" xfId="24530"/>
    <cellStyle name="Normal 4 4 8 2 4" xfId="36774"/>
    <cellStyle name="Normal 4 4 8 2 5" xfId="49003"/>
    <cellStyle name="Normal 4 4 8 3" xfId="18391"/>
    <cellStyle name="Normal 4 4 8 3 2" xfId="30646"/>
    <cellStyle name="Normal 4 4 8 3 3" xfId="42887"/>
    <cellStyle name="Normal 4 4 8 4" xfId="24529"/>
    <cellStyle name="Normal 4 4 8 5" xfId="36773"/>
    <cellStyle name="Normal 4 4 8 6" xfId="49002"/>
    <cellStyle name="Normal 4 4 9" xfId="7393"/>
    <cellStyle name="Normal 4 4 9 2" xfId="18393"/>
    <cellStyle name="Normal 4 4 9 2 2" xfId="30648"/>
    <cellStyle name="Normal 4 4 9 2 3" xfId="42889"/>
    <cellStyle name="Normal 4 4 9 3" xfId="24531"/>
    <cellStyle name="Normal 4 4 9 4" xfId="36775"/>
    <cellStyle name="Normal 4 4 9 5" xfId="49004"/>
    <cellStyle name="Normal 4 5" xfId="7394"/>
    <cellStyle name="Normal 4 5 10" xfId="24532"/>
    <cellStyle name="Normal 4 5 11" xfId="36776"/>
    <cellStyle name="Normal 4 5 12" xfId="49005"/>
    <cellStyle name="Normal 4 5 2" xfId="7395"/>
    <cellStyle name="Normal 4 5 2 10" xfId="49006"/>
    <cellStyle name="Normal 4 5 2 2" xfId="7396"/>
    <cellStyle name="Normal 4 5 2 2 2" xfId="7397"/>
    <cellStyle name="Normal 4 5 2 2 2 2" xfId="7398"/>
    <cellStyle name="Normal 4 5 2 2 2 2 2" xfId="7399"/>
    <cellStyle name="Normal 4 5 2 2 2 2 2 2" xfId="7400"/>
    <cellStyle name="Normal 4 5 2 2 2 2 2 2 2" xfId="18400"/>
    <cellStyle name="Normal 4 5 2 2 2 2 2 2 2 2" xfId="30655"/>
    <cellStyle name="Normal 4 5 2 2 2 2 2 2 2 3" xfId="42896"/>
    <cellStyle name="Normal 4 5 2 2 2 2 2 2 3" xfId="24538"/>
    <cellStyle name="Normal 4 5 2 2 2 2 2 2 4" xfId="36782"/>
    <cellStyle name="Normal 4 5 2 2 2 2 2 2 5" xfId="49011"/>
    <cellStyle name="Normal 4 5 2 2 2 2 2 3" xfId="18399"/>
    <cellStyle name="Normal 4 5 2 2 2 2 2 3 2" xfId="30654"/>
    <cellStyle name="Normal 4 5 2 2 2 2 2 3 3" xfId="42895"/>
    <cellStyle name="Normal 4 5 2 2 2 2 2 4" xfId="24537"/>
    <cellStyle name="Normal 4 5 2 2 2 2 2 5" xfId="36781"/>
    <cellStyle name="Normal 4 5 2 2 2 2 2 6" xfId="49010"/>
    <cellStyle name="Normal 4 5 2 2 2 2 3" xfId="7401"/>
    <cellStyle name="Normal 4 5 2 2 2 2 3 2" xfId="18401"/>
    <cellStyle name="Normal 4 5 2 2 2 2 3 2 2" xfId="30656"/>
    <cellStyle name="Normal 4 5 2 2 2 2 3 2 3" xfId="42897"/>
    <cellStyle name="Normal 4 5 2 2 2 2 3 3" xfId="24539"/>
    <cellStyle name="Normal 4 5 2 2 2 2 3 4" xfId="36783"/>
    <cellStyle name="Normal 4 5 2 2 2 2 3 5" xfId="49012"/>
    <cellStyle name="Normal 4 5 2 2 2 2 4" xfId="18398"/>
    <cellStyle name="Normal 4 5 2 2 2 2 4 2" xfId="30653"/>
    <cellStyle name="Normal 4 5 2 2 2 2 4 3" xfId="42894"/>
    <cellStyle name="Normal 4 5 2 2 2 2 5" xfId="24536"/>
    <cellStyle name="Normal 4 5 2 2 2 2 6" xfId="36780"/>
    <cellStyle name="Normal 4 5 2 2 2 2 7" xfId="49009"/>
    <cellStyle name="Normal 4 5 2 2 2 3" xfId="7402"/>
    <cellStyle name="Normal 4 5 2 2 2 3 2" xfId="7403"/>
    <cellStyle name="Normal 4 5 2 2 2 3 2 2" xfId="18403"/>
    <cellStyle name="Normal 4 5 2 2 2 3 2 2 2" xfId="30658"/>
    <cellStyle name="Normal 4 5 2 2 2 3 2 2 3" xfId="42899"/>
    <cellStyle name="Normal 4 5 2 2 2 3 2 3" xfId="24541"/>
    <cellStyle name="Normal 4 5 2 2 2 3 2 4" xfId="36785"/>
    <cellStyle name="Normal 4 5 2 2 2 3 2 5" xfId="49014"/>
    <cellStyle name="Normal 4 5 2 2 2 3 3" xfId="18402"/>
    <cellStyle name="Normal 4 5 2 2 2 3 3 2" xfId="30657"/>
    <cellStyle name="Normal 4 5 2 2 2 3 3 3" xfId="42898"/>
    <cellStyle name="Normal 4 5 2 2 2 3 4" xfId="24540"/>
    <cellStyle name="Normal 4 5 2 2 2 3 5" xfId="36784"/>
    <cellStyle name="Normal 4 5 2 2 2 3 6" xfId="49013"/>
    <cellStyle name="Normal 4 5 2 2 2 4" xfId="7404"/>
    <cellStyle name="Normal 4 5 2 2 2 4 2" xfId="18404"/>
    <cellStyle name="Normal 4 5 2 2 2 4 2 2" xfId="30659"/>
    <cellStyle name="Normal 4 5 2 2 2 4 2 3" xfId="42900"/>
    <cellStyle name="Normal 4 5 2 2 2 4 3" xfId="24542"/>
    <cellStyle name="Normal 4 5 2 2 2 4 4" xfId="36786"/>
    <cellStyle name="Normal 4 5 2 2 2 4 5" xfId="49015"/>
    <cellStyle name="Normal 4 5 2 2 2 5" xfId="18397"/>
    <cellStyle name="Normal 4 5 2 2 2 5 2" xfId="30652"/>
    <cellStyle name="Normal 4 5 2 2 2 5 3" xfId="42893"/>
    <cellStyle name="Normal 4 5 2 2 2 6" xfId="24535"/>
    <cellStyle name="Normal 4 5 2 2 2 7" xfId="36779"/>
    <cellStyle name="Normal 4 5 2 2 2 8" xfId="49008"/>
    <cellStyle name="Normal 4 5 2 2 3" xfId="7405"/>
    <cellStyle name="Normal 4 5 2 2 3 2" xfId="7406"/>
    <cellStyle name="Normal 4 5 2 2 3 2 2" xfId="7407"/>
    <cellStyle name="Normal 4 5 2 2 3 2 2 2" xfId="18407"/>
    <cellStyle name="Normal 4 5 2 2 3 2 2 2 2" xfId="30662"/>
    <cellStyle name="Normal 4 5 2 2 3 2 2 2 3" xfId="42903"/>
    <cellStyle name="Normal 4 5 2 2 3 2 2 3" xfId="24545"/>
    <cellStyle name="Normal 4 5 2 2 3 2 2 4" xfId="36789"/>
    <cellStyle name="Normal 4 5 2 2 3 2 2 5" xfId="49018"/>
    <cellStyle name="Normal 4 5 2 2 3 2 3" xfId="18406"/>
    <cellStyle name="Normal 4 5 2 2 3 2 3 2" xfId="30661"/>
    <cellStyle name="Normal 4 5 2 2 3 2 3 3" xfId="42902"/>
    <cellStyle name="Normal 4 5 2 2 3 2 4" xfId="24544"/>
    <cellStyle name="Normal 4 5 2 2 3 2 5" xfId="36788"/>
    <cellStyle name="Normal 4 5 2 2 3 2 6" xfId="49017"/>
    <cellStyle name="Normal 4 5 2 2 3 3" xfId="7408"/>
    <cellStyle name="Normal 4 5 2 2 3 3 2" xfId="18408"/>
    <cellStyle name="Normal 4 5 2 2 3 3 2 2" xfId="30663"/>
    <cellStyle name="Normal 4 5 2 2 3 3 2 3" xfId="42904"/>
    <cellStyle name="Normal 4 5 2 2 3 3 3" xfId="24546"/>
    <cellStyle name="Normal 4 5 2 2 3 3 4" xfId="36790"/>
    <cellStyle name="Normal 4 5 2 2 3 3 5" xfId="49019"/>
    <cellStyle name="Normal 4 5 2 2 3 4" xfId="18405"/>
    <cellStyle name="Normal 4 5 2 2 3 4 2" xfId="30660"/>
    <cellStyle name="Normal 4 5 2 2 3 4 3" xfId="42901"/>
    <cellStyle name="Normal 4 5 2 2 3 5" xfId="24543"/>
    <cellStyle name="Normal 4 5 2 2 3 6" xfId="36787"/>
    <cellStyle name="Normal 4 5 2 2 3 7" xfId="49016"/>
    <cellStyle name="Normal 4 5 2 2 4" xfId="7409"/>
    <cellStyle name="Normal 4 5 2 2 4 2" xfId="7410"/>
    <cellStyle name="Normal 4 5 2 2 4 2 2" xfId="18410"/>
    <cellStyle name="Normal 4 5 2 2 4 2 2 2" xfId="30665"/>
    <cellStyle name="Normal 4 5 2 2 4 2 2 3" xfId="42906"/>
    <cellStyle name="Normal 4 5 2 2 4 2 3" xfId="24548"/>
    <cellStyle name="Normal 4 5 2 2 4 2 4" xfId="36792"/>
    <cellStyle name="Normal 4 5 2 2 4 2 5" xfId="49021"/>
    <cellStyle name="Normal 4 5 2 2 4 3" xfId="18409"/>
    <cellStyle name="Normal 4 5 2 2 4 3 2" xfId="30664"/>
    <cellStyle name="Normal 4 5 2 2 4 3 3" xfId="42905"/>
    <cellStyle name="Normal 4 5 2 2 4 4" xfId="24547"/>
    <cellStyle name="Normal 4 5 2 2 4 5" xfId="36791"/>
    <cellStyle name="Normal 4 5 2 2 4 6" xfId="49020"/>
    <cellStyle name="Normal 4 5 2 2 5" xfId="7411"/>
    <cellStyle name="Normal 4 5 2 2 5 2" xfId="18411"/>
    <cellStyle name="Normal 4 5 2 2 5 2 2" xfId="30666"/>
    <cellStyle name="Normal 4 5 2 2 5 2 3" xfId="42907"/>
    <cellStyle name="Normal 4 5 2 2 5 3" xfId="24549"/>
    <cellStyle name="Normal 4 5 2 2 5 4" xfId="36793"/>
    <cellStyle name="Normal 4 5 2 2 5 5" xfId="49022"/>
    <cellStyle name="Normal 4 5 2 2 6" xfId="18396"/>
    <cellStyle name="Normal 4 5 2 2 6 2" xfId="30651"/>
    <cellStyle name="Normal 4 5 2 2 6 3" xfId="42892"/>
    <cellStyle name="Normal 4 5 2 2 7" xfId="24534"/>
    <cellStyle name="Normal 4 5 2 2 8" xfId="36778"/>
    <cellStyle name="Normal 4 5 2 2 9" xfId="49007"/>
    <cellStyle name="Normal 4 5 2 3" xfId="7412"/>
    <cellStyle name="Normal 4 5 2 3 2" xfId="7413"/>
    <cellStyle name="Normal 4 5 2 3 2 2" xfId="7414"/>
    <cellStyle name="Normal 4 5 2 3 2 2 2" xfId="7415"/>
    <cellStyle name="Normal 4 5 2 3 2 2 2 2" xfId="18415"/>
    <cellStyle name="Normal 4 5 2 3 2 2 2 2 2" xfId="30670"/>
    <cellStyle name="Normal 4 5 2 3 2 2 2 2 3" xfId="42911"/>
    <cellStyle name="Normal 4 5 2 3 2 2 2 3" xfId="24553"/>
    <cellStyle name="Normal 4 5 2 3 2 2 2 4" xfId="36797"/>
    <cellStyle name="Normal 4 5 2 3 2 2 2 5" xfId="49026"/>
    <cellStyle name="Normal 4 5 2 3 2 2 3" xfId="18414"/>
    <cellStyle name="Normal 4 5 2 3 2 2 3 2" xfId="30669"/>
    <cellStyle name="Normal 4 5 2 3 2 2 3 3" xfId="42910"/>
    <cellStyle name="Normal 4 5 2 3 2 2 4" xfId="24552"/>
    <cellStyle name="Normal 4 5 2 3 2 2 5" xfId="36796"/>
    <cellStyle name="Normal 4 5 2 3 2 2 6" xfId="49025"/>
    <cellStyle name="Normal 4 5 2 3 2 3" xfId="7416"/>
    <cellStyle name="Normal 4 5 2 3 2 3 2" xfId="18416"/>
    <cellStyle name="Normal 4 5 2 3 2 3 2 2" xfId="30671"/>
    <cellStyle name="Normal 4 5 2 3 2 3 2 3" xfId="42912"/>
    <cellStyle name="Normal 4 5 2 3 2 3 3" xfId="24554"/>
    <cellStyle name="Normal 4 5 2 3 2 3 4" xfId="36798"/>
    <cellStyle name="Normal 4 5 2 3 2 3 5" xfId="49027"/>
    <cellStyle name="Normal 4 5 2 3 2 4" xfId="18413"/>
    <cellStyle name="Normal 4 5 2 3 2 4 2" xfId="30668"/>
    <cellStyle name="Normal 4 5 2 3 2 4 3" xfId="42909"/>
    <cellStyle name="Normal 4 5 2 3 2 5" xfId="24551"/>
    <cellStyle name="Normal 4 5 2 3 2 6" xfId="36795"/>
    <cellStyle name="Normal 4 5 2 3 2 7" xfId="49024"/>
    <cellStyle name="Normal 4 5 2 3 3" xfId="7417"/>
    <cellStyle name="Normal 4 5 2 3 3 2" xfId="7418"/>
    <cellStyle name="Normal 4 5 2 3 3 2 2" xfId="18418"/>
    <cellStyle name="Normal 4 5 2 3 3 2 2 2" xfId="30673"/>
    <cellStyle name="Normal 4 5 2 3 3 2 2 3" xfId="42914"/>
    <cellStyle name="Normal 4 5 2 3 3 2 3" xfId="24556"/>
    <cellStyle name="Normal 4 5 2 3 3 2 4" xfId="36800"/>
    <cellStyle name="Normal 4 5 2 3 3 2 5" xfId="49029"/>
    <cellStyle name="Normal 4 5 2 3 3 3" xfId="18417"/>
    <cellStyle name="Normal 4 5 2 3 3 3 2" xfId="30672"/>
    <cellStyle name="Normal 4 5 2 3 3 3 3" xfId="42913"/>
    <cellStyle name="Normal 4 5 2 3 3 4" xfId="24555"/>
    <cellStyle name="Normal 4 5 2 3 3 5" xfId="36799"/>
    <cellStyle name="Normal 4 5 2 3 3 6" xfId="49028"/>
    <cellStyle name="Normal 4 5 2 3 4" xfId="7419"/>
    <cellStyle name="Normal 4 5 2 3 4 2" xfId="18419"/>
    <cellStyle name="Normal 4 5 2 3 4 2 2" xfId="30674"/>
    <cellStyle name="Normal 4 5 2 3 4 2 3" xfId="42915"/>
    <cellStyle name="Normal 4 5 2 3 4 3" xfId="24557"/>
    <cellStyle name="Normal 4 5 2 3 4 4" xfId="36801"/>
    <cellStyle name="Normal 4 5 2 3 4 5" xfId="49030"/>
    <cellStyle name="Normal 4 5 2 3 5" xfId="18412"/>
    <cellStyle name="Normal 4 5 2 3 5 2" xfId="30667"/>
    <cellStyle name="Normal 4 5 2 3 5 3" xfId="42908"/>
    <cellStyle name="Normal 4 5 2 3 6" xfId="24550"/>
    <cellStyle name="Normal 4 5 2 3 7" xfId="36794"/>
    <cellStyle name="Normal 4 5 2 3 8" xfId="49023"/>
    <cellStyle name="Normal 4 5 2 4" xfId="7420"/>
    <cellStyle name="Normal 4 5 2 4 2" xfId="7421"/>
    <cellStyle name="Normal 4 5 2 4 2 2" xfId="7422"/>
    <cellStyle name="Normal 4 5 2 4 2 2 2" xfId="18422"/>
    <cellStyle name="Normal 4 5 2 4 2 2 2 2" xfId="30677"/>
    <cellStyle name="Normal 4 5 2 4 2 2 2 3" xfId="42918"/>
    <cellStyle name="Normal 4 5 2 4 2 2 3" xfId="24560"/>
    <cellStyle name="Normal 4 5 2 4 2 2 4" xfId="36804"/>
    <cellStyle name="Normal 4 5 2 4 2 2 5" xfId="49033"/>
    <cellStyle name="Normal 4 5 2 4 2 3" xfId="18421"/>
    <cellStyle name="Normal 4 5 2 4 2 3 2" xfId="30676"/>
    <cellStyle name="Normal 4 5 2 4 2 3 3" xfId="42917"/>
    <cellStyle name="Normal 4 5 2 4 2 4" xfId="24559"/>
    <cellStyle name="Normal 4 5 2 4 2 5" xfId="36803"/>
    <cellStyle name="Normal 4 5 2 4 2 6" xfId="49032"/>
    <cellStyle name="Normal 4 5 2 4 3" xfId="7423"/>
    <cellStyle name="Normal 4 5 2 4 3 2" xfId="18423"/>
    <cellStyle name="Normal 4 5 2 4 3 2 2" xfId="30678"/>
    <cellStyle name="Normal 4 5 2 4 3 2 3" xfId="42919"/>
    <cellStyle name="Normal 4 5 2 4 3 3" xfId="24561"/>
    <cellStyle name="Normal 4 5 2 4 3 4" xfId="36805"/>
    <cellStyle name="Normal 4 5 2 4 3 5" xfId="49034"/>
    <cellStyle name="Normal 4 5 2 4 4" xfId="18420"/>
    <cellStyle name="Normal 4 5 2 4 4 2" xfId="30675"/>
    <cellStyle name="Normal 4 5 2 4 4 3" xfId="42916"/>
    <cellStyle name="Normal 4 5 2 4 5" xfId="24558"/>
    <cellStyle name="Normal 4 5 2 4 6" xfId="36802"/>
    <cellStyle name="Normal 4 5 2 4 7" xfId="49031"/>
    <cellStyle name="Normal 4 5 2 5" xfId="7424"/>
    <cellStyle name="Normal 4 5 2 5 2" xfId="7425"/>
    <cellStyle name="Normal 4 5 2 5 2 2" xfId="18425"/>
    <cellStyle name="Normal 4 5 2 5 2 2 2" xfId="30680"/>
    <cellStyle name="Normal 4 5 2 5 2 2 3" xfId="42921"/>
    <cellStyle name="Normal 4 5 2 5 2 3" xfId="24563"/>
    <cellStyle name="Normal 4 5 2 5 2 4" xfId="36807"/>
    <cellStyle name="Normal 4 5 2 5 2 5" xfId="49036"/>
    <cellStyle name="Normal 4 5 2 5 3" xfId="18424"/>
    <cellStyle name="Normal 4 5 2 5 3 2" xfId="30679"/>
    <cellStyle name="Normal 4 5 2 5 3 3" xfId="42920"/>
    <cellStyle name="Normal 4 5 2 5 4" xfId="24562"/>
    <cellStyle name="Normal 4 5 2 5 5" xfId="36806"/>
    <cellStyle name="Normal 4 5 2 5 6" xfId="49035"/>
    <cellStyle name="Normal 4 5 2 6" xfId="7426"/>
    <cellStyle name="Normal 4 5 2 6 2" xfId="18426"/>
    <cellStyle name="Normal 4 5 2 6 2 2" xfId="30681"/>
    <cellStyle name="Normal 4 5 2 6 2 3" xfId="42922"/>
    <cellStyle name="Normal 4 5 2 6 3" xfId="24564"/>
    <cellStyle name="Normal 4 5 2 6 4" xfId="36808"/>
    <cellStyle name="Normal 4 5 2 6 5" xfId="49037"/>
    <cellStyle name="Normal 4 5 2 7" xfId="18395"/>
    <cellStyle name="Normal 4 5 2 7 2" xfId="30650"/>
    <cellStyle name="Normal 4 5 2 7 3" xfId="42891"/>
    <cellStyle name="Normal 4 5 2 8" xfId="24533"/>
    <cellStyle name="Normal 4 5 2 9" xfId="36777"/>
    <cellStyle name="Normal 4 5 3" xfId="7427"/>
    <cellStyle name="Normal 4 5 3 2" xfId="7428"/>
    <cellStyle name="Normal 4 5 3 2 2" xfId="7429"/>
    <cellStyle name="Normal 4 5 3 2 2 2" xfId="7430"/>
    <cellStyle name="Normal 4 5 3 2 2 2 2" xfId="7431"/>
    <cellStyle name="Normal 4 5 3 2 2 2 2 2" xfId="18431"/>
    <cellStyle name="Normal 4 5 3 2 2 2 2 2 2" xfId="30686"/>
    <cellStyle name="Normal 4 5 3 2 2 2 2 2 3" xfId="42927"/>
    <cellStyle name="Normal 4 5 3 2 2 2 2 3" xfId="24569"/>
    <cellStyle name="Normal 4 5 3 2 2 2 2 4" xfId="36813"/>
    <cellStyle name="Normal 4 5 3 2 2 2 2 5" xfId="49042"/>
    <cellStyle name="Normal 4 5 3 2 2 2 3" xfId="18430"/>
    <cellStyle name="Normal 4 5 3 2 2 2 3 2" xfId="30685"/>
    <cellStyle name="Normal 4 5 3 2 2 2 3 3" xfId="42926"/>
    <cellStyle name="Normal 4 5 3 2 2 2 4" xfId="24568"/>
    <cellStyle name="Normal 4 5 3 2 2 2 5" xfId="36812"/>
    <cellStyle name="Normal 4 5 3 2 2 2 6" xfId="49041"/>
    <cellStyle name="Normal 4 5 3 2 2 3" xfId="7432"/>
    <cellStyle name="Normal 4 5 3 2 2 3 2" xfId="18432"/>
    <cellStyle name="Normal 4 5 3 2 2 3 2 2" xfId="30687"/>
    <cellStyle name="Normal 4 5 3 2 2 3 2 3" xfId="42928"/>
    <cellStyle name="Normal 4 5 3 2 2 3 3" xfId="24570"/>
    <cellStyle name="Normal 4 5 3 2 2 3 4" xfId="36814"/>
    <cellStyle name="Normal 4 5 3 2 2 3 5" xfId="49043"/>
    <cellStyle name="Normal 4 5 3 2 2 4" xfId="18429"/>
    <cellStyle name="Normal 4 5 3 2 2 4 2" xfId="30684"/>
    <cellStyle name="Normal 4 5 3 2 2 4 3" xfId="42925"/>
    <cellStyle name="Normal 4 5 3 2 2 5" xfId="24567"/>
    <cellStyle name="Normal 4 5 3 2 2 6" xfId="36811"/>
    <cellStyle name="Normal 4 5 3 2 2 7" xfId="49040"/>
    <cellStyle name="Normal 4 5 3 2 3" xfId="7433"/>
    <cellStyle name="Normal 4 5 3 2 3 2" xfId="7434"/>
    <cellStyle name="Normal 4 5 3 2 3 2 2" xfId="18434"/>
    <cellStyle name="Normal 4 5 3 2 3 2 2 2" xfId="30689"/>
    <cellStyle name="Normal 4 5 3 2 3 2 2 3" xfId="42930"/>
    <cellStyle name="Normal 4 5 3 2 3 2 3" xfId="24572"/>
    <cellStyle name="Normal 4 5 3 2 3 2 4" xfId="36816"/>
    <cellStyle name="Normal 4 5 3 2 3 2 5" xfId="49045"/>
    <cellStyle name="Normal 4 5 3 2 3 3" xfId="18433"/>
    <cellStyle name="Normal 4 5 3 2 3 3 2" xfId="30688"/>
    <cellStyle name="Normal 4 5 3 2 3 3 3" xfId="42929"/>
    <cellStyle name="Normal 4 5 3 2 3 4" xfId="24571"/>
    <cellStyle name="Normal 4 5 3 2 3 5" xfId="36815"/>
    <cellStyle name="Normal 4 5 3 2 3 6" xfId="49044"/>
    <cellStyle name="Normal 4 5 3 2 4" xfId="7435"/>
    <cellStyle name="Normal 4 5 3 2 4 2" xfId="18435"/>
    <cellStyle name="Normal 4 5 3 2 4 2 2" xfId="30690"/>
    <cellStyle name="Normal 4 5 3 2 4 2 3" xfId="42931"/>
    <cellStyle name="Normal 4 5 3 2 4 3" xfId="24573"/>
    <cellStyle name="Normal 4 5 3 2 4 4" xfId="36817"/>
    <cellStyle name="Normal 4 5 3 2 4 5" xfId="49046"/>
    <cellStyle name="Normal 4 5 3 2 5" xfId="18428"/>
    <cellStyle name="Normal 4 5 3 2 5 2" xfId="30683"/>
    <cellStyle name="Normal 4 5 3 2 5 3" xfId="42924"/>
    <cellStyle name="Normal 4 5 3 2 6" xfId="24566"/>
    <cellStyle name="Normal 4 5 3 2 7" xfId="36810"/>
    <cellStyle name="Normal 4 5 3 2 8" xfId="49039"/>
    <cellStyle name="Normal 4 5 3 3" xfId="7436"/>
    <cellStyle name="Normal 4 5 3 3 2" xfId="7437"/>
    <cellStyle name="Normal 4 5 3 3 2 2" xfId="7438"/>
    <cellStyle name="Normal 4 5 3 3 2 2 2" xfId="18438"/>
    <cellStyle name="Normal 4 5 3 3 2 2 2 2" xfId="30693"/>
    <cellStyle name="Normal 4 5 3 3 2 2 2 3" xfId="42934"/>
    <cellStyle name="Normal 4 5 3 3 2 2 3" xfId="24576"/>
    <cellStyle name="Normal 4 5 3 3 2 2 4" xfId="36820"/>
    <cellStyle name="Normal 4 5 3 3 2 2 5" xfId="49049"/>
    <cellStyle name="Normal 4 5 3 3 2 3" xfId="18437"/>
    <cellStyle name="Normal 4 5 3 3 2 3 2" xfId="30692"/>
    <cellStyle name="Normal 4 5 3 3 2 3 3" xfId="42933"/>
    <cellStyle name="Normal 4 5 3 3 2 4" xfId="24575"/>
    <cellStyle name="Normal 4 5 3 3 2 5" xfId="36819"/>
    <cellStyle name="Normal 4 5 3 3 2 6" xfId="49048"/>
    <cellStyle name="Normal 4 5 3 3 3" xfId="7439"/>
    <cellStyle name="Normal 4 5 3 3 3 2" xfId="18439"/>
    <cellStyle name="Normal 4 5 3 3 3 2 2" xfId="30694"/>
    <cellStyle name="Normal 4 5 3 3 3 2 3" xfId="42935"/>
    <cellStyle name="Normal 4 5 3 3 3 3" xfId="24577"/>
    <cellStyle name="Normal 4 5 3 3 3 4" xfId="36821"/>
    <cellStyle name="Normal 4 5 3 3 3 5" xfId="49050"/>
    <cellStyle name="Normal 4 5 3 3 4" xfId="18436"/>
    <cellStyle name="Normal 4 5 3 3 4 2" xfId="30691"/>
    <cellStyle name="Normal 4 5 3 3 4 3" xfId="42932"/>
    <cellStyle name="Normal 4 5 3 3 5" xfId="24574"/>
    <cellStyle name="Normal 4 5 3 3 6" xfId="36818"/>
    <cellStyle name="Normal 4 5 3 3 7" xfId="49047"/>
    <cellStyle name="Normal 4 5 3 4" xfId="7440"/>
    <cellStyle name="Normal 4 5 3 4 2" xfId="7441"/>
    <cellStyle name="Normal 4 5 3 4 2 2" xfId="18441"/>
    <cellStyle name="Normal 4 5 3 4 2 2 2" xfId="30696"/>
    <cellStyle name="Normal 4 5 3 4 2 2 3" xfId="42937"/>
    <cellStyle name="Normal 4 5 3 4 2 3" xfId="24579"/>
    <cellStyle name="Normal 4 5 3 4 2 4" xfId="36823"/>
    <cellStyle name="Normal 4 5 3 4 2 5" xfId="49052"/>
    <cellStyle name="Normal 4 5 3 4 3" xfId="18440"/>
    <cellStyle name="Normal 4 5 3 4 3 2" xfId="30695"/>
    <cellStyle name="Normal 4 5 3 4 3 3" xfId="42936"/>
    <cellStyle name="Normal 4 5 3 4 4" xfId="24578"/>
    <cellStyle name="Normal 4 5 3 4 5" xfId="36822"/>
    <cellStyle name="Normal 4 5 3 4 6" xfId="49051"/>
    <cellStyle name="Normal 4 5 3 5" xfId="7442"/>
    <cellStyle name="Normal 4 5 3 5 2" xfId="18442"/>
    <cellStyle name="Normal 4 5 3 5 2 2" xfId="30697"/>
    <cellStyle name="Normal 4 5 3 5 2 3" xfId="42938"/>
    <cellStyle name="Normal 4 5 3 5 3" xfId="24580"/>
    <cellStyle name="Normal 4 5 3 5 4" xfId="36824"/>
    <cellStyle name="Normal 4 5 3 5 5" xfId="49053"/>
    <cellStyle name="Normal 4 5 3 6" xfId="18427"/>
    <cellStyle name="Normal 4 5 3 6 2" xfId="30682"/>
    <cellStyle name="Normal 4 5 3 6 3" xfId="42923"/>
    <cellStyle name="Normal 4 5 3 7" xfId="24565"/>
    <cellStyle name="Normal 4 5 3 8" xfId="36809"/>
    <cellStyle name="Normal 4 5 3 9" xfId="49038"/>
    <cellStyle name="Normal 4 5 4" xfId="7443"/>
    <cellStyle name="Normal 4 5 4 2" xfId="7444"/>
    <cellStyle name="Normal 4 5 4 2 2" xfId="7445"/>
    <cellStyle name="Normal 4 5 4 2 2 2" xfId="7446"/>
    <cellStyle name="Normal 4 5 4 2 2 2 2" xfId="18446"/>
    <cellStyle name="Normal 4 5 4 2 2 2 2 2" xfId="30701"/>
    <cellStyle name="Normal 4 5 4 2 2 2 2 3" xfId="42942"/>
    <cellStyle name="Normal 4 5 4 2 2 2 3" xfId="24584"/>
    <cellStyle name="Normal 4 5 4 2 2 2 4" xfId="36828"/>
    <cellStyle name="Normal 4 5 4 2 2 2 5" xfId="49057"/>
    <cellStyle name="Normal 4 5 4 2 2 3" xfId="18445"/>
    <cellStyle name="Normal 4 5 4 2 2 3 2" xfId="30700"/>
    <cellStyle name="Normal 4 5 4 2 2 3 3" xfId="42941"/>
    <cellStyle name="Normal 4 5 4 2 2 4" xfId="24583"/>
    <cellStyle name="Normal 4 5 4 2 2 5" xfId="36827"/>
    <cellStyle name="Normal 4 5 4 2 2 6" xfId="49056"/>
    <cellStyle name="Normal 4 5 4 2 3" xfId="7447"/>
    <cellStyle name="Normal 4 5 4 2 3 2" xfId="18447"/>
    <cellStyle name="Normal 4 5 4 2 3 2 2" xfId="30702"/>
    <cellStyle name="Normal 4 5 4 2 3 2 3" xfId="42943"/>
    <cellStyle name="Normal 4 5 4 2 3 3" xfId="24585"/>
    <cellStyle name="Normal 4 5 4 2 3 4" xfId="36829"/>
    <cellStyle name="Normal 4 5 4 2 3 5" xfId="49058"/>
    <cellStyle name="Normal 4 5 4 2 4" xfId="18444"/>
    <cellStyle name="Normal 4 5 4 2 4 2" xfId="30699"/>
    <cellStyle name="Normal 4 5 4 2 4 3" xfId="42940"/>
    <cellStyle name="Normal 4 5 4 2 5" xfId="24582"/>
    <cellStyle name="Normal 4 5 4 2 6" xfId="36826"/>
    <cellStyle name="Normal 4 5 4 2 7" xfId="49055"/>
    <cellStyle name="Normal 4 5 4 3" xfId="7448"/>
    <cellStyle name="Normal 4 5 4 3 2" xfId="7449"/>
    <cellStyle name="Normal 4 5 4 3 2 2" xfId="18449"/>
    <cellStyle name="Normal 4 5 4 3 2 2 2" xfId="30704"/>
    <cellStyle name="Normal 4 5 4 3 2 2 3" xfId="42945"/>
    <cellStyle name="Normal 4 5 4 3 2 3" xfId="24587"/>
    <cellStyle name="Normal 4 5 4 3 2 4" xfId="36831"/>
    <cellStyle name="Normal 4 5 4 3 2 5" xfId="49060"/>
    <cellStyle name="Normal 4 5 4 3 3" xfId="18448"/>
    <cellStyle name="Normal 4 5 4 3 3 2" xfId="30703"/>
    <cellStyle name="Normal 4 5 4 3 3 3" xfId="42944"/>
    <cellStyle name="Normal 4 5 4 3 4" xfId="24586"/>
    <cellStyle name="Normal 4 5 4 3 5" xfId="36830"/>
    <cellStyle name="Normal 4 5 4 3 6" xfId="49059"/>
    <cellStyle name="Normal 4 5 4 4" xfId="7450"/>
    <cellStyle name="Normal 4 5 4 4 2" xfId="18450"/>
    <cellStyle name="Normal 4 5 4 4 2 2" xfId="30705"/>
    <cellStyle name="Normal 4 5 4 4 2 3" xfId="42946"/>
    <cellStyle name="Normal 4 5 4 4 3" xfId="24588"/>
    <cellStyle name="Normal 4 5 4 4 4" xfId="36832"/>
    <cellStyle name="Normal 4 5 4 4 5" xfId="49061"/>
    <cellStyle name="Normal 4 5 4 5" xfId="18443"/>
    <cellStyle name="Normal 4 5 4 5 2" xfId="30698"/>
    <cellStyle name="Normal 4 5 4 5 3" xfId="42939"/>
    <cellStyle name="Normal 4 5 4 6" xfId="24581"/>
    <cellStyle name="Normal 4 5 4 7" xfId="36825"/>
    <cellStyle name="Normal 4 5 4 8" xfId="49054"/>
    <cellStyle name="Normal 4 5 5" xfId="7451"/>
    <cellStyle name="Normal 4 5 5 2" xfId="7452"/>
    <cellStyle name="Normal 4 5 5 2 2" xfId="7453"/>
    <cellStyle name="Normal 4 5 5 2 2 2" xfId="18453"/>
    <cellStyle name="Normal 4 5 5 2 2 2 2" xfId="30708"/>
    <cellStyle name="Normal 4 5 5 2 2 2 3" xfId="42949"/>
    <cellStyle name="Normal 4 5 5 2 2 3" xfId="24591"/>
    <cellStyle name="Normal 4 5 5 2 2 4" xfId="36835"/>
    <cellStyle name="Normal 4 5 5 2 2 5" xfId="49064"/>
    <cellStyle name="Normal 4 5 5 2 3" xfId="18452"/>
    <cellStyle name="Normal 4 5 5 2 3 2" xfId="30707"/>
    <cellStyle name="Normal 4 5 5 2 3 3" xfId="42948"/>
    <cellStyle name="Normal 4 5 5 2 4" xfId="24590"/>
    <cellStyle name="Normal 4 5 5 2 5" xfId="36834"/>
    <cellStyle name="Normal 4 5 5 2 6" xfId="49063"/>
    <cellStyle name="Normal 4 5 5 3" xfId="7454"/>
    <cellStyle name="Normal 4 5 5 3 2" xfId="18454"/>
    <cellStyle name="Normal 4 5 5 3 2 2" xfId="30709"/>
    <cellStyle name="Normal 4 5 5 3 2 3" xfId="42950"/>
    <cellStyle name="Normal 4 5 5 3 3" xfId="24592"/>
    <cellStyle name="Normal 4 5 5 3 4" xfId="36836"/>
    <cellStyle name="Normal 4 5 5 3 5" xfId="49065"/>
    <cellStyle name="Normal 4 5 5 4" xfId="18451"/>
    <cellStyle name="Normal 4 5 5 4 2" xfId="30706"/>
    <cellStyle name="Normal 4 5 5 4 3" xfId="42947"/>
    <cellStyle name="Normal 4 5 5 5" xfId="24589"/>
    <cellStyle name="Normal 4 5 5 6" xfId="36833"/>
    <cellStyle name="Normal 4 5 5 7" xfId="49062"/>
    <cellStyle name="Normal 4 5 6" xfId="7455"/>
    <cellStyle name="Normal 4 5 6 2" xfId="7456"/>
    <cellStyle name="Normal 4 5 6 2 2" xfId="7457"/>
    <cellStyle name="Normal 4 5 6 2 2 2" xfId="18457"/>
    <cellStyle name="Normal 4 5 6 2 2 2 2" xfId="30712"/>
    <cellStyle name="Normal 4 5 6 2 2 2 3" xfId="42953"/>
    <cellStyle name="Normal 4 5 6 2 2 3" xfId="24595"/>
    <cellStyle name="Normal 4 5 6 2 2 4" xfId="36839"/>
    <cellStyle name="Normal 4 5 6 2 2 5" xfId="49068"/>
    <cellStyle name="Normal 4 5 6 2 3" xfId="18456"/>
    <cellStyle name="Normal 4 5 6 2 3 2" xfId="30711"/>
    <cellStyle name="Normal 4 5 6 2 3 3" xfId="42952"/>
    <cellStyle name="Normal 4 5 6 2 4" xfId="24594"/>
    <cellStyle name="Normal 4 5 6 2 5" xfId="36838"/>
    <cellStyle name="Normal 4 5 6 2 6" xfId="49067"/>
    <cellStyle name="Normal 4 5 6 3" xfId="7458"/>
    <cellStyle name="Normal 4 5 6 3 2" xfId="18458"/>
    <cellStyle name="Normal 4 5 6 3 2 2" xfId="30713"/>
    <cellStyle name="Normal 4 5 6 3 2 3" xfId="42954"/>
    <cellStyle name="Normal 4 5 6 3 3" xfId="24596"/>
    <cellStyle name="Normal 4 5 6 3 4" xfId="36840"/>
    <cellStyle name="Normal 4 5 6 3 5" xfId="49069"/>
    <cellStyle name="Normal 4 5 6 4" xfId="18455"/>
    <cellStyle name="Normal 4 5 6 4 2" xfId="30710"/>
    <cellStyle name="Normal 4 5 6 4 3" xfId="42951"/>
    <cellStyle name="Normal 4 5 6 5" xfId="24593"/>
    <cellStyle name="Normal 4 5 6 6" xfId="36837"/>
    <cellStyle name="Normal 4 5 6 7" xfId="49066"/>
    <cellStyle name="Normal 4 5 7" xfId="7459"/>
    <cellStyle name="Normal 4 5 7 2" xfId="7460"/>
    <cellStyle name="Normal 4 5 7 2 2" xfId="18460"/>
    <cellStyle name="Normal 4 5 7 2 2 2" xfId="30715"/>
    <cellStyle name="Normal 4 5 7 2 2 3" xfId="42956"/>
    <cellStyle name="Normal 4 5 7 2 3" xfId="24598"/>
    <cellStyle name="Normal 4 5 7 2 4" xfId="36842"/>
    <cellStyle name="Normal 4 5 7 2 5" xfId="49071"/>
    <cellStyle name="Normal 4 5 7 3" xfId="18459"/>
    <cellStyle name="Normal 4 5 7 3 2" xfId="30714"/>
    <cellStyle name="Normal 4 5 7 3 3" xfId="42955"/>
    <cellStyle name="Normal 4 5 7 4" xfId="24597"/>
    <cellStyle name="Normal 4 5 7 5" xfId="36841"/>
    <cellStyle name="Normal 4 5 7 6" xfId="49070"/>
    <cellStyle name="Normal 4 5 8" xfId="7461"/>
    <cellStyle name="Normal 4 5 8 2" xfId="18461"/>
    <cellStyle name="Normal 4 5 8 2 2" xfId="30716"/>
    <cellStyle name="Normal 4 5 8 2 3" xfId="42957"/>
    <cellStyle name="Normal 4 5 8 3" xfId="24599"/>
    <cellStyle name="Normal 4 5 8 4" xfId="36843"/>
    <cellStyle name="Normal 4 5 8 5" xfId="49072"/>
    <cellStyle name="Normal 4 5 9" xfId="18394"/>
    <cellStyle name="Normal 4 5 9 2" xfId="30649"/>
    <cellStyle name="Normal 4 5 9 3" xfId="42890"/>
    <cellStyle name="Normal 4 6" xfId="7462"/>
    <cellStyle name="Normal 4 6 10" xfId="49073"/>
    <cellStyle name="Normal 4 6 2" xfId="7463"/>
    <cellStyle name="Normal 4 6 2 2" xfId="7464"/>
    <cellStyle name="Normal 4 6 2 2 2" xfId="7465"/>
    <cellStyle name="Normal 4 6 2 2 2 2" xfId="7466"/>
    <cellStyle name="Normal 4 6 2 2 2 2 2" xfId="7467"/>
    <cellStyle name="Normal 4 6 2 2 2 2 2 2" xfId="18467"/>
    <cellStyle name="Normal 4 6 2 2 2 2 2 2 2" xfId="30722"/>
    <cellStyle name="Normal 4 6 2 2 2 2 2 2 3" xfId="42963"/>
    <cellStyle name="Normal 4 6 2 2 2 2 2 3" xfId="24605"/>
    <cellStyle name="Normal 4 6 2 2 2 2 2 4" xfId="36849"/>
    <cellStyle name="Normal 4 6 2 2 2 2 2 5" xfId="49078"/>
    <cellStyle name="Normal 4 6 2 2 2 2 3" xfId="18466"/>
    <cellStyle name="Normal 4 6 2 2 2 2 3 2" xfId="30721"/>
    <cellStyle name="Normal 4 6 2 2 2 2 3 3" xfId="42962"/>
    <cellStyle name="Normal 4 6 2 2 2 2 4" xfId="24604"/>
    <cellStyle name="Normal 4 6 2 2 2 2 5" xfId="36848"/>
    <cellStyle name="Normal 4 6 2 2 2 2 6" xfId="49077"/>
    <cellStyle name="Normal 4 6 2 2 2 3" xfId="7468"/>
    <cellStyle name="Normal 4 6 2 2 2 3 2" xfId="18468"/>
    <cellStyle name="Normal 4 6 2 2 2 3 2 2" xfId="30723"/>
    <cellStyle name="Normal 4 6 2 2 2 3 2 3" xfId="42964"/>
    <cellStyle name="Normal 4 6 2 2 2 3 3" xfId="24606"/>
    <cellStyle name="Normal 4 6 2 2 2 3 4" xfId="36850"/>
    <cellStyle name="Normal 4 6 2 2 2 3 5" xfId="49079"/>
    <cellStyle name="Normal 4 6 2 2 2 4" xfId="18465"/>
    <cellStyle name="Normal 4 6 2 2 2 4 2" xfId="30720"/>
    <cellStyle name="Normal 4 6 2 2 2 4 3" xfId="42961"/>
    <cellStyle name="Normal 4 6 2 2 2 5" xfId="24603"/>
    <cellStyle name="Normal 4 6 2 2 2 6" xfId="36847"/>
    <cellStyle name="Normal 4 6 2 2 2 7" xfId="49076"/>
    <cellStyle name="Normal 4 6 2 2 3" xfId="7469"/>
    <cellStyle name="Normal 4 6 2 2 3 2" xfId="7470"/>
    <cellStyle name="Normal 4 6 2 2 3 2 2" xfId="18470"/>
    <cellStyle name="Normal 4 6 2 2 3 2 2 2" xfId="30725"/>
    <cellStyle name="Normal 4 6 2 2 3 2 2 3" xfId="42966"/>
    <cellStyle name="Normal 4 6 2 2 3 2 3" xfId="24608"/>
    <cellStyle name="Normal 4 6 2 2 3 2 4" xfId="36852"/>
    <cellStyle name="Normal 4 6 2 2 3 2 5" xfId="49081"/>
    <cellStyle name="Normal 4 6 2 2 3 3" xfId="18469"/>
    <cellStyle name="Normal 4 6 2 2 3 3 2" xfId="30724"/>
    <cellStyle name="Normal 4 6 2 2 3 3 3" xfId="42965"/>
    <cellStyle name="Normal 4 6 2 2 3 4" xfId="24607"/>
    <cellStyle name="Normal 4 6 2 2 3 5" xfId="36851"/>
    <cellStyle name="Normal 4 6 2 2 3 6" xfId="49080"/>
    <cellStyle name="Normal 4 6 2 2 4" xfId="7471"/>
    <cellStyle name="Normal 4 6 2 2 4 2" xfId="18471"/>
    <cellStyle name="Normal 4 6 2 2 4 2 2" xfId="30726"/>
    <cellStyle name="Normal 4 6 2 2 4 2 3" xfId="42967"/>
    <cellStyle name="Normal 4 6 2 2 4 3" xfId="24609"/>
    <cellStyle name="Normal 4 6 2 2 4 4" xfId="36853"/>
    <cellStyle name="Normal 4 6 2 2 4 5" xfId="49082"/>
    <cellStyle name="Normal 4 6 2 2 5" xfId="18464"/>
    <cellStyle name="Normal 4 6 2 2 5 2" xfId="30719"/>
    <cellStyle name="Normal 4 6 2 2 5 3" xfId="42960"/>
    <cellStyle name="Normal 4 6 2 2 6" xfId="24602"/>
    <cellStyle name="Normal 4 6 2 2 7" xfId="36846"/>
    <cellStyle name="Normal 4 6 2 2 8" xfId="49075"/>
    <cellStyle name="Normal 4 6 2 3" xfId="7472"/>
    <cellStyle name="Normal 4 6 2 3 2" xfId="7473"/>
    <cellStyle name="Normal 4 6 2 3 2 2" xfId="7474"/>
    <cellStyle name="Normal 4 6 2 3 2 2 2" xfId="18474"/>
    <cellStyle name="Normal 4 6 2 3 2 2 2 2" xfId="30729"/>
    <cellStyle name="Normal 4 6 2 3 2 2 2 3" xfId="42970"/>
    <cellStyle name="Normal 4 6 2 3 2 2 3" xfId="24612"/>
    <cellStyle name="Normal 4 6 2 3 2 2 4" xfId="36856"/>
    <cellStyle name="Normal 4 6 2 3 2 2 5" xfId="49085"/>
    <cellStyle name="Normal 4 6 2 3 2 3" xfId="18473"/>
    <cellStyle name="Normal 4 6 2 3 2 3 2" xfId="30728"/>
    <cellStyle name="Normal 4 6 2 3 2 3 3" xfId="42969"/>
    <cellStyle name="Normal 4 6 2 3 2 4" xfId="24611"/>
    <cellStyle name="Normal 4 6 2 3 2 5" xfId="36855"/>
    <cellStyle name="Normal 4 6 2 3 2 6" xfId="49084"/>
    <cellStyle name="Normal 4 6 2 3 3" xfId="7475"/>
    <cellStyle name="Normal 4 6 2 3 3 2" xfId="18475"/>
    <cellStyle name="Normal 4 6 2 3 3 2 2" xfId="30730"/>
    <cellStyle name="Normal 4 6 2 3 3 2 3" xfId="42971"/>
    <cellStyle name="Normal 4 6 2 3 3 3" xfId="24613"/>
    <cellStyle name="Normal 4 6 2 3 3 4" xfId="36857"/>
    <cellStyle name="Normal 4 6 2 3 3 5" xfId="49086"/>
    <cellStyle name="Normal 4 6 2 3 4" xfId="18472"/>
    <cellStyle name="Normal 4 6 2 3 4 2" xfId="30727"/>
    <cellStyle name="Normal 4 6 2 3 4 3" xfId="42968"/>
    <cellStyle name="Normal 4 6 2 3 5" xfId="24610"/>
    <cellStyle name="Normal 4 6 2 3 6" xfId="36854"/>
    <cellStyle name="Normal 4 6 2 3 7" xfId="49083"/>
    <cellStyle name="Normal 4 6 2 4" xfId="7476"/>
    <cellStyle name="Normal 4 6 2 4 2" xfId="7477"/>
    <cellStyle name="Normal 4 6 2 4 2 2" xfId="18477"/>
    <cellStyle name="Normal 4 6 2 4 2 2 2" xfId="30732"/>
    <cellStyle name="Normal 4 6 2 4 2 2 3" xfId="42973"/>
    <cellStyle name="Normal 4 6 2 4 2 3" xfId="24615"/>
    <cellStyle name="Normal 4 6 2 4 2 4" xfId="36859"/>
    <cellStyle name="Normal 4 6 2 4 2 5" xfId="49088"/>
    <cellStyle name="Normal 4 6 2 4 3" xfId="18476"/>
    <cellStyle name="Normal 4 6 2 4 3 2" xfId="30731"/>
    <cellStyle name="Normal 4 6 2 4 3 3" xfId="42972"/>
    <cellStyle name="Normal 4 6 2 4 4" xfId="24614"/>
    <cellStyle name="Normal 4 6 2 4 5" xfId="36858"/>
    <cellStyle name="Normal 4 6 2 4 6" xfId="49087"/>
    <cellStyle name="Normal 4 6 2 5" xfId="7478"/>
    <cellStyle name="Normal 4 6 2 5 2" xfId="18478"/>
    <cellStyle name="Normal 4 6 2 5 2 2" xfId="30733"/>
    <cellStyle name="Normal 4 6 2 5 2 3" xfId="42974"/>
    <cellStyle name="Normal 4 6 2 5 3" xfId="24616"/>
    <cellStyle name="Normal 4 6 2 5 4" xfId="36860"/>
    <cellStyle name="Normal 4 6 2 5 5" xfId="49089"/>
    <cellStyle name="Normal 4 6 2 6" xfId="18463"/>
    <cellStyle name="Normal 4 6 2 6 2" xfId="30718"/>
    <cellStyle name="Normal 4 6 2 6 3" xfId="42959"/>
    <cellStyle name="Normal 4 6 2 7" xfId="24601"/>
    <cellStyle name="Normal 4 6 2 8" xfId="36845"/>
    <cellStyle name="Normal 4 6 2 9" xfId="49074"/>
    <cellStyle name="Normal 4 6 3" xfId="7479"/>
    <cellStyle name="Normal 4 6 3 2" xfId="7480"/>
    <cellStyle name="Normal 4 6 3 2 2" xfId="7481"/>
    <cellStyle name="Normal 4 6 3 2 2 2" xfId="7482"/>
    <cellStyle name="Normal 4 6 3 2 2 2 2" xfId="18482"/>
    <cellStyle name="Normal 4 6 3 2 2 2 2 2" xfId="30737"/>
    <cellStyle name="Normal 4 6 3 2 2 2 2 3" xfId="42978"/>
    <cellStyle name="Normal 4 6 3 2 2 2 3" xfId="24620"/>
    <cellStyle name="Normal 4 6 3 2 2 2 4" xfId="36864"/>
    <cellStyle name="Normal 4 6 3 2 2 2 5" xfId="49093"/>
    <cellStyle name="Normal 4 6 3 2 2 3" xfId="18481"/>
    <cellStyle name="Normal 4 6 3 2 2 3 2" xfId="30736"/>
    <cellStyle name="Normal 4 6 3 2 2 3 3" xfId="42977"/>
    <cellStyle name="Normal 4 6 3 2 2 4" xfId="24619"/>
    <cellStyle name="Normal 4 6 3 2 2 5" xfId="36863"/>
    <cellStyle name="Normal 4 6 3 2 2 6" xfId="49092"/>
    <cellStyle name="Normal 4 6 3 2 3" xfId="7483"/>
    <cellStyle name="Normal 4 6 3 2 3 2" xfId="18483"/>
    <cellStyle name="Normal 4 6 3 2 3 2 2" xfId="30738"/>
    <cellStyle name="Normal 4 6 3 2 3 2 3" xfId="42979"/>
    <cellStyle name="Normal 4 6 3 2 3 3" xfId="24621"/>
    <cellStyle name="Normal 4 6 3 2 3 4" xfId="36865"/>
    <cellStyle name="Normal 4 6 3 2 3 5" xfId="49094"/>
    <cellStyle name="Normal 4 6 3 2 4" xfId="18480"/>
    <cellStyle name="Normal 4 6 3 2 4 2" xfId="30735"/>
    <cellStyle name="Normal 4 6 3 2 4 3" xfId="42976"/>
    <cellStyle name="Normal 4 6 3 2 5" xfId="24618"/>
    <cellStyle name="Normal 4 6 3 2 6" xfId="36862"/>
    <cellStyle name="Normal 4 6 3 2 7" xfId="49091"/>
    <cellStyle name="Normal 4 6 3 3" xfId="7484"/>
    <cellStyle name="Normal 4 6 3 3 2" xfId="7485"/>
    <cellStyle name="Normal 4 6 3 3 2 2" xfId="18485"/>
    <cellStyle name="Normal 4 6 3 3 2 2 2" xfId="30740"/>
    <cellStyle name="Normal 4 6 3 3 2 2 3" xfId="42981"/>
    <cellStyle name="Normal 4 6 3 3 2 3" xfId="24623"/>
    <cellStyle name="Normal 4 6 3 3 2 4" xfId="36867"/>
    <cellStyle name="Normal 4 6 3 3 2 5" xfId="49096"/>
    <cellStyle name="Normal 4 6 3 3 3" xfId="18484"/>
    <cellStyle name="Normal 4 6 3 3 3 2" xfId="30739"/>
    <cellStyle name="Normal 4 6 3 3 3 3" xfId="42980"/>
    <cellStyle name="Normal 4 6 3 3 4" xfId="24622"/>
    <cellStyle name="Normal 4 6 3 3 5" xfId="36866"/>
    <cellStyle name="Normal 4 6 3 3 6" xfId="49095"/>
    <cellStyle name="Normal 4 6 3 4" xfId="7486"/>
    <cellStyle name="Normal 4 6 3 4 2" xfId="18486"/>
    <cellStyle name="Normal 4 6 3 4 2 2" xfId="30741"/>
    <cellStyle name="Normal 4 6 3 4 2 3" xfId="42982"/>
    <cellStyle name="Normal 4 6 3 4 3" xfId="24624"/>
    <cellStyle name="Normal 4 6 3 4 4" xfId="36868"/>
    <cellStyle name="Normal 4 6 3 4 5" xfId="49097"/>
    <cellStyle name="Normal 4 6 3 5" xfId="18479"/>
    <cellStyle name="Normal 4 6 3 5 2" xfId="30734"/>
    <cellStyle name="Normal 4 6 3 5 3" xfId="42975"/>
    <cellStyle name="Normal 4 6 3 6" xfId="24617"/>
    <cellStyle name="Normal 4 6 3 7" xfId="36861"/>
    <cellStyle name="Normal 4 6 3 8" xfId="49090"/>
    <cellStyle name="Normal 4 6 4" xfId="7487"/>
    <cellStyle name="Normal 4 6 4 2" xfId="7488"/>
    <cellStyle name="Normal 4 6 4 2 2" xfId="7489"/>
    <cellStyle name="Normal 4 6 4 2 2 2" xfId="18489"/>
    <cellStyle name="Normal 4 6 4 2 2 2 2" xfId="30744"/>
    <cellStyle name="Normal 4 6 4 2 2 2 3" xfId="42985"/>
    <cellStyle name="Normal 4 6 4 2 2 3" xfId="24627"/>
    <cellStyle name="Normal 4 6 4 2 2 4" xfId="36871"/>
    <cellStyle name="Normal 4 6 4 2 2 5" xfId="49100"/>
    <cellStyle name="Normal 4 6 4 2 3" xfId="18488"/>
    <cellStyle name="Normal 4 6 4 2 3 2" xfId="30743"/>
    <cellStyle name="Normal 4 6 4 2 3 3" xfId="42984"/>
    <cellStyle name="Normal 4 6 4 2 4" xfId="24626"/>
    <cellStyle name="Normal 4 6 4 2 5" xfId="36870"/>
    <cellStyle name="Normal 4 6 4 2 6" xfId="49099"/>
    <cellStyle name="Normal 4 6 4 3" xfId="7490"/>
    <cellStyle name="Normal 4 6 4 3 2" xfId="18490"/>
    <cellStyle name="Normal 4 6 4 3 2 2" xfId="30745"/>
    <cellStyle name="Normal 4 6 4 3 2 3" xfId="42986"/>
    <cellStyle name="Normal 4 6 4 3 3" xfId="24628"/>
    <cellStyle name="Normal 4 6 4 3 4" xfId="36872"/>
    <cellStyle name="Normal 4 6 4 3 5" xfId="49101"/>
    <cellStyle name="Normal 4 6 4 4" xfId="18487"/>
    <cellStyle name="Normal 4 6 4 4 2" xfId="30742"/>
    <cellStyle name="Normal 4 6 4 4 3" xfId="42983"/>
    <cellStyle name="Normal 4 6 4 5" xfId="24625"/>
    <cellStyle name="Normal 4 6 4 6" xfId="36869"/>
    <cellStyle name="Normal 4 6 4 7" xfId="49098"/>
    <cellStyle name="Normal 4 6 5" xfId="7491"/>
    <cellStyle name="Normal 4 6 5 2" xfId="7492"/>
    <cellStyle name="Normal 4 6 5 2 2" xfId="18492"/>
    <cellStyle name="Normal 4 6 5 2 2 2" xfId="30747"/>
    <cellStyle name="Normal 4 6 5 2 2 3" xfId="42988"/>
    <cellStyle name="Normal 4 6 5 2 3" xfId="24630"/>
    <cellStyle name="Normal 4 6 5 2 4" xfId="36874"/>
    <cellStyle name="Normal 4 6 5 2 5" xfId="49103"/>
    <cellStyle name="Normal 4 6 5 3" xfId="18491"/>
    <cellStyle name="Normal 4 6 5 3 2" xfId="30746"/>
    <cellStyle name="Normal 4 6 5 3 3" xfId="42987"/>
    <cellStyle name="Normal 4 6 5 4" xfId="24629"/>
    <cellStyle name="Normal 4 6 5 5" xfId="36873"/>
    <cellStyle name="Normal 4 6 5 6" xfId="49102"/>
    <cellStyle name="Normal 4 6 6" xfId="7493"/>
    <cellStyle name="Normal 4 6 6 2" xfId="18493"/>
    <cellStyle name="Normal 4 6 6 2 2" xfId="30748"/>
    <cellStyle name="Normal 4 6 6 2 3" xfId="42989"/>
    <cellStyle name="Normal 4 6 6 3" xfId="24631"/>
    <cellStyle name="Normal 4 6 6 4" xfId="36875"/>
    <cellStyle name="Normal 4 6 6 5" xfId="49104"/>
    <cellStyle name="Normal 4 6 7" xfId="18462"/>
    <cellStyle name="Normal 4 6 7 2" xfId="30717"/>
    <cellStyle name="Normal 4 6 7 3" xfId="42958"/>
    <cellStyle name="Normal 4 6 8" xfId="24600"/>
    <cellStyle name="Normal 4 6 9" xfId="36844"/>
    <cellStyle name="Normal 4 7" xfId="7494"/>
    <cellStyle name="Normal 4 7 2" xfId="7495"/>
    <cellStyle name="Normal 4 7 2 2" xfId="7496"/>
    <cellStyle name="Normal 4 7 2 2 2" xfId="7497"/>
    <cellStyle name="Normal 4 7 2 2 2 2" xfId="7498"/>
    <cellStyle name="Normal 4 7 2 2 2 2 2" xfId="18498"/>
    <cellStyle name="Normal 4 7 2 2 2 2 2 2" xfId="30753"/>
    <cellStyle name="Normal 4 7 2 2 2 2 2 3" xfId="42994"/>
    <cellStyle name="Normal 4 7 2 2 2 2 3" xfId="24636"/>
    <cellStyle name="Normal 4 7 2 2 2 2 4" xfId="36880"/>
    <cellStyle name="Normal 4 7 2 2 2 2 5" xfId="49109"/>
    <cellStyle name="Normal 4 7 2 2 2 3" xfId="18497"/>
    <cellStyle name="Normal 4 7 2 2 2 3 2" xfId="30752"/>
    <cellStyle name="Normal 4 7 2 2 2 3 3" xfId="42993"/>
    <cellStyle name="Normal 4 7 2 2 2 4" xfId="24635"/>
    <cellStyle name="Normal 4 7 2 2 2 5" xfId="36879"/>
    <cellStyle name="Normal 4 7 2 2 2 6" xfId="49108"/>
    <cellStyle name="Normal 4 7 2 2 3" xfId="7499"/>
    <cellStyle name="Normal 4 7 2 2 3 2" xfId="18499"/>
    <cellStyle name="Normal 4 7 2 2 3 2 2" xfId="30754"/>
    <cellStyle name="Normal 4 7 2 2 3 2 3" xfId="42995"/>
    <cellStyle name="Normal 4 7 2 2 3 3" xfId="24637"/>
    <cellStyle name="Normal 4 7 2 2 3 4" xfId="36881"/>
    <cellStyle name="Normal 4 7 2 2 3 5" xfId="49110"/>
    <cellStyle name="Normal 4 7 2 2 4" xfId="18496"/>
    <cellStyle name="Normal 4 7 2 2 4 2" xfId="30751"/>
    <cellStyle name="Normal 4 7 2 2 4 3" xfId="42992"/>
    <cellStyle name="Normal 4 7 2 2 5" xfId="24634"/>
    <cellStyle name="Normal 4 7 2 2 6" xfId="36878"/>
    <cellStyle name="Normal 4 7 2 2 7" xfId="49107"/>
    <cellStyle name="Normal 4 7 2 3" xfId="7500"/>
    <cellStyle name="Normal 4 7 2 3 2" xfId="7501"/>
    <cellStyle name="Normal 4 7 2 3 2 2" xfId="18501"/>
    <cellStyle name="Normal 4 7 2 3 2 2 2" xfId="30756"/>
    <cellStyle name="Normal 4 7 2 3 2 2 3" xfId="42997"/>
    <cellStyle name="Normal 4 7 2 3 2 3" xfId="24639"/>
    <cellStyle name="Normal 4 7 2 3 2 4" xfId="36883"/>
    <cellStyle name="Normal 4 7 2 3 2 5" xfId="49112"/>
    <cellStyle name="Normal 4 7 2 3 3" xfId="18500"/>
    <cellStyle name="Normal 4 7 2 3 3 2" xfId="30755"/>
    <cellStyle name="Normal 4 7 2 3 3 3" xfId="42996"/>
    <cellStyle name="Normal 4 7 2 3 4" xfId="24638"/>
    <cellStyle name="Normal 4 7 2 3 5" xfId="36882"/>
    <cellStyle name="Normal 4 7 2 3 6" xfId="49111"/>
    <cellStyle name="Normal 4 7 2 4" xfId="7502"/>
    <cellStyle name="Normal 4 7 2 4 2" xfId="18502"/>
    <cellStyle name="Normal 4 7 2 4 2 2" xfId="30757"/>
    <cellStyle name="Normal 4 7 2 4 2 3" xfId="42998"/>
    <cellStyle name="Normal 4 7 2 4 3" xfId="24640"/>
    <cellStyle name="Normal 4 7 2 4 4" xfId="36884"/>
    <cellStyle name="Normal 4 7 2 4 5" xfId="49113"/>
    <cellStyle name="Normal 4 7 2 5" xfId="18495"/>
    <cellStyle name="Normal 4 7 2 5 2" xfId="30750"/>
    <cellStyle name="Normal 4 7 2 5 3" xfId="42991"/>
    <cellStyle name="Normal 4 7 2 6" xfId="24633"/>
    <cellStyle name="Normal 4 7 2 7" xfId="36877"/>
    <cellStyle name="Normal 4 7 2 8" xfId="49106"/>
    <cellStyle name="Normal 4 7 3" xfId="7503"/>
    <cellStyle name="Normal 4 7 3 2" xfId="7504"/>
    <cellStyle name="Normal 4 7 3 2 2" xfId="7505"/>
    <cellStyle name="Normal 4 7 3 2 2 2" xfId="18505"/>
    <cellStyle name="Normal 4 7 3 2 2 2 2" xfId="30760"/>
    <cellStyle name="Normal 4 7 3 2 2 2 3" xfId="43001"/>
    <cellStyle name="Normal 4 7 3 2 2 3" xfId="24643"/>
    <cellStyle name="Normal 4 7 3 2 2 4" xfId="36887"/>
    <cellStyle name="Normal 4 7 3 2 2 5" xfId="49116"/>
    <cellStyle name="Normal 4 7 3 2 3" xfId="18504"/>
    <cellStyle name="Normal 4 7 3 2 3 2" xfId="30759"/>
    <cellStyle name="Normal 4 7 3 2 3 3" xfId="43000"/>
    <cellStyle name="Normal 4 7 3 2 4" xfId="24642"/>
    <cellStyle name="Normal 4 7 3 2 5" xfId="36886"/>
    <cellStyle name="Normal 4 7 3 2 6" xfId="49115"/>
    <cellStyle name="Normal 4 7 3 3" xfId="7506"/>
    <cellStyle name="Normal 4 7 3 3 2" xfId="18506"/>
    <cellStyle name="Normal 4 7 3 3 2 2" xfId="30761"/>
    <cellStyle name="Normal 4 7 3 3 2 3" xfId="43002"/>
    <cellStyle name="Normal 4 7 3 3 3" xfId="24644"/>
    <cellStyle name="Normal 4 7 3 3 4" xfId="36888"/>
    <cellStyle name="Normal 4 7 3 3 5" xfId="49117"/>
    <cellStyle name="Normal 4 7 3 4" xfId="18503"/>
    <cellStyle name="Normal 4 7 3 4 2" xfId="30758"/>
    <cellStyle name="Normal 4 7 3 4 3" xfId="42999"/>
    <cellStyle name="Normal 4 7 3 5" xfId="24641"/>
    <cellStyle name="Normal 4 7 3 6" xfId="36885"/>
    <cellStyle name="Normal 4 7 3 7" xfId="49114"/>
    <cellStyle name="Normal 4 7 4" xfId="7507"/>
    <cellStyle name="Normal 4 7 4 2" xfId="7508"/>
    <cellStyle name="Normal 4 7 4 2 2" xfId="18508"/>
    <cellStyle name="Normal 4 7 4 2 2 2" xfId="30763"/>
    <cellStyle name="Normal 4 7 4 2 2 3" xfId="43004"/>
    <cellStyle name="Normal 4 7 4 2 3" xfId="24646"/>
    <cellStyle name="Normal 4 7 4 2 4" xfId="36890"/>
    <cellStyle name="Normal 4 7 4 2 5" xfId="49119"/>
    <cellStyle name="Normal 4 7 4 3" xfId="18507"/>
    <cellStyle name="Normal 4 7 4 3 2" xfId="30762"/>
    <cellStyle name="Normal 4 7 4 3 3" xfId="43003"/>
    <cellStyle name="Normal 4 7 4 4" xfId="24645"/>
    <cellStyle name="Normal 4 7 4 5" xfId="36889"/>
    <cellStyle name="Normal 4 7 4 6" xfId="49118"/>
    <cellStyle name="Normal 4 7 5" xfId="7509"/>
    <cellStyle name="Normal 4 7 5 2" xfId="18509"/>
    <cellStyle name="Normal 4 7 5 2 2" xfId="30764"/>
    <cellStyle name="Normal 4 7 5 2 3" xfId="43005"/>
    <cellStyle name="Normal 4 7 5 3" xfId="24647"/>
    <cellStyle name="Normal 4 7 5 4" xfId="36891"/>
    <cellStyle name="Normal 4 7 5 5" xfId="49120"/>
    <cellStyle name="Normal 4 7 6" xfId="18494"/>
    <cellStyle name="Normal 4 7 6 2" xfId="30749"/>
    <cellStyle name="Normal 4 7 6 3" xfId="42990"/>
    <cellStyle name="Normal 4 7 7" xfId="24632"/>
    <cellStyle name="Normal 4 7 8" xfId="36876"/>
    <cellStyle name="Normal 4 7 9" xfId="49105"/>
    <cellStyle name="Normal 4 8" xfId="7510"/>
    <cellStyle name="Normal 4 8 2" xfId="7511"/>
    <cellStyle name="Normal 4 8 2 2" xfId="7512"/>
    <cellStyle name="Normal 4 8 2 2 2" xfId="7513"/>
    <cellStyle name="Normal 4 8 2 2 2 2" xfId="18513"/>
    <cellStyle name="Normal 4 8 2 2 2 2 2" xfId="30768"/>
    <cellStyle name="Normal 4 8 2 2 2 2 3" xfId="43009"/>
    <cellStyle name="Normal 4 8 2 2 2 3" xfId="24651"/>
    <cellStyle name="Normal 4 8 2 2 2 4" xfId="36895"/>
    <cellStyle name="Normal 4 8 2 2 2 5" xfId="49124"/>
    <cellStyle name="Normal 4 8 2 2 3" xfId="18512"/>
    <cellStyle name="Normal 4 8 2 2 3 2" xfId="30767"/>
    <cellStyle name="Normal 4 8 2 2 3 3" xfId="43008"/>
    <cellStyle name="Normal 4 8 2 2 4" xfId="24650"/>
    <cellStyle name="Normal 4 8 2 2 5" xfId="36894"/>
    <cellStyle name="Normal 4 8 2 2 6" xfId="49123"/>
    <cellStyle name="Normal 4 8 2 3" xfId="7514"/>
    <cellStyle name="Normal 4 8 2 3 2" xfId="18514"/>
    <cellStyle name="Normal 4 8 2 3 2 2" xfId="30769"/>
    <cellStyle name="Normal 4 8 2 3 2 3" xfId="43010"/>
    <cellStyle name="Normal 4 8 2 3 3" xfId="24652"/>
    <cellStyle name="Normal 4 8 2 3 4" xfId="36896"/>
    <cellStyle name="Normal 4 8 2 3 5" xfId="49125"/>
    <cellStyle name="Normal 4 8 2 4" xfId="18511"/>
    <cellStyle name="Normal 4 8 2 4 2" xfId="30766"/>
    <cellStyle name="Normal 4 8 2 4 3" xfId="43007"/>
    <cellStyle name="Normal 4 8 2 5" xfId="24649"/>
    <cellStyle name="Normal 4 8 2 6" xfId="36893"/>
    <cellStyle name="Normal 4 8 2 7" xfId="49122"/>
    <cellStyle name="Normal 4 8 3" xfId="7515"/>
    <cellStyle name="Normal 4 8 3 2" xfId="7516"/>
    <cellStyle name="Normal 4 8 3 2 2" xfId="18516"/>
    <cellStyle name="Normal 4 8 3 2 2 2" xfId="30771"/>
    <cellStyle name="Normal 4 8 3 2 2 3" xfId="43012"/>
    <cellStyle name="Normal 4 8 3 2 3" xfId="24654"/>
    <cellStyle name="Normal 4 8 3 2 4" xfId="36898"/>
    <cellStyle name="Normal 4 8 3 2 5" xfId="49127"/>
    <cellStyle name="Normal 4 8 3 3" xfId="18515"/>
    <cellStyle name="Normal 4 8 3 3 2" xfId="30770"/>
    <cellStyle name="Normal 4 8 3 3 3" xfId="43011"/>
    <cellStyle name="Normal 4 8 3 4" xfId="24653"/>
    <cellStyle name="Normal 4 8 3 5" xfId="36897"/>
    <cellStyle name="Normal 4 8 3 6" xfId="49126"/>
    <cellStyle name="Normal 4 8 4" xfId="7517"/>
    <cellStyle name="Normal 4 8 4 2" xfId="18517"/>
    <cellStyle name="Normal 4 8 4 2 2" xfId="30772"/>
    <cellStyle name="Normal 4 8 4 2 3" xfId="43013"/>
    <cellStyle name="Normal 4 8 4 3" xfId="24655"/>
    <cellStyle name="Normal 4 8 4 4" xfId="36899"/>
    <cellStyle name="Normal 4 8 4 5" xfId="49128"/>
    <cellStyle name="Normal 4 8 5" xfId="18510"/>
    <cellStyle name="Normal 4 8 5 2" xfId="30765"/>
    <cellStyle name="Normal 4 8 5 3" xfId="43006"/>
    <cellStyle name="Normal 4 8 6" xfId="24648"/>
    <cellStyle name="Normal 4 8 7" xfId="36892"/>
    <cellStyle name="Normal 4 8 8" xfId="49121"/>
    <cellStyle name="Normal 4 9" xfId="7518"/>
    <cellStyle name="Normal 4 9 2" xfId="7519"/>
    <cellStyle name="Normal 4 9 2 2" xfId="7520"/>
    <cellStyle name="Normal 4 9 2 2 2" xfId="18520"/>
    <cellStyle name="Normal 4 9 2 2 2 2" xfId="30775"/>
    <cellStyle name="Normal 4 9 2 2 2 3" xfId="43016"/>
    <cellStyle name="Normal 4 9 2 2 3" xfId="24658"/>
    <cellStyle name="Normal 4 9 2 2 4" xfId="36902"/>
    <cellStyle name="Normal 4 9 2 2 5" xfId="49131"/>
    <cellStyle name="Normal 4 9 2 3" xfId="18519"/>
    <cellStyle name="Normal 4 9 2 3 2" xfId="30774"/>
    <cellStyle name="Normal 4 9 2 3 3" xfId="43015"/>
    <cellStyle name="Normal 4 9 2 4" xfId="24657"/>
    <cellStyle name="Normal 4 9 2 5" xfId="36901"/>
    <cellStyle name="Normal 4 9 2 6" xfId="49130"/>
    <cellStyle name="Normal 4 9 3" xfId="7521"/>
    <cellStyle name="Normal 4 9 3 2" xfId="18521"/>
    <cellStyle name="Normal 4 9 3 2 2" xfId="30776"/>
    <cellStyle name="Normal 4 9 3 2 3" xfId="43017"/>
    <cellStyle name="Normal 4 9 3 3" xfId="24659"/>
    <cellStyle name="Normal 4 9 3 4" xfId="36903"/>
    <cellStyle name="Normal 4 9 3 5" xfId="49132"/>
    <cellStyle name="Normal 4 9 4" xfId="18518"/>
    <cellStyle name="Normal 4 9 4 2" xfId="30773"/>
    <cellStyle name="Normal 4 9 4 3" xfId="43014"/>
    <cellStyle name="Normal 4 9 5" xfId="24656"/>
    <cellStyle name="Normal 4 9 6" xfId="36900"/>
    <cellStyle name="Normal 4 9 7" xfId="49129"/>
    <cellStyle name="Normal 40" xfId="14225"/>
    <cellStyle name="Normal 40 2" xfId="20340"/>
    <cellStyle name="Normal 40 2 2" xfId="32594"/>
    <cellStyle name="Normal 40 2 3" xfId="44835"/>
    <cellStyle name="Normal 40 3" xfId="26480"/>
    <cellStyle name="Normal 40 4" xfId="38721"/>
    <cellStyle name="Normal 41" xfId="20343"/>
    <cellStyle name="Normal 41 2" xfId="32597"/>
    <cellStyle name="Normal 42" xfId="20344"/>
    <cellStyle name="Normal 42 2" xfId="32598"/>
    <cellStyle name="Normal 43" xfId="20345"/>
    <cellStyle name="Normal 43 2" xfId="32599"/>
    <cellStyle name="Normal 43 3" xfId="44838"/>
    <cellStyle name="Normal 44" xfId="20349"/>
    <cellStyle name="Normal 45" xfId="32600"/>
    <cellStyle name="Normal 46" xfId="50941"/>
    <cellStyle name="Normal 47" xfId="50943"/>
    <cellStyle name="Normal 48" xfId="50945"/>
    <cellStyle name="Normal 5" xfId="36"/>
    <cellStyle name="Normal 5 10" xfId="7522"/>
    <cellStyle name="Normal 5 10 2" xfId="7523"/>
    <cellStyle name="Normal 5 10 2 2" xfId="18523"/>
    <cellStyle name="Normal 5 10 2 2 2" xfId="30778"/>
    <cellStyle name="Normal 5 10 2 2 3" xfId="43019"/>
    <cellStyle name="Normal 5 10 2 3" xfId="24661"/>
    <cellStyle name="Normal 5 10 2 4" xfId="36905"/>
    <cellStyle name="Normal 5 10 2 5" xfId="49134"/>
    <cellStyle name="Normal 5 10 3" xfId="18522"/>
    <cellStyle name="Normal 5 10 3 2" xfId="30777"/>
    <cellStyle name="Normal 5 10 3 3" xfId="43018"/>
    <cellStyle name="Normal 5 10 4" xfId="24660"/>
    <cellStyle name="Normal 5 10 5" xfId="36904"/>
    <cellStyle name="Normal 5 10 6" xfId="49133"/>
    <cellStyle name="Normal 5 11" xfId="7524"/>
    <cellStyle name="Normal 5 11 2" xfId="18524"/>
    <cellStyle name="Normal 5 11 2 2" xfId="30779"/>
    <cellStyle name="Normal 5 11 2 3" xfId="43020"/>
    <cellStyle name="Normal 5 11 3" xfId="24662"/>
    <cellStyle name="Normal 5 11 4" xfId="36906"/>
    <cellStyle name="Normal 5 11 5" xfId="49135"/>
    <cellStyle name="Normal 5 12" xfId="20376"/>
    <cellStyle name="Normal 5 13" xfId="20353"/>
    <cellStyle name="Normal 5 14" xfId="32604"/>
    <cellStyle name="Normal 5 2" xfId="7525"/>
    <cellStyle name="Normal 5 2 10" xfId="18525"/>
    <cellStyle name="Normal 5 2 10 2" xfId="30780"/>
    <cellStyle name="Normal 5 2 10 3" xfId="43021"/>
    <cellStyle name="Normal 5 2 11" xfId="24663"/>
    <cellStyle name="Normal 5 2 12" xfId="36907"/>
    <cellStyle name="Normal 5 2 13" xfId="49136"/>
    <cellStyle name="Normal 5 2 2" xfId="7526"/>
    <cellStyle name="Normal 5 2 2 10" xfId="24664"/>
    <cellStyle name="Normal 5 2 2 11" xfId="36908"/>
    <cellStyle name="Normal 5 2 2 12" xfId="49137"/>
    <cellStyle name="Normal 5 2 2 2" xfId="7527"/>
    <cellStyle name="Normal 5 2 2 2 10" xfId="36909"/>
    <cellStyle name="Normal 5 2 2 2 11" xfId="49138"/>
    <cellStyle name="Normal 5 2 2 2 2" xfId="7528"/>
    <cellStyle name="Normal 5 2 2 2 2 10" xfId="49139"/>
    <cellStyle name="Normal 5 2 2 2 2 2" xfId="7529"/>
    <cellStyle name="Normal 5 2 2 2 2 2 2" xfId="7530"/>
    <cellStyle name="Normal 5 2 2 2 2 2 2 2" xfId="7531"/>
    <cellStyle name="Normal 5 2 2 2 2 2 2 2 2" xfId="7532"/>
    <cellStyle name="Normal 5 2 2 2 2 2 2 2 2 2" xfId="7533"/>
    <cellStyle name="Normal 5 2 2 2 2 2 2 2 2 2 2" xfId="18533"/>
    <cellStyle name="Normal 5 2 2 2 2 2 2 2 2 2 2 2" xfId="30788"/>
    <cellStyle name="Normal 5 2 2 2 2 2 2 2 2 2 2 3" xfId="43029"/>
    <cellStyle name="Normal 5 2 2 2 2 2 2 2 2 2 3" xfId="24671"/>
    <cellStyle name="Normal 5 2 2 2 2 2 2 2 2 2 4" xfId="36915"/>
    <cellStyle name="Normal 5 2 2 2 2 2 2 2 2 2 5" xfId="49144"/>
    <cellStyle name="Normal 5 2 2 2 2 2 2 2 2 3" xfId="18532"/>
    <cellStyle name="Normal 5 2 2 2 2 2 2 2 2 3 2" xfId="30787"/>
    <cellStyle name="Normal 5 2 2 2 2 2 2 2 2 3 3" xfId="43028"/>
    <cellStyle name="Normal 5 2 2 2 2 2 2 2 2 4" xfId="24670"/>
    <cellStyle name="Normal 5 2 2 2 2 2 2 2 2 5" xfId="36914"/>
    <cellStyle name="Normal 5 2 2 2 2 2 2 2 2 6" xfId="49143"/>
    <cellStyle name="Normal 5 2 2 2 2 2 2 2 3" xfId="7534"/>
    <cellStyle name="Normal 5 2 2 2 2 2 2 2 3 2" xfId="18534"/>
    <cellStyle name="Normal 5 2 2 2 2 2 2 2 3 2 2" xfId="30789"/>
    <cellStyle name="Normal 5 2 2 2 2 2 2 2 3 2 3" xfId="43030"/>
    <cellStyle name="Normal 5 2 2 2 2 2 2 2 3 3" xfId="24672"/>
    <cellStyle name="Normal 5 2 2 2 2 2 2 2 3 4" xfId="36916"/>
    <cellStyle name="Normal 5 2 2 2 2 2 2 2 3 5" xfId="49145"/>
    <cellStyle name="Normal 5 2 2 2 2 2 2 2 4" xfId="18531"/>
    <cellStyle name="Normal 5 2 2 2 2 2 2 2 4 2" xfId="30786"/>
    <cellStyle name="Normal 5 2 2 2 2 2 2 2 4 3" xfId="43027"/>
    <cellStyle name="Normal 5 2 2 2 2 2 2 2 5" xfId="24669"/>
    <cellStyle name="Normal 5 2 2 2 2 2 2 2 6" xfId="36913"/>
    <cellStyle name="Normal 5 2 2 2 2 2 2 2 7" xfId="49142"/>
    <cellStyle name="Normal 5 2 2 2 2 2 2 3" xfId="7535"/>
    <cellStyle name="Normal 5 2 2 2 2 2 2 3 2" xfId="7536"/>
    <cellStyle name="Normal 5 2 2 2 2 2 2 3 2 2" xfId="18536"/>
    <cellStyle name="Normal 5 2 2 2 2 2 2 3 2 2 2" xfId="30791"/>
    <cellStyle name="Normal 5 2 2 2 2 2 2 3 2 2 3" xfId="43032"/>
    <cellStyle name="Normal 5 2 2 2 2 2 2 3 2 3" xfId="24674"/>
    <cellStyle name="Normal 5 2 2 2 2 2 2 3 2 4" xfId="36918"/>
    <cellStyle name="Normal 5 2 2 2 2 2 2 3 2 5" xfId="49147"/>
    <cellStyle name="Normal 5 2 2 2 2 2 2 3 3" xfId="18535"/>
    <cellStyle name="Normal 5 2 2 2 2 2 2 3 3 2" xfId="30790"/>
    <cellStyle name="Normal 5 2 2 2 2 2 2 3 3 3" xfId="43031"/>
    <cellStyle name="Normal 5 2 2 2 2 2 2 3 4" xfId="24673"/>
    <cellStyle name="Normal 5 2 2 2 2 2 2 3 5" xfId="36917"/>
    <cellStyle name="Normal 5 2 2 2 2 2 2 3 6" xfId="49146"/>
    <cellStyle name="Normal 5 2 2 2 2 2 2 4" xfId="7537"/>
    <cellStyle name="Normal 5 2 2 2 2 2 2 4 2" xfId="18537"/>
    <cellStyle name="Normal 5 2 2 2 2 2 2 4 2 2" xfId="30792"/>
    <cellStyle name="Normal 5 2 2 2 2 2 2 4 2 3" xfId="43033"/>
    <cellStyle name="Normal 5 2 2 2 2 2 2 4 3" xfId="24675"/>
    <cellStyle name="Normal 5 2 2 2 2 2 2 4 4" xfId="36919"/>
    <cellStyle name="Normal 5 2 2 2 2 2 2 4 5" xfId="49148"/>
    <cellStyle name="Normal 5 2 2 2 2 2 2 5" xfId="18530"/>
    <cellStyle name="Normal 5 2 2 2 2 2 2 5 2" xfId="30785"/>
    <cellStyle name="Normal 5 2 2 2 2 2 2 5 3" xfId="43026"/>
    <cellStyle name="Normal 5 2 2 2 2 2 2 6" xfId="24668"/>
    <cellStyle name="Normal 5 2 2 2 2 2 2 7" xfId="36912"/>
    <cellStyle name="Normal 5 2 2 2 2 2 2 8" xfId="49141"/>
    <cellStyle name="Normal 5 2 2 2 2 2 3" xfId="7538"/>
    <cellStyle name="Normal 5 2 2 2 2 2 3 2" xfId="7539"/>
    <cellStyle name="Normal 5 2 2 2 2 2 3 2 2" xfId="7540"/>
    <cellStyle name="Normal 5 2 2 2 2 2 3 2 2 2" xfId="18540"/>
    <cellStyle name="Normal 5 2 2 2 2 2 3 2 2 2 2" xfId="30795"/>
    <cellStyle name="Normal 5 2 2 2 2 2 3 2 2 2 3" xfId="43036"/>
    <cellStyle name="Normal 5 2 2 2 2 2 3 2 2 3" xfId="24678"/>
    <cellStyle name="Normal 5 2 2 2 2 2 3 2 2 4" xfId="36922"/>
    <cellStyle name="Normal 5 2 2 2 2 2 3 2 2 5" xfId="49151"/>
    <cellStyle name="Normal 5 2 2 2 2 2 3 2 3" xfId="18539"/>
    <cellStyle name="Normal 5 2 2 2 2 2 3 2 3 2" xfId="30794"/>
    <cellStyle name="Normal 5 2 2 2 2 2 3 2 3 3" xfId="43035"/>
    <cellStyle name="Normal 5 2 2 2 2 2 3 2 4" xfId="24677"/>
    <cellStyle name="Normal 5 2 2 2 2 2 3 2 5" xfId="36921"/>
    <cellStyle name="Normal 5 2 2 2 2 2 3 2 6" xfId="49150"/>
    <cellStyle name="Normal 5 2 2 2 2 2 3 3" xfId="7541"/>
    <cellStyle name="Normal 5 2 2 2 2 2 3 3 2" xfId="18541"/>
    <cellStyle name="Normal 5 2 2 2 2 2 3 3 2 2" xfId="30796"/>
    <cellStyle name="Normal 5 2 2 2 2 2 3 3 2 3" xfId="43037"/>
    <cellStyle name="Normal 5 2 2 2 2 2 3 3 3" xfId="24679"/>
    <cellStyle name="Normal 5 2 2 2 2 2 3 3 4" xfId="36923"/>
    <cellStyle name="Normal 5 2 2 2 2 2 3 3 5" xfId="49152"/>
    <cellStyle name="Normal 5 2 2 2 2 2 3 4" xfId="18538"/>
    <cellStyle name="Normal 5 2 2 2 2 2 3 4 2" xfId="30793"/>
    <cellStyle name="Normal 5 2 2 2 2 2 3 4 3" xfId="43034"/>
    <cellStyle name="Normal 5 2 2 2 2 2 3 5" xfId="24676"/>
    <cellStyle name="Normal 5 2 2 2 2 2 3 6" xfId="36920"/>
    <cellStyle name="Normal 5 2 2 2 2 2 3 7" xfId="49149"/>
    <cellStyle name="Normal 5 2 2 2 2 2 4" xfId="7542"/>
    <cellStyle name="Normal 5 2 2 2 2 2 4 2" xfId="7543"/>
    <cellStyle name="Normal 5 2 2 2 2 2 4 2 2" xfId="18543"/>
    <cellStyle name="Normal 5 2 2 2 2 2 4 2 2 2" xfId="30798"/>
    <cellStyle name="Normal 5 2 2 2 2 2 4 2 2 3" xfId="43039"/>
    <cellStyle name="Normal 5 2 2 2 2 2 4 2 3" xfId="24681"/>
    <cellStyle name="Normal 5 2 2 2 2 2 4 2 4" xfId="36925"/>
    <cellStyle name="Normal 5 2 2 2 2 2 4 2 5" xfId="49154"/>
    <cellStyle name="Normal 5 2 2 2 2 2 4 3" xfId="18542"/>
    <cellStyle name="Normal 5 2 2 2 2 2 4 3 2" xfId="30797"/>
    <cellStyle name="Normal 5 2 2 2 2 2 4 3 3" xfId="43038"/>
    <cellStyle name="Normal 5 2 2 2 2 2 4 4" xfId="24680"/>
    <cellStyle name="Normal 5 2 2 2 2 2 4 5" xfId="36924"/>
    <cellStyle name="Normal 5 2 2 2 2 2 4 6" xfId="49153"/>
    <cellStyle name="Normal 5 2 2 2 2 2 5" xfId="7544"/>
    <cellStyle name="Normal 5 2 2 2 2 2 5 2" xfId="18544"/>
    <cellStyle name="Normal 5 2 2 2 2 2 5 2 2" xfId="30799"/>
    <cellStyle name="Normal 5 2 2 2 2 2 5 2 3" xfId="43040"/>
    <cellStyle name="Normal 5 2 2 2 2 2 5 3" xfId="24682"/>
    <cellStyle name="Normal 5 2 2 2 2 2 5 4" xfId="36926"/>
    <cellStyle name="Normal 5 2 2 2 2 2 5 5" xfId="49155"/>
    <cellStyle name="Normal 5 2 2 2 2 2 6" xfId="18529"/>
    <cellStyle name="Normal 5 2 2 2 2 2 6 2" xfId="30784"/>
    <cellStyle name="Normal 5 2 2 2 2 2 6 3" xfId="43025"/>
    <cellStyle name="Normal 5 2 2 2 2 2 7" xfId="24667"/>
    <cellStyle name="Normal 5 2 2 2 2 2 8" xfId="36911"/>
    <cellStyle name="Normal 5 2 2 2 2 2 9" xfId="49140"/>
    <cellStyle name="Normal 5 2 2 2 2 3" xfId="7545"/>
    <cellStyle name="Normal 5 2 2 2 2 3 2" xfId="7546"/>
    <cellStyle name="Normal 5 2 2 2 2 3 2 2" xfId="7547"/>
    <cellStyle name="Normal 5 2 2 2 2 3 2 2 2" xfId="7548"/>
    <cellStyle name="Normal 5 2 2 2 2 3 2 2 2 2" xfId="18548"/>
    <cellStyle name="Normal 5 2 2 2 2 3 2 2 2 2 2" xfId="30803"/>
    <cellStyle name="Normal 5 2 2 2 2 3 2 2 2 2 3" xfId="43044"/>
    <cellStyle name="Normal 5 2 2 2 2 3 2 2 2 3" xfId="24686"/>
    <cellStyle name="Normal 5 2 2 2 2 3 2 2 2 4" xfId="36930"/>
    <cellStyle name="Normal 5 2 2 2 2 3 2 2 2 5" xfId="49159"/>
    <cellStyle name="Normal 5 2 2 2 2 3 2 2 3" xfId="18547"/>
    <cellStyle name="Normal 5 2 2 2 2 3 2 2 3 2" xfId="30802"/>
    <cellStyle name="Normal 5 2 2 2 2 3 2 2 3 3" xfId="43043"/>
    <cellStyle name="Normal 5 2 2 2 2 3 2 2 4" xfId="24685"/>
    <cellStyle name="Normal 5 2 2 2 2 3 2 2 5" xfId="36929"/>
    <cellStyle name="Normal 5 2 2 2 2 3 2 2 6" xfId="49158"/>
    <cellStyle name="Normal 5 2 2 2 2 3 2 3" xfId="7549"/>
    <cellStyle name="Normal 5 2 2 2 2 3 2 3 2" xfId="18549"/>
    <cellStyle name="Normal 5 2 2 2 2 3 2 3 2 2" xfId="30804"/>
    <cellStyle name="Normal 5 2 2 2 2 3 2 3 2 3" xfId="43045"/>
    <cellStyle name="Normal 5 2 2 2 2 3 2 3 3" xfId="24687"/>
    <cellStyle name="Normal 5 2 2 2 2 3 2 3 4" xfId="36931"/>
    <cellStyle name="Normal 5 2 2 2 2 3 2 3 5" xfId="49160"/>
    <cellStyle name="Normal 5 2 2 2 2 3 2 4" xfId="18546"/>
    <cellStyle name="Normal 5 2 2 2 2 3 2 4 2" xfId="30801"/>
    <cellStyle name="Normal 5 2 2 2 2 3 2 4 3" xfId="43042"/>
    <cellStyle name="Normal 5 2 2 2 2 3 2 5" xfId="24684"/>
    <cellStyle name="Normal 5 2 2 2 2 3 2 6" xfId="36928"/>
    <cellStyle name="Normal 5 2 2 2 2 3 2 7" xfId="49157"/>
    <cellStyle name="Normal 5 2 2 2 2 3 3" xfId="7550"/>
    <cellStyle name="Normal 5 2 2 2 2 3 3 2" xfId="7551"/>
    <cellStyle name="Normal 5 2 2 2 2 3 3 2 2" xfId="18551"/>
    <cellStyle name="Normal 5 2 2 2 2 3 3 2 2 2" xfId="30806"/>
    <cellStyle name="Normal 5 2 2 2 2 3 3 2 2 3" xfId="43047"/>
    <cellStyle name="Normal 5 2 2 2 2 3 3 2 3" xfId="24689"/>
    <cellStyle name="Normal 5 2 2 2 2 3 3 2 4" xfId="36933"/>
    <cellStyle name="Normal 5 2 2 2 2 3 3 2 5" xfId="49162"/>
    <cellStyle name="Normal 5 2 2 2 2 3 3 3" xfId="18550"/>
    <cellStyle name="Normal 5 2 2 2 2 3 3 3 2" xfId="30805"/>
    <cellStyle name="Normal 5 2 2 2 2 3 3 3 3" xfId="43046"/>
    <cellStyle name="Normal 5 2 2 2 2 3 3 4" xfId="24688"/>
    <cellStyle name="Normal 5 2 2 2 2 3 3 5" xfId="36932"/>
    <cellStyle name="Normal 5 2 2 2 2 3 3 6" xfId="49161"/>
    <cellStyle name="Normal 5 2 2 2 2 3 4" xfId="7552"/>
    <cellStyle name="Normal 5 2 2 2 2 3 4 2" xfId="18552"/>
    <cellStyle name="Normal 5 2 2 2 2 3 4 2 2" xfId="30807"/>
    <cellStyle name="Normal 5 2 2 2 2 3 4 2 3" xfId="43048"/>
    <cellStyle name="Normal 5 2 2 2 2 3 4 3" xfId="24690"/>
    <cellStyle name="Normal 5 2 2 2 2 3 4 4" xfId="36934"/>
    <cellStyle name="Normal 5 2 2 2 2 3 4 5" xfId="49163"/>
    <cellStyle name="Normal 5 2 2 2 2 3 5" xfId="18545"/>
    <cellStyle name="Normal 5 2 2 2 2 3 5 2" xfId="30800"/>
    <cellStyle name="Normal 5 2 2 2 2 3 5 3" xfId="43041"/>
    <cellStyle name="Normal 5 2 2 2 2 3 6" xfId="24683"/>
    <cellStyle name="Normal 5 2 2 2 2 3 7" xfId="36927"/>
    <cellStyle name="Normal 5 2 2 2 2 3 8" xfId="49156"/>
    <cellStyle name="Normal 5 2 2 2 2 4" xfId="7553"/>
    <cellStyle name="Normal 5 2 2 2 2 4 2" xfId="7554"/>
    <cellStyle name="Normal 5 2 2 2 2 4 2 2" xfId="7555"/>
    <cellStyle name="Normal 5 2 2 2 2 4 2 2 2" xfId="18555"/>
    <cellStyle name="Normal 5 2 2 2 2 4 2 2 2 2" xfId="30810"/>
    <cellStyle name="Normal 5 2 2 2 2 4 2 2 2 3" xfId="43051"/>
    <cellStyle name="Normal 5 2 2 2 2 4 2 2 3" xfId="24693"/>
    <cellStyle name="Normal 5 2 2 2 2 4 2 2 4" xfId="36937"/>
    <cellStyle name="Normal 5 2 2 2 2 4 2 2 5" xfId="49166"/>
    <cellStyle name="Normal 5 2 2 2 2 4 2 3" xfId="18554"/>
    <cellStyle name="Normal 5 2 2 2 2 4 2 3 2" xfId="30809"/>
    <cellStyle name="Normal 5 2 2 2 2 4 2 3 3" xfId="43050"/>
    <cellStyle name="Normal 5 2 2 2 2 4 2 4" xfId="24692"/>
    <cellStyle name="Normal 5 2 2 2 2 4 2 5" xfId="36936"/>
    <cellStyle name="Normal 5 2 2 2 2 4 2 6" xfId="49165"/>
    <cellStyle name="Normal 5 2 2 2 2 4 3" xfId="7556"/>
    <cellStyle name="Normal 5 2 2 2 2 4 3 2" xfId="18556"/>
    <cellStyle name="Normal 5 2 2 2 2 4 3 2 2" xfId="30811"/>
    <cellStyle name="Normal 5 2 2 2 2 4 3 2 3" xfId="43052"/>
    <cellStyle name="Normal 5 2 2 2 2 4 3 3" xfId="24694"/>
    <cellStyle name="Normal 5 2 2 2 2 4 3 4" xfId="36938"/>
    <cellStyle name="Normal 5 2 2 2 2 4 3 5" xfId="49167"/>
    <cellStyle name="Normal 5 2 2 2 2 4 4" xfId="18553"/>
    <cellStyle name="Normal 5 2 2 2 2 4 4 2" xfId="30808"/>
    <cellStyle name="Normal 5 2 2 2 2 4 4 3" xfId="43049"/>
    <cellStyle name="Normal 5 2 2 2 2 4 5" xfId="24691"/>
    <cellStyle name="Normal 5 2 2 2 2 4 6" xfId="36935"/>
    <cellStyle name="Normal 5 2 2 2 2 4 7" xfId="49164"/>
    <cellStyle name="Normal 5 2 2 2 2 5" xfId="7557"/>
    <cellStyle name="Normal 5 2 2 2 2 5 2" xfId="7558"/>
    <cellStyle name="Normal 5 2 2 2 2 5 2 2" xfId="18558"/>
    <cellStyle name="Normal 5 2 2 2 2 5 2 2 2" xfId="30813"/>
    <cellStyle name="Normal 5 2 2 2 2 5 2 2 3" xfId="43054"/>
    <cellStyle name="Normal 5 2 2 2 2 5 2 3" xfId="24696"/>
    <cellStyle name="Normal 5 2 2 2 2 5 2 4" xfId="36940"/>
    <cellStyle name="Normal 5 2 2 2 2 5 2 5" xfId="49169"/>
    <cellStyle name="Normal 5 2 2 2 2 5 3" xfId="18557"/>
    <cellStyle name="Normal 5 2 2 2 2 5 3 2" xfId="30812"/>
    <cellStyle name="Normal 5 2 2 2 2 5 3 3" xfId="43053"/>
    <cellStyle name="Normal 5 2 2 2 2 5 4" xfId="24695"/>
    <cellStyle name="Normal 5 2 2 2 2 5 5" xfId="36939"/>
    <cellStyle name="Normal 5 2 2 2 2 5 6" xfId="49168"/>
    <cellStyle name="Normal 5 2 2 2 2 6" xfId="7559"/>
    <cellStyle name="Normal 5 2 2 2 2 6 2" xfId="18559"/>
    <cellStyle name="Normal 5 2 2 2 2 6 2 2" xfId="30814"/>
    <cellStyle name="Normal 5 2 2 2 2 6 2 3" xfId="43055"/>
    <cellStyle name="Normal 5 2 2 2 2 6 3" xfId="24697"/>
    <cellStyle name="Normal 5 2 2 2 2 6 4" xfId="36941"/>
    <cellStyle name="Normal 5 2 2 2 2 6 5" xfId="49170"/>
    <cellStyle name="Normal 5 2 2 2 2 7" xfId="18528"/>
    <cellStyle name="Normal 5 2 2 2 2 7 2" xfId="30783"/>
    <cellStyle name="Normal 5 2 2 2 2 7 3" xfId="43024"/>
    <cellStyle name="Normal 5 2 2 2 2 8" xfId="24666"/>
    <cellStyle name="Normal 5 2 2 2 2 9" xfId="36910"/>
    <cellStyle name="Normal 5 2 2 2 3" xfId="7560"/>
    <cellStyle name="Normal 5 2 2 2 3 2" xfId="7561"/>
    <cellStyle name="Normal 5 2 2 2 3 2 2" xfId="7562"/>
    <cellStyle name="Normal 5 2 2 2 3 2 2 2" xfId="7563"/>
    <cellStyle name="Normal 5 2 2 2 3 2 2 2 2" xfId="7564"/>
    <cellStyle name="Normal 5 2 2 2 3 2 2 2 2 2" xfId="18564"/>
    <cellStyle name="Normal 5 2 2 2 3 2 2 2 2 2 2" xfId="30819"/>
    <cellStyle name="Normal 5 2 2 2 3 2 2 2 2 2 3" xfId="43060"/>
    <cellStyle name="Normal 5 2 2 2 3 2 2 2 2 3" xfId="24702"/>
    <cellStyle name="Normal 5 2 2 2 3 2 2 2 2 4" xfId="36946"/>
    <cellStyle name="Normal 5 2 2 2 3 2 2 2 2 5" xfId="49175"/>
    <cellStyle name="Normal 5 2 2 2 3 2 2 2 3" xfId="18563"/>
    <cellStyle name="Normal 5 2 2 2 3 2 2 2 3 2" xfId="30818"/>
    <cellStyle name="Normal 5 2 2 2 3 2 2 2 3 3" xfId="43059"/>
    <cellStyle name="Normal 5 2 2 2 3 2 2 2 4" xfId="24701"/>
    <cellStyle name="Normal 5 2 2 2 3 2 2 2 5" xfId="36945"/>
    <cellStyle name="Normal 5 2 2 2 3 2 2 2 6" xfId="49174"/>
    <cellStyle name="Normal 5 2 2 2 3 2 2 3" xfId="7565"/>
    <cellStyle name="Normal 5 2 2 2 3 2 2 3 2" xfId="18565"/>
    <cellStyle name="Normal 5 2 2 2 3 2 2 3 2 2" xfId="30820"/>
    <cellStyle name="Normal 5 2 2 2 3 2 2 3 2 3" xfId="43061"/>
    <cellStyle name="Normal 5 2 2 2 3 2 2 3 3" xfId="24703"/>
    <cellStyle name="Normal 5 2 2 2 3 2 2 3 4" xfId="36947"/>
    <cellStyle name="Normal 5 2 2 2 3 2 2 3 5" xfId="49176"/>
    <cellStyle name="Normal 5 2 2 2 3 2 2 4" xfId="18562"/>
    <cellStyle name="Normal 5 2 2 2 3 2 2 4 2" xfId="30817"/>
    <cellStyle name="Normal 5 2 2 2 3 2 2 4 3" xfId="43058"/>
    <cellStyle name="Normal 5 2 2 2 3 2 2 5" xfId="24700"/>
    <cellStyle name="Normal 5 2 2 2 3 2 2 6" xfId="36944"/>
    <cellStyle name="Normal 5 2 2 2 3 2 2 7" xfId="49173"/>
    <cellStyle name="Normal 5 2 2 2 3 2 3" xfId="7566"/>
    <cellStyle name="Normal 5 2 2 2 3 2 3 2" xfId="7567"/>
    <cellStyle name="Normal 5 2 2 2 3 2 3 2 2" xfId="18567"/>
    <cellStyle name="Normal 5 2 2 2 3 2 3 2 2 2" xfId="30822"/>
    <cellStyle name="Normal 5 2 2 2 3 2 3 2 2 3" xfId="43063"/>
    <cellStyle name="Normal 5 2 2 2 3 2 3 2 3" xfId="24705"/>
    <cellStyle name="Normal 5 2 2 2 3 2 3 2 4" xfId="36949"/>
    <cellStyle name="Normal 5 2 2 2 3 2 3 2 5" xfId="49178"/>
    <cellStyle name="Normal 5 2 2 2 3 2 3 3" xfId="18566"/>
    <cellStyle name="Normal 5 2 2 2 3 2 3 3 2" xfId="30821"/>
    <cellStyle name="Normal 5 2 2 2 3 2 3 3 3" xfId="43062"/>
    <cellStyle name="Normal 5 2 2 2 3 2 3 4" xfId="24704"/>
    <cellStyle name="Normal 5 2 2 2 3 2 3 5" xfId="36948"/>
    <cellStyle name="Normal 5 2 2 2 3 2 3 6" xfId="49177"/>
    <cellStyle name="Normal 5 2 2 2 3 2 4" xfId="7568"/>
    <cellStyle name="Normal 5 2 2 2 3 2 4 2" xfId="18568"/>
    <cellStyle name="Normal 5 2 2 2 3 2 4 2 2" xfId="30823"/>
    <cellStyle name="Normal 5 2 2 2 3 2 4 2 3" xfId="43064"/>
    <cellStyle name="Normal 5 2 2 2 3 2 4 3" xfId="24706"/>
    <cellStyle name="Normal 5 2 2 2 3 2 4 4" xfId="36950"/>
    <cellStyle name="Normal 5 2 2 2 3 2 4 5" xfId="49179"/>
    <cellStyle name="Normal 5 2 2 2 3 2 5" xfId="18561"/>
    <cellStyle name="Normal 5 2 2 2 3 2 5 2" xfId="30816"/>
    <cellStyle name="Normal 5 2 2 2 3 2 5 3" xfId="43057"/>
    <cellStyle name="Normal 5 2 2 2 3 2 6" xfId="24699"/>
    <cellStyle name="Normal 5 2 2 2 3 2 7" xfId="36943"/>
    <cellStyle name="Normal 5 2 2 2 3 2 8" xfId="49172"/>
    <cellStyle name="Normal 5 2 2 2 3 3" xfId="7569"/>
    <cellStyle name="Normal 5 2 2 2 3 3 2" xfId="7570"/>
    <cellStyle name="Normal 5 2 2 2 3 3 2 2" xfId="7571"/>
    <cellStyle name="Normal 5 2 2 2 3 3 2 2 2" xfId="18571"/>
    <cellStyle name="Normal 5 2 2 2 3 3 2 2 2 2" xfId="30826"/>
    <cellStyle name="Normal 5 2 2 2 3 3 2 2 2 3" xfId="43067"/>
    <cellStyle name="Normal 5 2 2 2 3 3 2 2 3" xfId="24709"/>
    <cellStyle name="Normal 5 2 2 2 3 3 2 2 4" xfId="36953"/>
    <cellStyle name="Normal 5 2 2 2 3 3 2 2 5" xfId="49182"/>
    <cellStyle name="Normal 5 2 2 2 3 3 2 3" xfId="18570"/>
    <cellStyle name="Normal 5 2 2 2 3 3 2 3 2" xfId="30825"/>
    <cellStyle name="Normal 5 2 2 2 3 3 2 3 3" xfId="43066"/>
    <cellStyle name="Normal 5 2 2 2 3 3 2 4" xfId="24708"/>
    <cellStyle name="Normal 5 2 2 2 3 3 2 5" xfId="36952"/>
    <cellStyle name="Normal 5 2 2 2 3 3 2 6" xfId="49181"/>
    <cellStyle name="Normal 5 2 2 2 3 3 3" xfId="7572"/>
    <cellStyle name="Normal 5 2 2 2 3 3 3 2" xfId="18572"/>
    <cellStyle name="Normal 5 2 2 2 3 3 3 2 2" xfId="30827"/>
    <cellStyle name="Normal 5 2 2 2 3 3 3 2 3" xfId="43068"/>
    <cellStyle name="Normal 5 2 2 2 3 3 3 3" xfId="24710"/>
    <cellStyle name="Normal 5 2 2 2 3 3 3 4" xfId="36954"/>
    <cellStyle name="Normal 5 2 2 2 3 3 3 5" xfId="49183"/>
    <cellStyle name="Normal 5 2 2 2 3 3 4" xfId="18569"/>
    <cellStyle name="Normal 5 2 2 2 3 3 4 2" xfId="30824"/>
    <cellStyle name="Normal 5 2 2 2 3 3 4 3" xfId="43065"/>
    <cellStyle name="Normal 5 2 2 2 3 3 5" xfId="24707"/>
    <cellStyle name="Normal 5 2 2 2 3 3 6" xfId="36951"/>
    <cellStyle name="Normal 5 2 2 2 3 3 7" xfId="49180"/>
    <cellStyle name="Normal 5 2 2 2 3 4" xfId="7573"/>
    <cellStyle name="Normal 5 2 2 2 3 4 2" xfId="7574"/>
    <cellStyle name="Normal 5 2 2 2 3 4 2 2" xfId="18574"/>
    <cellStyle name="Normal 5 2 2 2 3 4 2 2 2" xfId="30829"/>
    <cellStyle name="Normal 5 2 2 2 3 4 2 2 3" xfId="43070"/>
    <cellStyle name="Normal 5 2 2 2 3 4 2 3" xfId="24712"/>
    <cellStyle name="Normal 5 2 2 2 3 4 2 4" xfId="36956"/>
    <cellStyle name="Normal 5 2 2 2 3 4 2 5" xfId="49185"/>
    <cellStyle name="Normal 5 2 2 2 3 4 3" xfId="18573"/>
    <cellStyle name="Normal 5 2 2 2 3 4 3 2" xfId="30828"/>
    <cellStyle name="Normal 5 2 2 2 3 4 3 3" xfId="43069"/>
    <cellStyle name="Normal 5 2 2 2 3 4 4" xfId="24711"/>
    <cellStyle name="Normal 5 2 2 2 3 4 5" xfId="36955"/>
    <cellStyle name="Normal 5 2 2 2 3 4 6" xfId="49184"/>
    <cellStyle name="Normal 5 2 2 2 3 5" xfId="7575"/>
    <cellStyle name="Normal 5 2 2 2 3 5 2" xfId="18575"/>
    <cellStyle name="Normal 5 2 2 2 3 5 2 2" xfId="30830"/>
    <cellStyle name="Normal 5 2 2 2 3 5 2 3" xfId="43071"/>
    <cellStyle name="Normal 5 2 2 2 3 5 3" xfId="24713"/>
    <cellStyle name="Normal 5 2 2 2 3 5 4" xfId="36957"/>
    <cellStyle name="Normal 5 2 2 2 3 5 5" xfId="49186"/>
    <cellStyle name="Normal 5 2 2 2 3 6" xfId="18560"/>
    <cellStyle name="Normal 5 2 2 2 3 6 2" xfId="30815"/>
    <cellStyle name="Normal 5 2 2 2 3 6 3" xfId="43056"/>
    <cellStyle name="Normal 5 2 2 2 3 7" xfId="24698"/>
    <cellStyle name="Normal 5 2 2 2 3 8" xfId="36942"/>
    <cellStyle name="Normal 5 2 2 2 3 9" xfId="49171"/>
    <cellStyle name="Normal 5 2 2 2 4" xfId="7576"/>
    <cellStyle name="Normal 5 2 2 2 4 2" xfId="7577"/>
    <cellStyle name="Normal 5 2 2 2 4 2 2" xfId="7578"/>
    <cellStyle name="Normal 5 2 2 2 4 2 2 2" xfId="7579"/>
    <cellStyle name="Normal 5 2 2 2 4 2 2 2 2" xfId="18579"/>
    <cellStyle name="Normal 5 2 2 2 4 2 2 2 2 2" xfId="30834"/>
    <cellStyle name="Normal 5 2 2 2 4 2 2 2 2 3" xfId="43075"/>
    <cellStyle name="Normal 5 2 2 2 4 2 2 2 3" xfId="24717"/>
    <cellStyle name="Normal 5 2 2 2 4 2 2 2 4" xfId="36961"/>
    <cellStyle name="Normal 5 2 2 2 4 2 2 2 5" xfId="49190"/>
    <cellStyle name="Normal 5 2 2 2 4 2 2 3" xfId="18578"/>
    <cellStyle name="Normal 5 2 2 2 4 2 2 3 2" xfId="30833"/>
    <cellStyle name="Normal 5 2 2 2 4 2 2 3 3" xfId="43074"/>
    <cellStyle name="Normal 5 2 2 2 4 2 2 4" xfId="24716"/>
    <cellStyle name="Normal 5 2 2 2 4 2 2 5" xfId="36960"/>
    <cellStyle name="Normal 5 2 2 2 4 2 2 6" xfId="49189"/>
    <cellStyle name="Normal 5 2 2 2 4 2 3" xfId="7580"/>
    <cellStyle name="Normal 5 2 2 2 4 2 3 2" xfId="18580"/>
    <cellStyle name="Normal 5 2 2 2 4 2 3 2 2" xfId="30835"/>
    <cellStyle name="Normal 5 2 2 2 4 2 3 2 3" xfId="43076"/>
    <cellStyle name="Normal 5 2 2 2 4 2 3 3" xfId="24718"/>
    <cellStyle name="Normal 5 2 2 2 4 2 3 4" xfId="36962"/>
    <cellStyle name="Normal 5 2 2 2 4 2 3 5" xfId="49191"/>
    <cellStyle name="Normal 5 2 2 2 4 2 4" xfId="18577"/>
    <cellStyle name="Normal 5 2 2 2 4 2 4 2" xfId="30832"/>
    <cellStyle name="Normal 5 2 2 2 4 2 4 3" xfId="43073"/>
    <cellStyle name="Normal 5 2 2 2 4 2 5" xfId="24715"/>
    <cellStyle name="Normal 5 2 2 2 4 2 6" xfId="36959"/>
    <cellStyle name="Normal 5 2 2 2 4 2 7" xfId="49188"/>
    <cellStyle name="Normal 5 2 2 2 4 3" xfId="7581"/>
    <cellStyle name="Normal 5 2 2 2 4 3 2" xfId="7582"/>
    <cellStyle name="Normal 5 2 2 2 4 3 2 2" xfId="18582"/>
    <cellStyle name="Normal 5 2 2 2 4 3 2 2 2" xfId="30837"/>
    <cellStyle name="Normal 5 2 2 2 4 3 2 2 3" xfId="43078"/>
    <cellStyle name="Normal 5 2 2 2 4 3 2 3" xfId="24720"/>
    <cellStyle name="Normal 5 2 2 2 4 3 2 4" xfId="36964"/>
    <cellStyle name="Normal 5 2 2 2 4 3 2 5" xfId="49193"/>
    <cellStyle name="Normal 5 2 2 2 4 3 3" xfId="18581"/>
    <cellStyle name="Normal 5 2 2 2 4 3 3 2" xfId="30836"/>
    <cellStyle name="Normal 5 2 2 2 4 3 3 3" xfId="43077"/>
    <cellStyle name="Normal 5 2 2 2 4 3 4" xfId="24719"/>
    <cellStyle name="Normal 5 2 2 2 4 3 5" xfId="36963"/>
    <cellStyle name="Normal 5 2 2 2 4 3 6" xfId="49192"/>
    <cellStyle name="Normal 5 2 2 2 4 4" xfId="7583"/>
    <cellStyle name="Normal 5 2 2 2 4 4 2" xfId="18583"/>
    <cellStyle name="Normal 5 2 2 2 4 4 2 2" xfId="30838"/>
    <cellStyle name="Normal 5 2 2 2 4 4 2 3" xfId="43079"/>
    <cellStyle name="Normal 5 2 2 2 4 4 3" xfId="24721"/>
    <cellStyle name="Normal 5 2 2 2 4 4 4" xfId="36965"/>
    <cellStyle name="Normal 5 2 2 2 4 4 5" xfId="49194"/>
    <cellStyle name="Normal 5 2 2 2 4 5" xfId="18576"/>
    <cellStyle name="Normal 5 2 2 2 4 5 2" xfId="30831"/>
    <cellStyle name="Normal 5 2 2 2 4 5 3" xfId="43072"/>
    <cellStyle name="Normal 5 2 2 2 4 6" xfId="24714"/>
    <cellStyle name="Normal 5 2 2 2 4 7" xfId="36958"/>
    <cellStyle name="Normal 5 2 2 2 4 8" xfId="49187"/>
    <cellStyle name="Normal 5 2 2 2 5" xfId="7584"/>
    <cellStyle name="Normal 5 2 2 2 5 2" xfId="7585"/>
    <cellStyle name="Normal 5 2 2 2 5 2 2" xfId="7586"/>
    <cellStyle name="Normal 5 2 2 2 5 2 2 2" xfId="18586"/>
    <cellStyle name="Normal 5 2 2 2 5 2 2 2 2" xfId="30841"/>
    <cellStyle name="Normal 5 2 2 2 5 2 2 2 3" xfId="43082"/>
    <cellStyle name="Normal 5 2 2 2 5 2 2 3" xfId="24724"/>
    <cellStyle name="Normal 5 2 2 2 5 2 2 4" xfId="36968"/>
    <cellStyle name="Normal 5 2 2 2 5 2 2 5" xfId="49197"/>
    <cellStyle name="Normal 5 2 2 2 5 2 3" xfId="18585"/>
    <cellStyle name="Normal 5 2 2 2 5 2 3 2" xfId="30840"/>
    <cellStyle name="Normal 5 2 2 2 5 2 3 3" xfId="43081"/>
    <cellStyle name="Normal 5 2 2 2 5 2 4" xfId="24723"/>
    <cellStyle name="Normal 5 2 2 2 5 2 5" xfId="36967"/>
    <cellStyle name="Normal 5 2 2 2 5 2 6" xfId="49196"/>
    <cellStyle name="Normal 5 2 2 2 5 3" xfId="7587"/>
    <cellStyle name="Normal 5 2 2 2 5 3 2" xfId="18587"/>
    <cellStyle name="Normal 5 2 2 2 5 3 2 2" xfId="30842"/>
    <cellStyle name="Normal 5 2 2 2 5 3 2 3" xfId="43083"/>
    <cellStyle name="Normal 5 2 2 2 5 3 3" xfId="24725"/>
    <cellStyle name="Normal 5 2 2 2 5 3 4" xfId="36969"/>
    <cellStyle name="Normal 5 2 2 2 5 3 5" xfId="49198"/>
    <cellStyle name="Normal 5 2 2 2 5 4" xfId="18584"/>
    <cellStyle name="Normal 5 2 2 2 5 4 2" xfId="30839"/>
    <cellStyle name="Normal 5 2 2 2 5 4 3" xfId="43080"/>
    <cellStyle name="Normal 5 2 2 2 5 5" xfId="24722"/>
    <cellStyle name="Normal 5 2 2 2 5 6" xfId="36966"/>
    <cellStyle name="Normal 5 2 2 2 5 7" xfId="49195"/>
    <cellStyle name="Normal 5 2 2 2 6" xfId="7588"/>
    <cellStyle name="Normal 5 2 2 2 6 2" xfId="7589"/>
    <cellStyle name="Normal 5 2 2 2 6 2 2" xfId="18589"/>
    <cellStyle name="Normal 5 2 2 2 6 2 2 2" xfId="30844"/>
    <cellStyle name="Normal 5 2 2 2 6 2 2 3" xfId="43085"/>
    <cellStyle name="Normal 5 2 2 2 6 2 3" xfId="24727"/>
    <cellStyle name="Normal 5 2 2 2 6 2 4" xfId="36971"/>
    <cellStyle name="Normal 5 2 2 2 6 2 5" xfId="49200"/>
    <cellStyle name="Normal 5 2 2 2 6 3" xfId="18588"/>
    <cellStyle name="Normal 5 2 2 2 6 3 2" xfId="30843"/>
    <cellStyle name="Normal 5 2 2 2 6 3 3" xfId="43084"/>
    <cellStyle name="Normal 5 2 2 2 6 4" xfId="24726"/>
    <cellStyle name="Normal 5 2 2 2 6 5" xfId="36970"/>
    <cellStyle name="Normal 5 2 2 2 6 6" xfId="49199"/>
    <cellStyle name="Normal 5 2 2 2 7" xfId="7590"/>
    <cellStyle name="Normal 5 2 2 2 7 2" xfId="18590"/>
    <cellStyle name="Normal 5 2 2 2 7 2 2" xfId="30845"/>
    <cellStyle name="Normal 5 2 2 2 7 2 3" xfId="43086"/>
    <cellStyle name="Normal 5 2 2 2 7 3" xfId="24728"/>
    <cellStyle name="Normal 5 2 2 2 7 4" xfId="36972"/>
    <cellStyle name="Normal 5 2 2 2 7 5" xfId="49201"/>
    <cellStyle name="Normal 5 2 2 2 8" xfId="18527"/>
    <cellStyle name="Normal 5 2 2 2 8 2" xfId="30782"/>
    <cellStyle name="Normal 5 2 2 2 8 3" xfId="43023"/>
    <cellStyle name="Normal 5 2 2 2 9" xfId="24665"/>
    <cellStyle name="Normal 5 2 2 3" xfId="7591"/>
    <cellStyle name="Normal 5 2 2 3 10" xfId="49202"/>
    <cellStyle name="Normal 5 2 2 3 2" xfId="7592"/>
    <cellStyle name="Normal 5 2 2 3 2 2" xfId="7593"/>
    <cellStyle name="Normal 5 2 2 3 2 2 2" xfId="7594"/>
    <cellStyle name="Normal 5 2 2 3 2 2 2 2" xfId="7595"/>
    <cellStyle name="Normal 5 2 2 3 2 2 2 2 2" xfId="7596"/>
    <cellStyle name="Normal 5 2 2 3 2 2 2 2 2 2" xfId="18596"/>
    <cellStyle name="Normal 5 2 2 3 2 2 2 2 2 2 2" xfId="30851"/>
    <cellStyle name="Normal 5 2 2 3 2 2 2 2 2 2 3" xfId="43092"/>
    <cellStyle name="Normal 5 2 2 3 2 2 2 2 2 3" xfId="24734"/>
    <cellStyle name="Normal 5 2 2 3 2 2 2 2 2 4" xfId="36978"/>
    <cellStyle name="Normal 5 2 2 3 2 2 2 2 2 5" xfId="49207"/>
    <cellStyle name="Normal 5 2 2 3 2 2 2 2 3" xfId="18595"/>
    <cellStyle name="Normal 5 2 2 3 2 2 2 2 3 2" xfId="30850"/>
    <cellStyle name="Normal 5 2 2 3 2 2 2 2 3 3" xfId="43091"/>
    <cellStyle name="Normal 5 2 2 3 2 2 2 2 4" xfId="24733"/>
    <cellStyle name="Normal 5 2 2 3 2 2 2 2 5" xfId="36977"/>
    <cellStyle name="Normal 5 2 2 3 2 2 2 2 6" xfId="49206"/>
    <cellStyle name="Normal 5 2 2 3 2 2 2 3" xfId="7597"/>
    <cellStyle name="Normal 5 2 2 3 2 2 2 3 2" xfId="18597"/>
    <cellStyle name="Normal 5 2 2 3 2 2 2 3 2 2" xfId="30852"/>
    <cellStyle name="Normal 5 2 2 3 2 2 2 3 2 3" xfId="43093"/>
    <cellStyle name="Normal 5 2 2 3 2 2 2 3 3" xfId="24735"/>
    <cellStyle name="Normal 5 2 2 3 2 2 2 3 4" xfId="36979"/>
    <cellStyle name="Normal 5 2 2 3 2 2 2 3 5" xfId="49208"/>
    <cellStyle name="Normal 5 2 2 3 2 2 2 4" xfId="18594"/>
    <cellStyle name="Normal 5 2 2 3 2 2 2 4 2" xfId="30849"/>
    <cellStyle name="Normal 5 2 2 3 2 2 2 4 3" xfId="43090"/>
    <cellStyle name="Normal 5 2 2 3 2 2 2 5" xfId="24732"/>
    <cellStyle name="Normal 5 2 2 3 2 2 2 6" xfId="36976"/>
    <cellStyle name="Normal 5 2 2 3 2 2 2 7" xfId="49205"/>
    <cellStyle name="Normal 5 2 2 3 2 2 3" xfId="7598"/>
    <cellStyle name="Normal 5 2 2 3 2 2 3 2" xfId="7599"/>
    <cellStyle name="Normal 5 2 2 3 2 2 3 2 2" xfId="18599"/>
    <cellStyle name="Normal 5 2 2 3 2 2 3 2 2 2" xfId="30854"/>
    <cellStyle name="Normal 5 2 2 3 2 2 3 2 2 3" xfId="43095"/>
    <cellStyle name="Normal 5 2 2 3 2 2 3 2 3" xfId="24737"/>
    <cellStyle name="Normal 5 2 2 3 2 2 3 2 4" xfId="36981"/>
    <cellStyle name="Normal 5 2 2 3 2 2 3 2 5" xfId="49210"/>
    <cellStyle name="Normal 5 2 2 3 2 2 3 3" xfId="18598"/>
    <cellStyle name="Normal 5 2 2 3 2 2 3 3 2" xfId="30853"/>
    <cellStyle name="Normal 5 2 2 3 2 2 3 3 3" xfId="43094"/>
    <cellStyle name="Normal 5 2 2 3 2 2 3 4" xfId="24736"/>
    <cellStyle name="Normal 5 2 2 3 2 2 3 5" xfId="36980"/>
    <cellStyle name="Normal 5 2 2 3 2 2 3 6" xfId="49209"/>
    <cellStyle name="Normal 5 2 2 3 2 2 4" xfId="7600"/>
    <cellStyle name="Normal 5 2 2 3 2 2 4 2" xfId="18600"/>
    <cellStyle name="Normal 5 2 2 3 2 2 4 2 2" xfId="30855"/>
    <cellStyle name="Normal 5 2 2 3 2 2 4 2 3" xfId="43096"/>
    <cellStyle name="Normal 5 2 2 3 2 2 4 3" xfId="24738"/>
    <cellStyle name="Normal 5 2 2 3 2 2 4 4" xfId="36982"/>
    <cellStyle name="Normal 5 2 2 3 2 2 4 5" xfId="49211"/>
    <cellStyle name="Normal 5 2 2 3 2 2 5" xfId="18593"/>
    <cellStyle name="Normal 5 2 2 3 2 2 5 2" xfId="30848"/>
    <cellStyle name="Normal 5 2 2 3 2 2 5 3" xfId="43089"/>
    <cellStyle name="Normal 5 2 2 3 2 2 6" xfId="24731"/>
    <cellStyle name="Normal 5 2 2 3 2 2 7" xfId="36975"/>
    <cellStyle name="Normal 5 2 2 3 2 2 8" xfId="49204"/>
    <cellStyle name="Normal 5 2 2 3 2 3" xfId="7601"/>
    <cellStyle name="Normal 5 2 2 3 2 3 2" xfId="7602"/>
    <cellStyle name="Normal 5 2 2 3 2 3 2 2" xfId="7603"/>
    <cellStyle name="Normal 5 2 2 3 2 3 2 2 2" xfId="18603"/>
    <cellStyle name="Normal 5 2 2 3 2 3 2 2 2 2" xfId="30858"/>
    <cellStyle name="Normal 5 2 2 3 2 3 2 2 2 3" xfId="43099"/>
    <cellStyle name="Normal 5 2 2 3 2 3 2 2 3" xfId="24741"/>
    <cellStyle name="Normal 5 2 2 3 2 3 2 2 4" xfId="36985"/>
    <cellStyle name="Normal 5 2 2 3 2 3 2 2 5" xfId="49214"/>
    <cellStyle name="Normal 5 2 2 3 2 3 2 3" xfId="18602"/>
    <cellStyle name="Normal 5 2 2 3 2 3 2 3 2" xfId="30857"/>
    <cellStyle name="Normal 5 2 2 3 2 3 2 3 3" xfId="43098"/>
    <cellStyle name="Normal 5 2 2 3 2 3 2 4" xfId="24740"/>
    <cellStyle name="Normal 5 2 2 3 2 3 2 5" xfId="36984"/>
    <cellStyle name="Normal 5 2 2 3 2 3 2 6" xfId="49213"/>
    <cellStyle name="Normal 5 2 2 3 2 3 3" xfId="7604"/>
    <cellStyle name="Normal 5 2 2 3 2 3 3 2" xfId="18604"/>
    <cellStyle name="Normal 5 2 2 3 2 3 3 2 2" xfId="30859"/>
    <cellStyle name="Normal 5 2 2 3 2 3 3 2 3" xfId="43100"/>
    <cellStyle name="Normal 5 2 2 3 2 3 3 3" xfId="24742"/>
    <cellStyle name="Normal 5 2 2 3 2 3 3 4" xfId="36986"/>
    <cellStyle name="Normal 5 2 2 3 2 3 3 5" xfId="49215"/>
    <cellStyle name="Normal 5 2 2 3 2 3 4" xfId="18601"/>
    <cellStyle name="Normal 5 2 2 3 2 3 4 2" xfId="30856"/>
    <cellStyle name="Normal 5 2 2 3 2 3 4 3" xfId="43097"/>
    <cellStyle name="Normal 5 2 2 3 2 3 5" xfId="24739"/>
    <cellStyle name="Normal 5 2 2 3 2 3 6" xfId="36983"/>
    <cellStyle name="Normal 5 2 2 3 2 3 7" xfId="49212"/>
    <cellStyle name="Normal 5 2 2 3 2 4" xfId="7605"/>
    <cellStyle name="Normal 5 2 2 3 2 4 2" xfId="7606"/>
    <cellStyle name="Normal 5 2 2 3 2 4 2 2" xfId="18606"/>
    <cellStyle name="Normal 5 2 2 3 2 4 2 2 2" xfId="30861"/>
    <cellStyle name="Normal 5 2 2 3 2 4 2 2 3" xfId="43102"/>
    <cellStyle name="Normal 5 2 2 3 2 4 2 3" xfId="24744"/>
    <cellStyle name="Normal 5 2 2 3 2 4 2 4" xfId="36988"/>
    <cellStyle name="Normal 5 2 2 3 2 4 2 5" xfId="49217"/>
    <cellStyle name="Normal 5 2 2 3 2 4 3" xfId="18605"/>
    <cellStyle name="Normal 5 2 2 3 2 4 3 2" xfId="30860"/>
    <cellStyle name="Normal 5 2 2 3 2 4 3 3" xfId="43101"/>
    <cellStyle name="Normal 5 2 2 3 2 4 4" xfId="24743"/>
    <cellStyle name="Normal 5 2 2 3 2 4 5" xfId="36987"/>
    <cellStyle name="Normal 5 2 2 3 2 4 6" xfId="49216"/>
    <cellStyle name="Normal 5 2 2 3 2 5" xfId="7607"/>
    <cellStyle name="Normal 5 2 2 3 2 5 2" xfId="18607"/>
    <cellStyle name="Normal 5 2 2 3 2 5 2 2" xfId="30862"/>
    <cellStyle name="Normal 5 2 2 3 2 5 2 3" xfId="43103"/>
    <cellStyle name="Normal 5 2 2 3 2 5 3" xfId="24745"/>
    <cellStyle name="Normal 5 2 2 3 2 5 4" xfId="36989"/>
    <cellStyle name="Normal 5 2 2 3 2 5 5" xfId="49218"/>
    <cellStyle name="Normal 5 2 2 3 2 6" xfId="18592"/>
    <cellStyle name="Normal 5 2 2 3 2 6 2" xfId="30847"/>
    <cellStyle name="Normal 5 2 2 3 2 6 3" xfId="43088"/>
    <cellStyle name="Normal 5 2 2 3 2 7" xfId="24730"/>
    <cellStyle name="Normal 5 2 2 3 2 8" xfId="36974"/>
    <cellStyle name="Normal 5 2 2 3 2 9" xfId="49203"/>
    <cellStyle name="Normal 5 2 2 3 3" xfId="7608"/>
    <cellStyle name="Normal 5 2 2 3 3 2" xfId="7609"/>
    <cellStyle name="Normal 5 2 2 3 3 2 2" xfId="7610"/>
    <cellStyle name="Normal 5 2 2 3 3 2 2 2" xfId="7611"/>
    <cellStyle name="Normal 5 2 2 3 3 2 2 2 2" xfId="18611"/>
    <cellStyle name="Normal 5 2 2 3 3 2 2 2 2 2" xfId="30866"/>
    <cellStyle name="Normal 5 2 2 3 3 2 2 2 2 3" xfId="43107"/>
    <cellStyle name="Normal 5 2 2 3 3 2 2 2 3" xfId="24749"/>
    <cellStyle name="Normal 5 2 2 3 3 2 2 2 4" xfId="36993"/>
    <cellStyle name="Normal 5 2 2 3 3 2 2 2 5" xfId="49222"/>
    <cellStyle name="Normal 5 2 2 3 3 2 2 3" xfId="18610"/>
    <cellStyle name="Normal 5 2 2 3 3 2 2 3 2" xfId="30865"/>
    <cellStyle name="Normal 5 2 2 3 3 2 2 3 3" xfId="43106"/>
    <cellStyle name="Normal 5 2 2 3 3 2 2 4" xfId="24748"/>
    <cellStyle name="Normal 5 2 2 3 3 2 2 5" xfId="36992"/>
    <cellStyle name="Normal 5 2 2 3 3 2 2 6" xfId="49221"/>
    <cellStyle name="Normal 5 2 2 3 3 2 3" xfId="7612"/>
    <cellStyle name="Normal 5 2 2 3 3 2 3 2" xfId="18612"/>
    <cellStyle name="Normal 5 2 2 3 3 2 3 2 2" xfId="30867"/>
    <cellStyle name="Normal 5 2 2 3 3 2 3 2 3" xfId="43108"/>
    <cellStyle name="Normal 5 2 2 3 3 2 3 3" xfId="24750"/>
    <cellStyle name="Normal 5 2 2 3 3 2 3 4" xfId="36994"/>
    <cellStyle name="Normal 5 2 2 3 3 2 3 5" xfId="49223"/>
    <cellStyle name="Normal 5 2 2 3 3 2 4" xfId="18609"/>
    <cellStyle name="Normal 5 2 2 3 3 2 4 2" xfId="30864"/>
    <cellStyle name="Normal 5 2 2 3 3 2 4 3" xfId="43105"/>
    <cellStyle name="Normal 5 2 2 3 3 2 5" xfId="24747"/>
    <cellStyle name="Normal 5 2 2 3 3 2 6" xfId="36991"/>
    <cellStyle name="Normal 5 2 2 3 3 2 7" xfId="49220"/>
    <cellStyle name="Normal 5 2 2 3 3 3" xfId="7613"/>
    <cellStyle name="Normal 5 2 2 3 3 3 2" xfId="7614"/>
    <cellStyle name="Normal 5 2 2 3 3 3 2 2" xfId="18614"/>
    <cellStyle name="Normal 5 2 2 3 3 3 2 2 2" xfId="30869"/>
    <cellStyle name="Normal 5 2 2 3 3 3 2 2 3" xfId="43110"/>
    <cellStyle name="Normal 5 2 2 3 3 3 2 3" xfId="24752"/>
    <cellStyle name="Normal 5 2 2 3 3 3 2 4" xfId="36996"/>
    <cellStyle name="Normal 5 2 2 3 3 3 2 5" xfId="49225"/>
    <cellStyle name="Normal 5 2 2 3 3 3 3" xfId="18613"/>
    <cellStyle name="Normal 5 2 2 3 3 3 3 2" xfId="30868"/>
    <cellStyle name="Normal 5 2 2 3 3 3 3 3" xfId="43109"/>
    <cellStyle name="Normal 5 2 2 3 3 3 4" xfId="24751"/>
    <cellStyle name="Normal 5 2 2 3 3 3 5" xfId="36995"/>
    <cellStyle name="Normal 5 2 2 3 3 3 6" xfId="49224"/>
    <cellStyle name="Normal 5 2 2 3 3 4" xfId="7615"/>
    <cellStyle name="Normal 5 2 2 3 3 4 2" xfId="18615"/>
    <cellStyle name="Normal 5 2 2 3 3 4 2 2" xfId="30870"/>
    <cellStyle name="Normal 5 2 2 3 3 4 2 3" xfId="43111"/>
    <cellStyle name="Normal 5 2 2 3 3 4 3" xfId="24753"/>
    <cellStyle name="Normal 5 2 2 3 3 4 4" xfId="36997"/>
    <cellStyle name="Normal 5 2 2 3 3 4 5" xfId="49226"/>
    <cellStyle name="Normal 5 2 2 3 3 5" xfId="18608"/>
    <cellStyle name="Normal 5 2 2 3 3 5 2" xfId="30863"/>
    <cellStyle name="Normal 5 2 2 3 3 5 3" xfId="43104"/>
    <cellStyle name="Normal 5 2 2 3 3 6" xfId="24746"/>
    <cellStyle name="Normal 5 2 2 3 3 7" xfId="36990"/>
    <cellStyle name="Normal 5 2 2 3 3 8" xfId="49219"/>
    <cellStyle name="Normal 5 2 2 3 4" xfId="7616"/>
    <cellStyle name="Normal 5 2 2 3 4 2" xfId="7617"/>
    <cellStyle name="Normal 5 2 2 3 4 2 2" xfId="7618"/>
    <cellStyle name="Normal 5 2 2 3 4 2 2 2" xfId="18618"/>
    <cellStyle name="Normal 5 2 2 3 4 2 2 2 2" xfId="30873"/>
    <cellStyle name="Normal 5 2 2 3 4 2 2 2 3" xfId="43114"/>
    <cellStyle name="Normal 5 2 2 3 4 2 2 3" xfId="24756"/>
    <cellStyle name="Normal 5 2 2 3 4 2 2 4" xfId="37000"/>
    <cellStyle name="Normal 5 2 2 3 4 2 2 5" xfId="49229"/>
    <cellStyle name="Normal 5 2 2 3 4 2 3" xfId="18617"/>
    <cellStyle name="Normal 5 2 2 3 4 2 3 2" xfId="30872"/>
    <cellStyle name="Normal 5 2 2 3 4 2 3 3" xfId="43113"/>
    <cellStyle name="Normal 5 2 2 3 4 2 4" xfId="24755"/>
    <cellStyle name="Normal 5 2 2 3 4 2 5" xfId="36999"/>
    <cellStyle name="Normal 5 2 2 3 4 2 6" xfId="49228"/>
    <cellStyle name="Normal 5 2 2 3 4 3" xfId="7619"/>
    <cellStyle name="Normal 5 2 2 3 4 3 2" xfId="18619"/>
    <cellStyle name="Normal 5 2 2 3 4 3 2 2" xfId="30874"/>
    <cellStyle name="Normal 5 2 2 3 4 3 2 3" xfId="43115"/>
    <cellStyle name="Normal 5 2 2 3 4 3 3" xfId="24757"/>
    <cellStyle name="Normal 5 2 2 3 4 3 4" xfId="37001"/>
    <cellStyle name="Normal 5 2 2 3 4 3 5" xfId="49230"/>
    <cellStyle name="Normal 5 2 2 3 4 4" xfId="18616"/>
    <cellStyle name="Normal 5 2 2 3 4 4 2" xfId="30871"/>
    <cellStyle name="Normal 5 2 2 3 4 4 3" xfId="43112"/>
    <cellStyle name="Normal 5 2 2 3 4 5" xfId="24754"/>
    <cellStyle name="Normal 5 2 2 3 4 6" xfId="36998"/>
    <cellStyle name="Normal 5 2 2 3 4 7" xfId="49227"/>
    <cellStyle name="Normal 5 2 2 3 5" xfId="7620"/>
    <cellStyle name="Normal 5 2 2 3 5 2" xfId="7621"/>
    <cellStyle name="Normal 5 2 2 3 5 2 2" xfId="18621"/>
    <cellStyle name="Normal 5 2 2 3 5 2 2 2" xfId="30876"/>
    <cellStyle name="Normal 5 2 2 3 5 2 2 3" xfId="43117"/>
    <cellStyle name="Normal 5 2 2 3 5 2 3" xfId="24759"/>
    <cellStyle name="Normal 5 2 2 3 5 2 4" xfId="37003"/>
    <cellStyle name="Normal 5 2 2 3 5 2 5" xfId="49232"/>
    <cellStyle name="Normal 5 2 2 3 5 3" xfId="18620"/>
    <cellStyle name="Normal 5 2 2 3 5 3 2" xfId="30875"/>
    <cellStyle name="Normal 5 2 2 3 5 3 3" xfId="43116"/>
    <cellStyle name="Normal 5 2 2 3 5 4" xfId="24758"/>
    <cellStyle name="Normal 5 2 2 3 5 5" xfId="37002"/>
    <cellStyle name="Normal 5 2 2 3 5 6" xfId="49231"/>
    <cellStyle name="Normal 5 2 2 3 6" xfId="7622"/>
    <cellStyle name="Normal 5 2 2 3 6 2" xfId="18622"/>
    <cellStyle name="Normal 5 2 2 3 6 2 2" xfId="30877"/>
    <cellStyle name="Normal 5 2 2 3 6 2 3" xfId="43118"/>
    <cellStyle name="Normal 5 2 2 3 6 3" xfId="24760"/>
    <cellStyle name="Normal 5 2 2 3 6 4" xfId="37004"/>
    <cellStyle name="Normal 5 2 2 3 6 5" xfId="49233"/>
    <cellStyle name="Normal 5 2 2 3 7" xfId="18591"/>
    <cellStyle name="Normal 5 2 2 3 7 2" xfId="30846"/>
    <cellStyle name="Normal 5 2 2 3 7 3" xfId="43087"/>
    <cellStyle name="Normal 5 2 2 3 8" xfId="24729"/>
    <cellStyle name="Normal 5 2 2 3 9" xfId="36973"/>
    <cellStyle name="Normal 5 2 2 4" xfId="7623"/>
    <cellStyle name="Normal 5 2 2 4 2" xfId="7624"/>
    <cellStyle name="Normal 5 2 2 4 2 2" xfId="7625"/>
    <cellStyle name="Normal 5 2 2 4 2 2 2" xfId="7626"/>
    <cellStyle name="Normal 5 2 2 4 2 2 2 2" xfId="7627"/>
    <cellStyle name="Normal 5 2 2 4 2 2 2 2 2" xfId="18627"/>
    <cellStyle name="Normal 5 2 2 4 2 2 2 2 2 2" xfId="30882"/>
    <cellStyle name="Normal 5 2 2 4 2 2 2 2 2 3" xfId="43123"/>
    <cellStyle name="Normal 5 2 2 4 2 2 2 2 3" xfId="24765"/>
    <cellStyle name="Normal 5 2 2 4 2 2 2 2 4" xfId="37009"/>
    <cellStyle name="Normal 5 2 2 4 2 2 2 2 5" xfId="49238"/>
    <cellStyle name="Normal 5 2 2 4 2 2 2 3" xfId="18626"/>
    <cellStyle name="Normal 5 2 2 4 2 2 2 3 2" xfId="30881"/>
    <cellStyle name="Normal 5 2 2 4 2 2 2 3 3" xfId="43122"/>
    <cellStyle name="Normal 5 2 2 4 2 2 2 4" xfId="24764"/>
    <cellStyle name="Normal 5 2 2 4 2 2 2 5" xfId="37008"/>
    <cellStyle name="Normal 5 2 2 4 2 2 2 6" xfId="49237"/>
    <cellStyle name="Normal 5 2 2 4 2 2 3" xfId="7628"/>
    <cellStyle name="Normal 5 2 2 4 2 2 3 2" xfId="18628"/>
    <cellStyle name="Normal 5 2 2 4 2 2 3 2 2" xfId="30883"/>
    <cellStyle name="Normal 5 2 2 4 2 2 3 2 3" xfId="43124"/>
    <cellStyle name="Normal 5 2 2 4 2 2 3 3" xfId="24766"/>
    <cellStyle name="Normal 5 2 2 4 2 2 3 4" xfId="37010"/>
    <cellStyle name="Normal 5 2 2 4 2 2 3 5" xfId="49239"/>
    <cellStyle name="Normal 5 2 2 4 2 2 4" xfId="18625"/>
    <cellStyle name="Normal 5 2 2 4 2 2 4 2" xfId="30880"/>
    <cellStyle name="Normal 5 2 2 4 2 2 4 3" xfId="43121"/>
    <cellStyle name="Normal 5 2 2 4 2 2 5" xfId="24763"/>
    <cellStyle name="Normal 5 2 2 4 2 2 6" xfId="37007"/>
    <cellStyle name="Normal 5 2 2 4 2 2 7" xfId="49236"/>
    <cellStyle name="Normal 5 2 2 4 2 3" xfId="7629"/>
    <cellStyle name="Normal 5 2 2 4 2 3 2" xfId="7630"/>
    <cellStyle name="Normal 5 2 2 4 2 3 2 2" xfId="18630"/>
    <cellStyle name="Normal 5 2 2 4 2 3 2 2 2" xfId="30885"/>
    <cellStyle name="Normal 5 2 2 4 2 3 2 2 3" xfId="43126"/>
    <cellStyle name="Normal 5 2 2 4 2 3 2 3" xfId="24768"/>
    <cellStyle name="Normal 5 2 2 4 2 3 2 4" xfId="37012"/>
    <cellStyle name="Normal 5 2 2 4 2 3 2 5" xfId="49241"/>
    <cellStyle name="Normal 5 2 2 4 2 3 3" xfId="18629"/>
    <cellStyle name="Normal 5 2 2 4 2 3 3 2" xfId="30884"/>
    <cellStyle name="Normal 5 2 2 4 2 3 3 3" xfId="43125"/>
    <cellStyle name="Normal 5 2 2 4 2 3 4" xfId="24767"/>
    <cellStyle name="Normal 5 2 2 4 2 3 5" xfId="37011"/>
    <cellStyle name="Normal 5 2 2 4 2 3 6" xfId="49240"/>
    <cellStyle name="Normal 5 2 2 4 2 4" xfId="7631"/>
    <cellStyle name="Normal 5 2 2 4 2 4 2" xfId="18631"/>
    <cellStyle name="Normal 5 2 2 4 2 4 2 2" xfId="30886"/>
    <cellStyle name="Normal 5 2 2 4 2 4 2 3" xfId="43127"/>
    <cellStyle name="Normal 5 2 2 4 2 4 3" xfId="24769"/>
    <cellStyle name="Normal 5 2 2 4 2 4 4" xfId="37013"/>
    <cellStyle name="Normal 5 2 2 4 2 4 5" xfId="49242"/>
    <cellStyle name="Normal 5 2 2 4 2 5" xfId="18624"/>
    <cellStyle name="Normal 5 2 2 4 2 5 2" xfId="30879"/>
    <cellStyle name="Normal 5 2 2 4 2 5 3" xfId="43120"/>
    <cellStyle name="Normal 5 2 2 4 2 6" xfId="24762"/>
    <cellStyle name="Normal 5 2 2 4 2 7" xfId="37006"/>
    <cellStyle name="Normal 5 2 2 4 2 8" xfId="49235"/>
    <cellStyle name="Normal 5 2 2 4 3" xfId="7632"/>
    <cellStyle name="Normal 5 2 2 4 3 2" xfId="7633"/>
    <cellStyle name="Normal 5 2 2 4 3 2 2" xfId="7634"/>
    <cellStyle name="Normal 5 2 2 4 3 2 2 2" xfId="18634"/>
    <cellStyle name="Normal 5 2 2 4 3 2 2 2 2" xfId="30889"/>
    <cellStyle name="Normal 5 2 2 4 3 2 2 2 3" xfId="43130"/>
    <cellStyle name="Normal 5 2 2 4 3 2 2 3" xfId="24772"/>
    <cellStyle name="Normal 5 2 2 4 3 2 2 4" xfId="37016"/>
    <cellStyle name="Normal 5 2 2 4 3 2 2 5" xfId="49245"/>
    <cellStyle name="Normal 5 2 2 4 3 2 3" xfId="18633"/>
    <cellStyle name="Normal 5 2 2 4 3 2 3 2" xfId="30888"/>
    <cellStyle name="Normal 5 2 2 4 3 2 3 3" xfId="43129"/>
    <cellStyle name="Normal 5 2 2 4 3 2 4" xfId="24771"/>
    <cellStyle name="Normal 5 2 2 4 3 2 5" xfId="37015"/>
    <cellStyle name="Normal 5 2 2 4 3 2 6" xfId="49244"/>
    <cellStyle name="Normal 5 2 2 4 3 3" xfId="7635"/>
    <cellStyle name="Normal 5 2 2 4 3 3 2" xfId="18635"/>
    <cellStyle name="Normal 5 2 2 4 3 3 2 2" xfId="30890"/>
    <cellStyle name="Normal 5 2 2 4 3 3 2 3" xfId="43131"/>
    <cellStyle name="Normal 5 2 2 4 3 3 3" xfId="24773"/>
    <cellStyle name="Normal 5 2 2 4 3 3 4" xfId="37017"/>
    <cellStyle name="Normal 5 2 2 4 3 3 5" xfId="49246"/>
    <cellStyle name="Normal 5 2 2 4 3 4" xfId="18632"/>
    <cellStyle name="Normal 5 2 2 4 3 4 2" xfId="30887"/>
    <cellStyle name="Normal 5 2 2 4 3 4 3" xfId="43128"/>
    <cellStyle name="Normal 5 2 2 4 3 5" xfId="24770"/>
    <cellStyle name="Normal 5 2 2 4 3 6" xfId="37014"/>
    <cellStyle name="Normal 5 2 2 4 3 7" xfId="49243"/>
    <cellStyle name="Normal 5 2 2 4 4" xfId="7636"/>
    <cellStyle name="Normal 5 2 2 4 4 2" xfId="7637"/>
    <cellStyle name="Normal 5 2 2 4 4 2 2" xfId="18637"/>
    <cellStyle name="Normal 5 2 2 4 4 2 2 2" xfId="30892"/>
    <cellStyle name="Normal 5 2 2 4 4 2 2 3" xfId="43133"/>
    <cellStyle name="Normal 5 2 2 4 4 2 3" xfId="24775"/>
    <cellStyle name="Normal 5 2 2 4 4 2 4" xfId="37019"/>
    <cellStyle name="Normal 5 2 2 4 4 2 5" xfId="49248"/>
    <cellStyle name="Normal 5 2 2 4 4 3" xfId="18636"/>
    <cellStyle name="Normal 5 2 2 4 4 3 2" xfId="30891"/>
    <cellStyle name="Normal 5 2 2 4 4 3 3" xfId="43132"/>
    <cellStyle name="Normal 5 2 2 4 4 4" xfId="24774"/>
    <cellStyle name="Normal 5 2 2 4 4 5" xfId="37018"/>
    <cellStyle name="Normal 5 2 2 4 4 6" xfId="49247"/>
    <cellStyle name="Normal 5 2 2 4 5" xfId="7638"/>
    <cellStyle name="Normal 5 2 2 4 5 2" xfId="18638"/>
    <cellStyle name="Normal 5 2 2 4 5 2 2" xfId="30893"/>
    <cellStyle name="Normal 5 2 2 4 5 2 3" xfId="43134"/>
    <cellStyle name="Normal 5 2 2 4 5 3" xfId="24776"/>
    <cellStyle name="Normal 5 2 2 4 5 4" xfId="37020"/>
    <cellStyle name="Normal 5 2 2 4 5 5" xfId="49249"/>
    <cellStyle name="Normal 5 2 2 4 6" xfId="18623"/>
    <cellStyle name="Normal 5 2 2 4 6 2" xfId="30878"/>
    <cellStyle name="Normal 5 2 2 4 6 3" xfId="43119"/>
    <cellStyle name="Normal 5 2 2 4 7" xfId="24761"/>
    <cellStyle name="Normal 5 2 2 4 8" xfId="37005"/>
    <cellStyle name="Normal 5 2 2 4 9" xfId="49234"/>
    <cellStyle name="Normal 5 2 2 5" xfId="7639"/>
    <cellStyle name="Normal 5 2 2 5 2" xfId="7640"/>
    <cellStyle name="Normal 5 2 2 5 2 2" xfId="7641"/>
    <cellStyle name="Normal 5 2 2 5 2 2 2" xfId="7642"/>
    <cellStyle name="Normal 5 2 2 5 2 2 2 2" xfId="18642"/>
    <cellStyle name="Normal 5 2 2 5 2 2 2 2 2" xfId="30897"/>
    <cellStyle name="Normal 5 2 2 5 2 2 2 2 3" xfId="43138"/>
    <cellStyle name="Normal 5 2 2 5 2 2 2 3" xfId="24780"/>
    <cellStyle name="Normal 5 2 2 5 2 2 2 4" xfId="37024"/>
    <cellStyle name="Normal 5 2 2 5 2 2 2 5" xfId="49253"/>
    <cellStyle name="Normal 5 2 2 5 2 2 3" xfId="18641"/>
    <cellStyle name="Normal 5 2 2 5 2 2 3 2" xfId="30896"/>
    <cellStyle name="Normal 5 2 2 5 2 2 3 3" xfId="43137"/>
    <cellStyle name="Normal 5 2 2 5 2 2 4" xfId="24779"/>
    <cellStyle name="Normal 5 2 2 5 2 2 5" xfId="37023"/>
    <cellStyle name="Normal 5 2 2 5 2 2 6" xfId="49252"/>
    <cellStyle name="Normal 5 2 2 5 2 3" xfId="7643"/>
    <cellStyle name="Normal 5 2 2 5 2 3 2" xfId="18643"/>
    <cellStyle name="Normal 5 2 2 5 2 3 2 2" xfId="30898"/>
    <cellStyle name="Normal 5 2 2 5 2 3 2 3" xfId="43139"/>
    <cellStyle name="Normal 5 2 2 5 2 3 3" xfId="24781"/>
    <cellStyle name="Normal 5 2 2 5 2 3 4" xfId="37025"/>
    <cellStyle name="Normal 5 2 2 5 2 3 5" xfId="49254"/>
    <cellStyle name="Normal 5 2 2 5 2 4" xfId="18640"/>
    <cellStyle name="Normal 5 2 2 5 2 4 2" xfId="30895"/>
    <cellStyle name="Normal 5 2 2 5 2 4 3" xfId="43136"/>
    <cellStyle name="Normal 5 2 2 5 2 5" xfId="24778"/>
    <cellStyle name="Normal 5 2 2 5 2 6" xfId="37022"/>
    <cellStyle name="Normal 5 2 2 5 2 7" xfId="49251"/>
    <cellStyle name="Normal 5 2 2 5 3" xfId="7644"/>
    <cellStyle name="Normal 5 2 2 5 3 2" xfId="7645"/>
    <cellStyle name="Normal 5 2 2 5 3 2 2" xfId="18645"/>
    <cellStyle name="Normal 5 2 2 5 3 2 2 2" xfId="30900"/>
    <cellStyle name="Normal 5 2 2 5 3 2 2 3" xfId="43141"/>
    <cellStyle name="Normal 5 2 2 5 3 2 3" xfId="24783"/>
    <cellStyle name="Normal 5 2 2 5 3 2 4" xfId="37027"/>
    <cellStyle name="Normal 5 2 2 5 3 2 5" xfId="49256"/>
    <cellStyle name="Normal 5 2 2 5 3 3" xfId="18644"/>
    <cellStyle name="Normal 5 2 2 5 3 3 2" xfId="30899"/>
    <cellStyle name="Normal 5 2 2 5 3 3 3" xfId="43140"/>
    <cellStyle name="Normal 5 2 2 5 3 4" xfId="24782"/>
    <cellStyle name="Normal 5 2 2 5 3 5" xfId="37026"/>
    <cellStyle name="Normal 5 2 2 5 3 6" xfId="49255"/>
    <cellStyle name="Normal 5 2 2 5 4" xfId="7646"/>
    <cellStyle name="Normal 5 2 2 5 4 2" xfId="18646"/>
    <cellStyle name="Normal 5 2 2 5 4 2 2" xfId="30901"/>
    <cellStyle name="Normal 5 2 2 5 4 2 3" xfId="43142"/>
    <cellStyle name="Normal 5 2 2 5 4 3" xfId="24784"/>
    <cellStyle name="Normal 5 2 2 5 4 4" xfId="37028"/>
    <cellStyle name="Normal 5 2 2 5 4 5" xfId="49257"/>
    <cellStyle name="Normal 5 2 2 5 5" xfId="18639"/>
    <cellStyle name="Normal 5 2 2 5 5 2" xfId="30894"/>
    <cellStyle name="Normal 5 2 2 5 5 3" xfId="43135"/>
    <cellStyle name="Normal 5 2 2 5 6" xfId="24777"/>
    <cellStyle name="Normal 5 2 2 5 7" xfId="37021"/>
    <cellStyle name="Normal 5 2 2 5 8" xfId="49250"/>
    <cellStyle name="Normal 5 2 2 6" xfId="7647"/>
    <cellStyle name="Normal 5 2 2 6 2" xfId="7648"/>
    <cellStyle name="Normal 5 2 2 6 2 2" xfId="7649"/>
    <cellStyle name="Normal 5 2 2 6 2 2 2" xfId="18649"/>
    <cellStyle name="Normal 5 2 2 6 2 2 2 2" xfId="30904"/>
    <cellStyle name="Normal 5 2 2 6 2 2 2 3" xfId="43145"/>
    <cellStyle name="Normal 5 2 2 6 2 2 3" xfId="24787"/>
    <cellStyle name="Normal 5 2 2 6 2 2 4" xfId="37031"/>
    <cellStyle name="Normal 5 2 2 6 2 2 5" xfId="49260"/>
    <cellStyle name="Normal 5 2 2 6 2 3" xfId="18648"/>
    <cellStyle name="Normal 5 2 2 6 2 3 2" xfId="30903"/>
    <cellStyle name="Normal 5 2 2 6 2 3 3" xfId="43144"/>
    <cellStyle name="Normal 5 2 2 6 2 4" xfId="24786"/>
    <cellStyle name="Normal 5 2 2 6 2 5" xfId="37030"/>
    <cellStyle name="Normal 5 2 2 6 2 6" xfId="49259"/>
    <cellStyle name="Normal 5 2 2 6 3" xfId="7650"/>
    <cellStyle name="Normal 5 2 2 6 3 2" xfId="18650"/>
    <cellStyle name="Normal 5 2 2 6 3 2 2" xfId="30905"/>
    <cellStyle name="Normal 5 2 2 6 3 2 3" xfId="43146"/>
    <cellStyle name="Normal 5 2 2 6 3 3" xfId="24788"/>
    <cellStyle name="Normal 5 2 2 6 3 4" xfId="37032"/>
    <cellStyle name="Normal 5 2 2 6 3 5" xfId="49261"/>
    <cellStyle name="Normal 5 2 2 6 4" xfId="18647"/>
    <cellStyle name="Normal 5 2 2 6 4 2" xfId="30902"/>
    <cellStyle name="Normal 5 2 2 6 4 3" xfId="43143"/>
    <cellStyle name="Normal 5 2 2 6 5" xfId="24785"/>
    <cellStyle name="Normal 5 2 2 6 6" xfId="37029"/>
    <cellStyle name="Normal 5 2 2 6 7" xfId="49258"/>
    <cellStyle name="Normal 5 2 2 7" xfId="7651"/>
    <cellStyle name="Normal 5 2 2 7 2" xfId="7652"/>
    <cellStyle name="Normal 5 2 2 7 2 2" xfId="18652"/>
    <cellStyle name="Normal 5 2 2 7 2 2 2" xfId="30907"/>
    <cellStyle name="Normal 5 2 2 7 2 2 3" xfId="43148"/>
    <cellStyle name="Normal 5 2 2 7 2 3" xfId="24790"/>
    <cellStyle name="Normal 5 2 2 7 2 4" xfId="37034"/>
    <cellStyle name="Normal 5 2 2 7 2 5" xfId="49263"/>
    <cellStyle name="Normal 5 2 2 7 3" xfId="18651"/>
    <cellStyle name="Normal 5 2 2 7 3 2" xfId="30906"/>
    <cellStyle name="Normal 5 2 2 7 3 3" xfId="43147"/>
    <cellStyle name="Normal 5 2 2 7 4" xfId="24789"/>
    <cellStyle name="Normal 5 2 2 7 5" xfId="37033"/>
    <cellStyle name="Normal 5 2 2 7 6" xfId="49262"/>
    <cellStyle name="Normal 5 2 2 8" xfId="7653"/>
    <cellStyle name="Normal 5 2 2 8 2" xfId="18653"/>
    <cellStyle name="Normal 5 2 2 8 2 2" xfId="30908"/>
    <cellStyle name="Normal 5 2 2 8 2 3" xfId="43149"/>
    <cellStyle name="Normal 5 2 2 8 3" xfId="24791"/>
    <cellStyle name="Normal 5 2 2 8 4" xfId="37035"/>
    <cellStyle name="Normal 5 2 2 8 5" xfId="49264"/>
    <cellStyle name="Normal 5 2 2 9" xfId="18526"/>
    <cellStyle name="Normal 5 2 2 9 2" xfId="30781"/>
    <cellStyle name="Normal 5 2 2 9 3" xfId="43022"/>
    <cellStyle name="Normal 5 2 3" xfId="7654"/>
    <cellStyle name="Normal 5 2 3 10" xfId="37036"/>
    <cellStyle name="Normal 5 2 3 11" xfId="49265"/>
    <cellStyle name="Normal 5 2 3 2" xfId="7655"/>
    <cellStyle name="Normal 5 2 3 2 10" xfId="49266"/>
    <cellStyle name="Normal 5 2 3 2 2" xfId="7656"/>
    <cellStyle name="Normal 5 2 3 2 2 2" xfId="7657"/>
    <cellStyle name="Normal 5 2 3 2 2 2 2" xfId="7658"/>
    <cellStyle name="Normal 5 2 3 2 2 2 2 2" xfId="7659"/>
    <cellStyle name="Normal 5 2 3 2 2 2 2 2 2" xfId="7660"/>
    <cellStyle name="Normal 5 2 3 2 2 2 2 2 2 2" xfId="18660"/>
    <cellStyle name="Normal 5 2 3 2 2 2 2 2 2 2 2" xfId="30915"/>
    <cellStyle name="Normal 5 2 3 2 2 2 2 2 2 2 3" xfId="43156"/>
    <cellStyle name="Normal 5 2 3 2 2 2 2 2 2 3" xfId="24798"/>
    <cellStyle name="Normal 5 2 3 2 2 2 2 2 2 4" xfId="37042"/>
    <cellStyle name="Normal 5 2 3 2 2 2 2 2 2 5" xfId="49271"/>
    <cellStyle name="Normal 5 2 3 2 2 2 2 2 3" xfId="18659"/>
    <cellStyle name="Normal 5 2 3 2 2 2 2 2 3 2" xfId="30914"/>
    <cellStyle name="Normal 5 2 3 2 2 2 2 2 3 3" xfId="43155"/>
    <cellStyle name="Normal 5 2 3 2 2 2 2 2 4" xfId="24797"/>
    <cellStyle name="Normal 5 2 3 2 2 2 2 2 5" xfId="37041"/>
    <cellStyle name="Normal 5 2 3 2 2 2 2 2 6" xfId="49270"/>
    <cellStyle name="Normal 5 2 3 2 2 2 2 3" xfId="7661"/>
    <cellStyle name="Normal 5 2 3 2 2 2 2 3 2" xfId="18661"/>
    <cellStyle name="Normal 5 2 3 2 2 2 2 3 2 2" xfId="30916"/>
    <cellStyle name="Normal 5 2 3 2 2 2 2 3 2 3" xfId="43157"/>
    <cellStyle name="Normal 5 2 3 2 2 2 2 3 3" xfId="24799"/>
    <cellStyle name="Normal 5 2 3 2 2 2 2 3 4" xfId="37043"/>
    <cellStyle name="Normal 5 2 3 2 2 2 2 3 5" xfId="49272"/>
    <cellStyle name="Normal 5 2 3 2 2 2 2 4" xfId="18658"/>
    <cellStyle name="Normal 5 2 3 2 2 2 2 4 2" xfId="30913"/>
    <cellStyle name="Normal 5 2 3 2 2 2 2 4 3" xfId="43154"/>
    <cellStyle name="Normal 5 2 3 2 2 2 2 5" xfId="24796"/>
    <cellStyle name="Normal 5 2 3 2 2 2 2 6" xfId="37040"/>
    <cellStyle name="Normal 5 2 3 2 2 2 2 7" xfId="49269"/>
    <cellStyle name="Normal 5 2 3 2 2 2 3" xfId="7662"/>
    <cellStyle name="Normal 5 2 3 2 2 2 3 2" xfId="7663"/>
    <cellStyle name="Normal 5 2 3 2 2 2 3 2 2" xfId="18663"/>
    <cellStyle name="Normal 5 2 3 2 2 2 3 2 2 2" xfId="30918"/>
    <cellStyle name="Normal 5 2 3 2 2 2 3 2 2 3" xfId="43159"/>
    <cellStyle name="Normal 5 2 3 2 2 2 3 2 3" xfId="24801"/>
    <cellStyle name="Normal 5 2 3 2 2 2 3 2 4" xfId="37045"/>
    <cellStyle name="Normal 5 2 3 2 2 2 3 2 5" xfId="49274"/>
    <cellStyle name="Normal 5 2 3 2 2 2 3 3" xfId="18662"/>
    <cellStyle name="Normal 5 2 3 2 2 2 3 3 2" xfId="30917"/>
    <cellStyle name="Normal 5 2 3 2 2 2 3 3 3" xfId="43158"/>
    <cellStyle name="Normal 5 2 3 2 2 2 3 4" xfId="24800"/>
    <cellStyle name="Normal 5 2 3 2 2 2 3 5" xfId="37044"/>
    <cellStyle name="Normal 5 2 3 2 2 2 3 6" xfId="49273"/>
    <cellStyle name="Normal 5 2 3 2 2 2 4" xfId="7664"/>
    <cellStyle name="Normal 5 2 3 2 2 2 4 2" xfId="18664"/>
    <cellStyle name="Normal 5 2 3 2 2 2 4 2 2" xfId="30919"/>
    <cellStyle name="Normal 5 2 3 2 2 2 4 2 3" xfId="43160"/>
    <cellStyle name="Normal 5 2 3 2 2 2 4 3" xfId="24802"/>
    <cellStyle name="Normal 5 2 3 2 2 2 4 4" xfId="37046"/>
    <cellStyle name="Normal 5 2 3 2 2 2 4 5" xfId="49275"/>
    <cellStyle name="Normal 5 2 3 2 2 2 5" xfId="18657"/>
    <cellStyle name="Normal 5 2 3 2 2 2 5 2" xfId="30912"/>
    <cellStyle name="Normal 5 2 3 2 2 2 5 3" xfId="43153"/>
    <cellStyle name="Normal 5 2 3 2 2 2 6" xfId="24795"/>
    <cellStyle name="Normal 5 2 3 2 2 2 7" xfId="37039"/>
    <cellStyle name="Normal 5 2 3 2 2 2 8" xfId="49268"/>
    <cellStyle name="Normal 5 2 3 2 2 3" xfId="7665"/>
    <cellStyle name="Normal 5 2 3 2 2 3 2" xfId="7666"/>
    <cellStyle name="Normal 5 2 3 2 2 3 2 2" xfId="7667"/>
    <cellStyle name="Normal 5 2 3 2 2 3 2 2 2" xfId="18667"/>
    <cellStyle name="Normal 5 2 3 2 2 3 2 2 2 2" xfId="30922"/>
    <cellStyle name="Normal 5 2 3 2 2 3 2 2 2 3" xfId="43163"/>
    <cellStyle name="Normal 5 2 3 2 2 3 2 2 3" xfId="24805"/>
    <cellStyle name="Normal 5 2 3 2 2 3 2 2 4" xfId="37049"/>
    <cellStyle name="Normal 5 2 3 2 2 3 2 2 5" xfId="49278"/>
    <cellStyle name="Normal 5 2 3 2 2 3 2 3" xfId="18666"/>
    <cellStyle name="Normal 5 2 3 2 2 3 2 3 2" xfId="30921"/>
    <cellStyle name="Normal 5 2 3 2 2 3 2 3 3" xfId="43162"/>
    <cellStyle name="Normal 5 2 3 2 2 3 2 4" xfId="24804"/>
    <cellStyle name="Normal 5 2 3 2 2 3 2 5" xfId="37048"/>
    <cellStyle name="Normal 5 2 3 2 2 3 2 6" xfId="49277"/>
    <cellStyle name="Normal 5 2 3 2 2 3 3" xfId="7668"/>
    <cellStyle name="Normal 5 2 3 2 2 3 3 2" xfId="18668"/>
    <cellStyle name="Normal 5 2 3 2 2 3 3 2 2" xfId="30923"/>
    <cellStyle name="Normal 5 2 3 2 2 3 3 2 3" xfId="43164"/>
    <cellStyle name="Normal 5 2 3 2 2 3 3 3" xfId="24806"/>
    <cellStyle name="Normal 5 2 3 2 2 3 3 4" xfId="37050"/>
    <cellStyle name="Normal 5 2 3 2 2 3 3 5" xfId="49279"/>
    <cellStyle name="Normal 5 2 3 2 2 3 4" xfId="18665"/>
    <cellStyle name="Normal 5 2 3 2 2 3 4 2" xfId="30920"/>
    <cellStyle name="Normal 5 2 3 2 2 3 4 3" xfId="43161"/>
    <cellStyle name="Normal 5 2 3 2 2 3 5" xfId="24803"/>
    <cellStyle name="Normal 5 2 3 2 2 3 6" xfId="37047"/>
    <cellStyle name="Normal 5 2 3 2 2 3 7" xfId="49276"/>
    <cellStyle name="Normal 5 2 3 2 2 4" xfId="7669"/>
    <cellStyle name="Normal 5 2 3 2 2 4 2" xfId="7670"/>
    <cellStyle name="Normal 5 2 3 2 2 4 2 2" xfId="18670"/>
    <cellStyle name="Normal 5 2 3 2 2 4 2 2 2" xfId="30925"/>
    <cellStyle name="Normal 5 2 3 2 2 4 2 2 3" xfId="43166"/>
    <cellStyle name="Normal 5 2 3 2 2 4 2 3" xfId="24808"/>
    <cellStyle name="Normal 5 2 3 2 2 4 2 4" xfId="37052"/>
    <cellStyle name="Normal 5 2 3 2 2 4 2 5" xfId="49281"/>
    <cellStyle name="Normal 5 2 3 2 2 4 3" xfId="18669"/>
    <cellStyle name="Normal 5 2 3 2 2 4 3 2" xfId="30924"/>
    <cellStyle name="Normal 5 2 3 2 2 4 3 3" xfId="43165"/>
    <cellStyle name="Normal 5 2 3 2 2 4 4" xfId="24807"/>
    <cellStyle name="Normal 5 2 3 2 2 4 5" xfId="37051"/>
    <cellStyle name="Normal 5 2 3 2 2 4 6" xfId="49280"/>
    <cellStyle name="Normal 5 2 3 2 2 5" xfId="7671"/>
    <cellStyle name="Normal 5 2 3 2 2 5 2" xfId="18671"/>
    <cellStyle name="Normal 5 2 3 2 2 5 2 2" xfId="30926"/>
    <cellStyle name="Normal 5 2 3 2 2 5 2 3" xfId="43167"/>
    <cellStyle name="Normal 5 2 3 2 2 5 3" xfId="24809"/>
    <cellStyle name="Normal 5 2 3 2 2 5 4" xfId="37053"/>
    <cellStyle name="Normal 5 2 3 2 2 5 5" xfId="49282"/>
    <cellStyle name="Normal 5 2 3 2 2 6" xfId="18656"/>
    <cellStyle name="Normal 5 2 3 2 2 6 2" xfId="30911"/>
    <cellStyle name="Normal 5 2 3 2 2 6 3" xfId="43152"/>
    <cellStyle name="Normal 5 2 3 2 2 7" xfId="24794"/>
    <cellStyle name="Normal 5 2 3 2 2 8" xfId="37038"/>
    <cellStyle name="Normal 5 2 3 2 2 9" xfId="49267"/>
    <cellStyle name="Normal 5 2 3 2 3" xfId="7672"/>
    <cellStyle name="Normal 5 2 3 2 3 2" xfId="7673"/>
    <cellStyle name="Normal 5 2 3 2 3 2 2" xfId="7674"/>
    <cellStyle name="Normal 5 2 3 2 3 2 2 2" xfId="7675"/>
    <cellStyle name="Normal 5 2 3 2 3 2 2 2 2" xfId="18675"/>
    <cellStyle name="Normal 5 2 3 2 3 2 2 2 2 2" xfId="30930"/>
    <cellStyle name="Normal 5 2 3 2 3 2 2 2 2 3" xfId="43171"/>
    <cellStyle name="Normal 5 2 3 2 3 2 2 2 3" xfId="24813"/>
    <cellStyle name="Normal 5 2 3 2 3 2 2 2 4" xfId="37057"/>
    <cellStyle name="Normal 5 2 3 2 3 2 2 2 5" xfId="49286"/>
    <cellStyle name="Normal 5 2 3 2 3 2 2 3" xfId="18674"/>
    <cellStyle name="Normal 5 2 3 2 3 2 2 3 2" xfId="30929"/>
    <cellStyle name="Normal 5 2 3 2 3 2 2 3 3" xfId="43170"/>
    <cellStyle name="Normal 5 2 3 2 3 2 2 4" xfId="24812"/>
    <cellStyle name="Normal 5 2 3 2 3 2 2 5" xfId="37056"/>
    <cellStyle name="Normal 5 2 3 2 3 2 2 6" xfId="49285"/>
    <cellStyle name="Normal 5 2 3 2 3 2 3" xfId="7676"/>
    <cellStyle name="Normal 5 2 3 2 3 2 3 2" xfId="18676"/>
    <cellStyle name="Normal 5 2 3 2 3 2 3 2 2" xfId="30931"/>
    <cellStyle name="Normal 5 2 3 2 3 2 3 2 3" xfId="43172"/>
    <cellStyle name="Normal 5 2 3 2 3 2 3 3" xfId="24814"/>
    <cellStyle name="Normal 5 2 3 2 3 2 3 4" xfId="37058"/>
    <cellStyle name="Normal 5 2 3 2 3 2 3 5" xfId="49287"/>
    <cellStyle name="Normal 5 2 3 2 3 2 4" xfId="18673"/>
    <cellStyle name="Normal 5 2 3 2 3 2 4 2" xfId="30928"/>
    <cellStyle name="Normal 5 2 3 2 3 2 4 3" xfId="43169"/>
    <cellStyle name="Normal 5 2 3 2 3 2 5" xfId="24811"/>
    <cellStyle name="Normal 5 2 3 2 3 2 6" xfId="37055"/>
    <cellStyle name="Normal 5 2 3 2 3 2 7" xfId="49284"/>
    <cellStyle name="Normal 5 2 3 2 3 3" xfId="7677"/>
    <cellStyle name="Normal 5 2 3 2 3 3 2" xfId="7678"/>
    <cellStyle name="Normal 5 2 3 2 3 3 2 2" xfId="18678"/>
    <cellStyle name="Normal 5 2 3 2 3 3 2 2 2" xfId="30933"/>
    <cellStyle name="Normal 5 2 3 2 3 3 2 2 3" xfId="43174"/>
    <cellStyle name="Normal 5 2 3 2 3 3 2 3" xfId="24816"/>
    <cellStyle name="Normal 5 2 3 2 3 3 2 4" xfId="37060"/>
    <cellStyle name="Normal 5 2 3 2 3 3 2 5" xfId="49289"/>
    <cellStyle name="Normal 5 2 3 2 3 3 3" xfId="18677"/>
    <cellStyle name="Normal 5 2 3 2 3 3 3 2" xfId="30932"/>
    <cellStyle name="Normal 5 2 3 2 3 3 3 3" xfId="43173"/>
    <cellStyle name="Normal 5 2 3 2 3 3 4" xfId="24815"/>
    <cellStyle name="Normal 5 2 3 2 3 3 5" xfId="37059"/>
    <cellStyle name="Normal 5 2 3 2 3 3 6" xfId="49288"/>
    <cellStyle name="Normal 5 2 3 2 3 4" xfId="7679"/>
    <cellStyle name="Normal 5 2 3 2 3 4 2" xfId="18679"/>
    <cellStyle name="Normal 5 2 3 2 3 4 2 2" xfId="30934"/>
    <cellStyle name="Normal 5 2 3 2 3 4 2 3" xfId="43175"/>
    <cellStyle name="Normal 5 2 3 2 3 4 3" xfId="24817"/>
    <cellStyle name="Normal 5 2 3 2 3 4 4" xfId="37061"/>
    <cellStyle name="Normal 5 2 3 2 3 4 5" xfId="49290"/>
    <cellStyle name="Normal 5 2 3 2 3 5" xfId="18672"/>
    <cellStyle name="Normal 5 2 3 2 3 5 2" xfId="30927"/>
    <cellStyle name="Normal 5 2 3 2 3 5 3" xfId="43168"/>
    <cellStyle name="Normal 5 2 3 2 3 6" xfId="24810"/>
    <cellStyle name="Normal 5 2 3 2 3 7" xfId="37054"/>
    <cellStyle name="Normal 5 2 3 2 3 8" xfId="49283"/>
    <cellStyle name="Normal 5 2 3 2 4" xfId="7680"/>
    <cellStyle name="Normal 5 2 3 2 4 2" xfId="7681"/>
    <cellStyle name="Normal 5 2 3 2 4 2 2" xfId="7682"/>
    <cellStyle name="Normal 5 2 3 2 4 2 2 2" xfId="18682"/>
    <cellStyle name="Normal 5 2 3 2 4 2 2 2 2" xfId="30937"/>
    <cellStyle name="Normal 5 2 3 2 4 2 2 2 3" xfId="43178"/>
    <cellStyle name="Normal 5 2 3 2 4 2 2 3" xfId="24820"/>
    <cellStyle name="Normal 5 2 3 2 4 2 2 4" xfId="37064"/>
    <cellStyle name="Normal 5 2 3 2 4 2 2 5" xfId="49293"/>
    <cellStyle name="Normal 5 2 3 2 4 2 3" xfId="18681"/>
    <cellStyle name="Normal 5 2 3 2 4 2 3 2" xfId="30936"/>
    <cellStyle name="Normal 5 2 3 2 4 2 3 3" xfId="43177"/>
    <cellStyle name="Normal 5 2 3 2 4 2 4" xfId="24819"/>
    <cellStyle name="Normal 5 2 3 2 4 2 5" xfId="37063"/>
    <cellStyle name="Normal 5 2 3 2 4 2 6" xfId="49292"/>
    <cellStyle name="Normal 5 2 3 2 4 3" xfId="7683"/>
    <cellStyle name="Normal 5 2 3 2 4 3 2" xfId="18683"/>
    <cellStyle name="Normal 5 2 3 2 4 3 2 2" xfId="30938"/>
    <cellStyle name="Normal 5 2 3 2 4 3 2 3" xfId="43179"/>
    <cellStyle name="Normal 5 2 3 2 4 3 3" xfId="24821"/>
    <cellStyle name="Normal 5 2 3 2 4 3 4" xfId="37065"/>
    <cellStyle name="Normal 5 2 3 2 4 3 5" xfId="49294"/>
    <cellStyle name="Normal 5 2 3 2 4 4" xfId="18680"/>
    <cellStyle name="Normal 5 2 3 2 4 4 2" xfId="30935"/>
    <cellStyle name="Normal 5 2 3 2 4 4 3" xfId="43176"/>
    <cellStyle name="Normal 5 2 3 2 4 5" xfId="24818"/>
    <cellStyle name="Normal 5 2 3 2 4 6" xfId="37062"/>
    <cellStyle name="Normal 5 2 3 2 4 7" xfId="49291"/>
    <cellStyle name="Normal 5 2 3 2 5" xfId="7684"/>
    <cellStyle name="Normal 5 2 3 2 5 2" xfId="7685"/>
    <cellStyle name="Normal 5 2 3 2 5 2 2" xfId="18685"/>
    <cellStyle name="Normal 5 2 3 2 5 2 2 2" xfId="30940"/>
    <cellStyle name="Normal 5 2 3 2 5 2 2 3" xfId="43181"/>
    <cellStyle name="Normal 5 2 3 2 5 2 3" xfId="24823"/>
    <cellStyle name="Normal 5 2 3 2 5 2 4" xfId="37067"/>
    <cellStyle name="Normal 5 2 3 2 5 2 5" xfId="49296"/>
    <cellStyle name="Normal 5 2 3 2 5 3" xfId="18684"/>
    <cellStyle name="Normal 5 2 3 2 5 3 2" xfId="30939"/>
    <cellStyle name="Normal 5 2 3 2 5 3 3" xfId="43180"/>
    <cellStyle name="Normal 5 2 3 2 5 4" xfId="24822"/>
    <cellStyle name="Normal 5 2 3 2 5 5" xfId="37066"/>
    <cellStyle name="Normal 5 2 3 2 5 6" xfId="49295"/>
    <cellStyle name="Normal 5 2 3 2 6" xfId="7686"/>
    <cellStyle name="Normal 5 2 3 2 6 2" xfId="18686"/>
    <cellStyle name="Normal 5 2 3 2 6 2 2" xfId="30941"/>
    <cellStyle name="Normal 5 2 3 2 6 2 3" xfId="43182"/>
    <cellStyle name="Normal 5 2 3 2 6 3" xfId="24824"/>
    <cellStyle name="Normal 5 2 3 2 6 4" xfId="37068"/>
    <cellStyle name="Normal 5 2 3 2 6 5" xfId="49297"/>
    <cellStyle name="Normal 5 2 3 2 7" xfId="18655"/>
    <cellStyle name="Normal 5 2 3 2 7 2" xfId="30910"/>
    <cellStyle name="Normal 5 2 3 2 7 3" xfId="43151"/>
    <cellStyle name="Normal 5 2 3 2 8" xfId="24793"/>
    <cellStyle name="Normal 5 2 3 2 9" xfId="37037"/>
    <cellStyle name="Normal 5 2 3 3" xfId="7687"/>
    <cellStyle name="Normal 5 2 3 3 2" xfId="7688"/>
    <cellStyle name="Normal 5 2 3 3 2 2" xfId="7689"/>
    <cellStyle name="Normal 5 2 3 3 2 2 2" xfId="7690"/>
    <cellStyle name="Normal 5 2 3 3 2 2 2 2" xfId="7691"/>
    <cellStyle name="Normal 5 2 3 3 2 2 2 2 2" xfId="18691"/>
    <cellStyle name="Normal 5 2 3 3 2 2 2 2 2 2" xfId="30946"/>
    <cellStyle name="Normal 5 2 3 3 2 2 2 2 2 3" xfId="43187"/>
    <cellStyle name="Normal 5 2 3 3 2 2 2 2 3" xfId="24829"/>
    <cellStyle name="Normal 5 2 3 3 2 2 2 2 4" xfId="37073"/>
    <cellStyle name="Normal 5 2 3 3 2 2 2 2 5" xfId="49302"/>
    <cellStyle name="Normal 5 2 3 3 2 2 2 3" xfId="18690"/>
    <cellStyle name="Normal 5 2 3 3 2 2 2 3 2" xfId="30945"/>
    <cellStyle name="Normal 5 2 3 3 2 2 2 3 3" xfId="43186"/>
    <cellStyle name="Normal 5 2 3 3 2 2 2 4" xfId="24828"/>
    <cellStyle name="Normal 5 2 3 3 2 2 2 5" xfId="37072"/>
    <cellStyle name="Normal 5 2 3 3 2 2 2 6" xfId="49301"/>
    <cellStyle name="Normal 5 2 3 3 2 2 3" xfId="7692"/>
    <cellStyle name="Normal 5 2 3 3 2 2 3 2" xfId="18692"/>
    <cellStyle name="Normal 5 2 3 3 2 2 3 2 2" xfId="30947"/>
    <cellStyle name="Normal 5 2 3 3 2 2 3 2 3" xfId="43188"/>
    <cellStyle name="Normal 5 2 3 3 2 2 3 3" xfId="24830"/>
    <cellStyle name="Normal 5 2 3 3 2 2 3 4" xfId="37074"/>
    <cellStyle name="Normal 5 2 3 3 2 2 3 5" xfId="49303"/>
    <cellStyle name="Normal 5 2 3 3 2 2 4" xfId="18689"/>
    <cellStyle name="Normal 5 2 3 3 2 2 4 2" xfId="30944"/>
    <cellStyle name="Normal 5 2 3 3 2 2 4 3" xfId="43185"/>
    <cellStyle name="Normal 5 2 3 3 2 2 5" xfId="24827"/>
    <cellStyle name="Normal 5 2 3 3 2 2 6" xfId="37071"/>
    <cellStyle name="Normal 5 2 3 3 2 2 7" xfId="49300"/>
    <cellStyle name="Normal 5 2 3 3 2 3" xfId="7693"/>
    <cellStyle name="Normal 5 2 3 3 2 3 2" xfId="7694"/>
    <cellStyle name="Normal 5 2 3 3 2 3 2 2" xfId="18694"/>
    <cellStyle name="Normal 5 2 3 3 2 3 2 2 2" xfId="30949"/>
    <cellStyle name="Normal 5 2 3 3 2 3 2 2 3" xfId="43190"/>
    <cellStyle name="Normal 5 2 3 3 2 3 2 3" xfId="24832"/>
    <cellStyle name="Normal 5 2 3 3 2 3 2 4" xfId="37076"/>
    <cellStyle name="Normal 5 2 3 3 2 3 2 5" xfId="49305"/>
    <cellStyle name="Normal 5 2 3 3 2 3 3" xfId="18693"/>
    <cellStyle name="Normal 5 2 3 3 2 3 3 2" xfId="30948"/>
    <cellStyle name="Normal 5 2 3 3 2 3 3 3" xfId="43189"/>
    <cellStyle name="Normal 5 2 3 3 2 3 4" xfId="24831"/>
    <cellStyle name="Normal 5 2 3 3 2 3 5" xfId="37075"/>
    <cellStyle name="Normal 5 2 3 3 2 3 6" xfId="49304"/>
    <cellStyle name="Normal 5 2 3 3 2 4" xfId="7695"/>
    <cellStyle name="Normal 5 2 3 3 2 4 2" xfId="18695"/>
    <cellStyle name="Normal 5 2 3 3 2 4 2 2" xfId="30950"/>
    <cellStyle name="Normal 5 2 3 3 2 4 2 3" xfId="43191"/>
    <cellStyle name="Normal 5 2 3 3 2 4 3" xfId="24833"/>
    <cellStyle name="Normal 5 2 3 3 2 4 4" xfId="37077"/>
    <cellStyle name="Normal 5 2 3 3 2 4 5" xfId="49306"/>
    <cellStyle name="Normal 5 2 3 3 2 5" xfId="18688"/>
    <cellStyle name="Normal 5 2 3 3 2 5 2" xfId="30943"/>
    <cellStyle name="Normal 5 2 3 3 2 5 3" xfId="43184"/>
    <cellStyle name="Normal 5 2 3 3 2 6" xfId="24826"/>
    <cellStyle name="Normal 5 2 3 3 2 7" xfId="37070"/>
    <cellStyle name="Normal 5 2 3 3 2 8" xfId="49299"/>
    <cellStyle name="Normal 5 2 3 3 3" xfId="7696"/>
    <cellStyle name="Normal 5 2 3 3 3 2" xfId="7697"/>
    <cellStyle name="Normal 5 2 3 3 3 2 2" xfId="7698"/>
    <cellStyle name="Normal 5 2 3 3 3 2 2 2" xfId="18698"/>
    <cellStyle name="Normal 5 2 3 3 3 2 2 2 2" xfId="30953"/>
    <cellStyle name="Normal 5 2 3 3 3 2 2 2 3" xfId="43194"/>
    <cellStyle name="Normal 5 2 3 3 3 2 2 3" xfId="24836"/>
    <cellStyle name="Normal 5 2 3 3 3 2 2 4" xfId="37080"/>
    <cellStyle name="Normal 5 2 3 3 3 2 2 5" xfId="49309"/>
    <cellStyle name="Normal 5 2 3 3 3 2 3" xfId="18697"/>
    <cellStyle name="Normal 5 2 3 3 3 2 3 2" xfId="30952"/>
    <cellStyle name="Normal 5 2 3 3 3 2 3 3" xfId="43193"/>
    <cellStyle name="Normal 5 2 3 3 3 2 4" xfId="24835"/>
    <cellStyle name="Normal 5 2 3 3 3 2 5" xfId="37079"/>
    <cellStyle name="Normal 5 2 3 3 3 2 6" xfId="49308"/>
    <cellStyle name="Normal 5 2 3 3 3 3" xfId="7699"/>
    <cellStyle name="Normal 5 2 3 3 3 3 2" xfId="18699"/>
    <cellStyle name="Normal 5 2 3 3 3 3 2 2" xfId="30954"/>
    <cellStyle name="Normal 5 2 3 3 3 3 2 3" xfId="43195"/>
    <cellStyle name="Normal 5 2 3 3 3 3 3" xfId="24837"/>
    <cellStyle name="Normal 5 2 3 3 3 3 4" xfId="37081"/>
    <cellStyle name="Normal 5 2 3 3 3 3 5" xfId="49310"/>
    <cellStyle name="Normal 5 2 3 3 3 4" xfId="18696"/>
    <cellStyle name="Normal 5 2 3 3 3 4 2" xfId="30951"/>
    <cellStyle name="Normal 5 2 3 3 3 4 3" xfId="43192"/>
    <cellStyle name="Normal 5 2 3 3 3 5" xfId="24834"/>
    <cellStyle name="Normal 5 2 3 3 3 6" xfId="37078"/>
    <cellStyle name="Normal 5 2 3 3 3 7" xfId="49307"/>
    <cellStyle name="Normal 5 2 3 3 4" xfId="7700"/>
    <cellStyle name="Normal 5 2 3 3 4 2" xfId="7701"/>
    <cellStyle name="Normal 5 2 3 3 4 2 2" xfId="18701"/>
    <cellStyle name="Normal 5 2 3 3 4 2 2 2" xfId="30956"/>
    <cellStyle name="Normal 5 2 3 3 4 2 2 3" xfId="43197"/>
    <cellStyle name="Normal 5 2 3 3 4 2 3" xfId="24839"/>
    <cellStyle name="Normal 5 2 3 3 4 2 4" xfId="37083"/>
    <cellStyle name="Normal 5 2 3 3 4 2 5" xfId="49312"/>
    <cellStyle name="Normal 5 2 3 3 4 3" xfId="18700"/>
    <cellStyle name="Normal 5 2 3 3 4 3 2" xfId="30955"/>
    <cellStyle name="Normal 5 2 3 3 4 3 3" xfId="43196"/>
    <cellStyle name="Normal 5 2 3 3 4 4" xfId="24838"/>
    <cellStyle name="Normal 5 2 3 3 4 5" xfId="37082"/>
    <cellStyle name="Normal 5 2 3 3 4 6" xfId="49311"/>
    <cellStyle name="Normal 5 2 3 3 5" xfId="7702"/>
    <cellStyle name="Normal 5 2 3 3 5 2" xfId="18702"/>
    <cellStyle name="Normal 5 2 3 3 5 2 2" xfId="30957"/>
    <cellStyle name="Normal 5 2 3 3 5 2 3" xfId="43198"/>
    <cellStyle name="Normal 5 2 3 3 5 3" xfId="24840"/>
    <cellStyle name="Normal 5 2 3 3 5 4" xfId="37084"/>
    <cellStyle name="Normal 5 2 3 3 5 5" xfId="49313"/>
    <cellStyle name="Normal 5 2 3 3 6" xfId="18687"/>
    <cellStyle name="Normal 5 2 3 3 6 2" xfId="30942"/>
    <cellStyle name="Normal 5 2 3 3 6 3" xfId="43183"/>
    <cellStyle name="Normal 5 2 3 3 7" xfId="24825"/>
    <cellStyle name="Normal 5 2 3 3 8" xfId="37069"/>
    <cellStyle name="Normal 5 2 3 3 9" xfId="49298"/>
    <cellStyle name="Normal 5 2 3 4" xfId="7703"/>
    <cellStyle name="Normal 5 2 3 4 2" xfId="7704"/>
    <cellStyle name="Normal 5 2 3 4 2 2" xfId="7705"/>
    <cellStyle name="Normal 5 2 3 4 2 2 2" xfId="7706"/>
    <cellStyle name="Normal 5 2 3 4 2 2 2 2" xfId="18706"/>
    <cellStyle name="Normal 5 2 3 4 2 2 2 2 2" xfId="30961"/>
    <cellStyle name="Normal 5 2 3 4 2 2 2 2 3" xfId="43202"/>
    <cellStyle name="Normal 5 2 3 4 2 2 2 3" xfId="24844"/>
    <cellStyle name="Normal 5 2 3 4 2 2 2 4" xfId="37088"/>
    <cellStyle name="Normal 5 2 3 4 2 2 2 5" xfId="49317"/>
    <cellStyle name="Normal 5 2 3 4 2 2 3" xfId="18705"/>
    <cellStyle name="Normal 5 2 3 4 2 2 3 2" xfId="30960"/>
    <cellStyle name="Normal 5 2 3 4 2 2 3 3" xfId="43201"/>
    <cellStyle name="Normal 5 2 3 4 2 2 4" xfId="24843"/>
    <cellStyle name="Normal 5 2 3 4 2 2 5" xfId="37087"/>
    <cellStyle name="Normal 5 2 3 4 2 2 6" xfId="49316"/>
    <cellStyle name="Normal 5 2 3 4 2 3" xfId="7707"/>
    <cellStyle name="Normal 5 2 3 4 2 3 2" xfId="18707"/>
    <cellStyle name="Normal 5 2 3 4 2 3 2 2" xfId="30962"/>
    <cellStyle name="Normal 5 2 3 4 2 3 2 3" xfId="43203"/>
    <cellStyle name="Normal 5 2 3 4 2 3 3" xfId="24845"/>
    <cellStyle name="Normal 5 2 3 4 2 3 4" xfId="37089"/>
    <cellStyle name="Normal 5 2 3 4 2 3 5" xfId="49318"/>
    <cellStyle name="Normal 5 2 3 4 2 4" xfId="18704"/>
    <cellStyle name="Normal 5 2 3 4 2 4 2" xfId="30959"/>
    <cellStyle name="Normal 5 2 3 4 2 4 3" xfId="43200"/>
    <cellStyle name="Normal 5 2 3 4 2 5" xfId="24842"/>
    <cellStyle name="Normal 5 2 3 4 2 6" xfId="37086"/>
    <cellStyle name="Normal 5 2 3 4 2 7" xfId="49315"/>
    <cellStyle name="Normal 5 2 3 4 3" xfId="7708"/>
    <cellStyle name="Normal 5 2 3 4 3 2" xfId="7709"/>
    <cellStyle name="Normal 5 2 3 4 3 2 2" xfId="18709"/>
    <cellStyle name="Normal 5 2 3 4 3 2 2 2" xfId="30964"/>
    <cellStyle name="Normal 5 2 3 4 3 2 2 3" xfId="43205"/>
    <cellStyle name="Normal 5 2 3 4 3 2 3" xfId="24847"/>
    <cellStyle name="Normal 5 2 3 4 3 2 4" xfId="37091"/>
    <cellStyle name="Normal 5 2 3 4 3 2 5" xfId="49320"/>
    <cellStyle name="Normal 5 2 3 4 3 3" xfId="18708"/>
    <cellStyle name="Normal 5 2 3 4 3 3 2" xfId="30963"/>
    <cellStyle name="Normal 5 2 3 4 3 3 3" xfId="43204"/>
    <cellStyle name="Normal 5 2 3 4 3 4" xfId="24846"/>
    <cellStyle name="Normal 5 2 3 4 3 5" xfId="37090"/>
    <cellStyle name="Normal 5 2 3 4 3 6" xfId="49319"/>
    <cellStyle name="Normal 5 2 3 4 4" xfId="7710"/>
    <cellStyle name="Normal 5 2 3 4 4 2" xfId="18710"/>
    <cellStyle name="Normal 5 2 3 4 4 2 2" xfId="30965"/>
    <cellStyle name="Normal 5 2 3 4 4 2 3" xfId="43206"/>
    <cellStyle name="Normal 5 2 3 4 4 3" xfId="24848"/>
    <cellStyle name="Normal 5 2 3 4 4 4" xfId="37092"/>
    <cellStyle name="Normal 5 2 3 4 4 5" xfId="49321"/>
    <cellStyle name="Normal 5 2 3 4 5" xfId="18703"/>
    <cellStyle name="Normal 5 2 3 4 5 2" xfId="30958"/>
    <cellStyle name="Normal 5 2 3 4 5 3" xfId="43199"/>
    <cellStyle name="Normal 5 2 3 4 6" xfId="24841"/>
    <cellStyle name="Normal 5 2 3 4 7" xfId="37085"/>
    <cellStyle name="Normal 5 2 3 4 8" xfId="49314"/>
    <cellStyle name="Normal 5 2 3 5" xfId="7711"/>
    <cellStyle name="Normal 5 2 3 5 2" xfId="7712"/>
    <cellStyle name="Normal 5 2 3 5 2 2" xfId="7713"/>
    <cellStyle name="Normal 5 2 3 5 2 2 2" xfId="18713"/>
    <cellStyle name="Normal 5 2 3 5 2 2 2 2" xfId="30968"/>
    <cellStyle name="Normal 5 2 3 5 2 2 2 3" xfId="43209"/>
    <cellStyle name="Normal 5 2 3 5 2 2 3" xfId="24851"/>
    <cellStyle name="Normal 5 2 3 5 2 2 4" xfId="37095"/>
    <cellStyle name="Normal 5 2 3 5 2 2 5" xfId="49324"/>
    <cellStyle name="Normal 5 2 3 5 2 3" xfId="18712"/>
    <cellStyle name="Normal 5 2 3 5 2 3 2" xfId="30967"/>
    <cellStyle name="Normal 5 2 3 5 2 3 3" xfId="43208"/>
    <cellStyle name="Normal 5 2 3 5 2 4" xfId="24850"/>
    <cellStyle name="Normal 5 2 3 5 2 5" xfId="37094"/>
    <cellStyle name="Normal 5 2 3 5 2 6" xfId="49323"/>
    <cellStyle name="Normal 5 2 3 5 3" xfId="7714"/>
    <cellStyle name="Normal 5 2 3 5 3 2" xfId="18714"/>
    <cellStyle name="Normal 5 2 3 5 3 2 2" xfId="30969"/>
    <cellStyle name="Normal 5 2 3 5 3 2 3" xfId="43210"/>
    <cellStyle name="Normal 5 2 3 5 3 3" xfId="24852"/>
    <cellStyle name="Normal 5 2 3 5 3 4" xfId="37096"/>
    <cellStyle name="Normal 5 2 3 5 3 5" xfId="49325"/>
    <cellStyle name="Normal 5 2 3 5 4" xfId="18711"/>
    <cellStyle name="Normal 5 2 3 5 4 2" xfId="30966"/>
    <cellStyle name="Normal 5 2 3 5 4 3" xfId="43207"/>
    <cellStyle name="Normal 5 2 3 5 5" xfId="24849"/>
    <cellStyle name="Normal 5 2 3 5 6" xfId="37093"/>
    <cellStyle name="Normal 5 2 3 5 7" xfId="49322"/>
    <cellStyle name="Normal 5 2 3 6" xfId="7715"/>
    <cellStyle name="Normal 5 2 3 6 2" xfId="7716"/>
    <cellStyle name="Normal 5 2 3 6 2 2" xfId="18716"/>
    <cellStyle name="Normal 5 2 3 6 2 2 2" xfId="30971"/>
    <cellStyle name="Normal 5 2 3 6 2 2 3" xfId="43212"/>
    <cellStyle name="Normal 5 2 3 6 2 3" xfId="24854"/>
    <cellStyle name="Normal 5 2 3 6 2 4" xfId="37098"/>
    <cellStyle name="Normal 5 2 3 6 2 5" xfId="49327"/>
    <cellStyle name="Normal 5 2 3 6 3" xfId="18715"/>
    <cellStyle name="Normal 5 2 3 6 3 2" xfId="30970"/>
    <cellStyle name="Normal 5 2 3 6 3 3" xfId="43211"/>
    <cellStyle name="Normal 5 2 3 6 4" xfId="24853"/>
    <cellStyle name="Normal 5 2 3 6 5" xfId="37097"/>
    <cellStyle name="Normal 5 2 3 6 6" xfId="49326"/>
    <cellStyle name="Normal 5 2 3 7" xfId="7717"/>
    <cellStyle name="Normal 5 2 3 7 2" xfId="18717"/>
    <cellStyle name="Normal 5 2 3 7 2 2" xfId="30972"/>
    <cellStyle name="Normal 5 2 3 7 2 3" xfId="43213"/>
    <cellStyle name="Normal 5 2 3 7 3" xfId="24855"/>
    <cellStyle name="Normal 5 2 3 7 4" xfId="37099"/>
    <cellStyle name="Normal 5 2 3 7 5" xfId="49328"/>
    <cellStyle name="Normal 5 2 3 8" xfId="18654"/>
    <cellStyle name="Normal 5 2 3 8 2" xfId="30909"/>
    <cellStyle name="Normal 5 2 3 8 3" xfId="43150"/>
    <cellStyle name="Normal 5 2 3 9" xfId="24792"/>
    <cellStyle name="Normal 5 2 4" xfId="7718"/>
    <cellStyle name="Normal 5 2 4 10" xfId="49329"/>
    <cellStyle name="Normal 5 2 4 2" xfId="7719"/>
    <cellStyle name="Normal 5 2 4 2 2" xfId="7720"/>
    <cellStyle name="Normal 5 2 4 2 2 2" xfId="7721"/>
    <cellStyle name="Normal 5 2 4 2 2 2 2" xfId="7722"/>
    <cellStyle name="Normal 5 2 4 2 2 2 2 2" xfId="7723"/>
    <cellStyle name="Normal 5 2 4 2 2 2 2 2 2" xfId="18723"/>
    <cellStyle name="Normal 5 2 4 2 2 2 2 2 2 2" xfId="30978"/>
    <cellStyle name="Normal 5 2 4 2 2 2 2 2 2 3" xfId="43219"/>
    <cellStyle name="Normal 5 2 4 2 2 2 2 2 3" xfId="24861"/>
    <cellStyle name="Normal 5 2 4 2 2 2 2 2 4" xfId="37105"/>
    <cellStyle name="Normal 5 2 4 2 2 2 2 2 5" xfId="49334"/>
    <cellStyle name="Normal 5 2 4 2 2 2 2 3" xfId="18722"/>
    <cellStyle name="Normal 5 2 4 2 2 2 2 3 2" xfId="30977"/>
    <cellStyle name="Normal 5 2 4 2 2 2 2 3 3" xfId="43218"/>
    <cellStyle name="Normal 5 2 4 2 2 2 2 4" xfId="24860"/>
    <cellStyle name="Normal 5 2 4 2 2 2 2 5" xfId="37104"/>
    <cellStyle name="Normal 5 2 4 2 2 2 2 6" xfId="49333"/>
    <cellStyle name="Normal 5 2 4 2 2 2 3" xfId="7724"/>
    <cellStyle name="Normal 5 2 4 2 2 2 3 2" xfId="18724"/>
    <cellStyle name="Normal 5 2 4 2 2 2 3 2 2" xfId="30979"/>
    <cellStyle name="Normal 5 2 4 2 2 2 3 2 3" xfId="43220"/>
    <cellStyle name="Normal 5 2 4 2 2 2 3 3" xfId="24862"/>
    <cellStyle name="Normal 5 2 4 2 2 2 3 4" xfId="37106"/>
    <cellStyle name="Normal 5 2 4 2 2 2 3 5" xfId="49335"/>
    <cellStyle name="Normal 5 2 4 2 2 2 4" xfId="18721"/>
    <cellStyle name="Normal 5 2 4 2 2 2 4 2" xfId="30976"/>
    <cellStyle name="Normal 5 2 4 2 2 2 4 3" xfId="43217"/>
    <cellStyle name="Normal 5 2 4 2 2 2 5" xfId="24859"/>
    <cellStyle name="Normal 5 2 4 2 2 2 6" xfId="37103"/>
    <cellStyle name="Normal 5 2 4 2 2 2 7" xfId="49332"/>
    <cellStyle name="Normal 5 2 4 2 2 3" xfId="7725"/>
    <cellStyle name="Normal 5 2 4 2 2 3 2" xfId="7726"/>
    <cellStyle name="Normal 5 2 4 2 2 3 2 2" xfId="18726"/>
    <cellStyle name="Normal 5 2 4 2 2 3 2 2 2" xfId="30981"/>
    <cellStyle name="Normal 5 2 4 2 2 3 2 2 3" xfId="43222"/>
    <cellStyle name="Normal 5 2 4 2 2 3 2 3" xfId="24864"/>
    <cellStyle name="Normal 5 2 4 2 2 3 2 4" xfId="37108"/>
    <cellStyle name="Normal 5 2 4 2 2 3 2 5" xfId="49337"/>
    <cellStyle name="Normal 5 2 4 2 2 3 3" xfId="18725"/>
    <cellStyle name="Normal 5 2 4 2 2 3 3 2" xfId="30980"/>
    <cellStyle name="Normal 5 2 4 2 2 3 3 3" xfId="43221"/>
    <cellStyle name="Normal 5 2 4 2 2 3 4" xfId="24863"/>
    <cellStyle name="Normal 5 2 4 2 2 3 5" xfId="37107"/>
    <cellStyle name="Normal 5 2 4 2 2 3 6" xfId="49336"/>
    <cellStyle name="Normal 5 2 4 2 2 4" xfId="7727"/>
    <cellStyle name="Normal 5 2 4 2 2 4 2" xfId="18727"/>
    <cellStyle name="Normal 5 2 4 2 2 4 2 2" xfId="30982"/>
    <cellStyle name="Normal 5 2 4 2 2 4 2 3" xfId="43223"/>
    <cellStyle name="Normal 5 2 4 2 2 4 3" xfId="24865"/>
    <cellStyle name="Normal 5 2 4 2 2 4 4" xfId="37109"/>
    <cellStyle name="Normal 5 2 4 2 2 4 5" xfId="49338"/>
    <cellStyle name="Normal 5 2 4 2 2 5" xfId="18720"/>
    <cellStyle name="Normal 5 2 4 2 2 5 2" xfId="30975"/>
    <cellStyle name="Normal 5 2 4 2 2 5 3" xfId="43216"/>
    <cellStyle name="Normal 5 2 4 2 2 6" xfId="24858"/>
    <cellStyle name="Normal 5 2 4 2 2 7" xfId="37102"/>
    <cellStyle name="Normal 5 2 4 2 2 8" xfId="49331"/>
    <cellStyle name="Normal 5 2 4 2 3" xfId="7728"/>
    <cellStyle name="Normal 5 2 4 2 3 2" xfId="7729"/>
    <cellStyle name="Normal 5 2 4 2 3 2 2" xfId="7730"/>
    <cellStyle name="Normal 5 2 4 2 3 2 2 2" xfId="18730"/>
    <cellStyle name="Normal 5 2 4 2 3 2 2 2 2" xfId="30985"/>
    <cellStyle name="Normal 5 2 4 2 3 2 2 2 3" xfId="43226"/>
    <cellStyle name="Normal 5 2 4 2 3 2 2 3" xfId="24868"/>
    <cellStyle name="Normal 5 2 4 2 3 2 2 4" xfId="37112"/>
    <cellStyle name="Normal 5 2 4 2 3 2 2 5" xfId="49341"/>
    <cellStyle name="Normal 5 2 4 2 3 2 3" xfId="18729"/>
    <cellStyle name="Normal 5 2 4 2 3 2 3 2" xfId="30984"/>
    <cellStyle name="Normal 5 2 4 2 3 2 3 3" xfId="43225"/>
    <cellStyle name="Normal 5 2 4 2 3 2 4" xfId="24867"/>
    <cellStyle name="Normal 5 2 4 2 3 2 5" xfId="37111"/>
    <cellStyle name="Normal 5 2 4 2 3 2 6" xfId="49340"/>
    <cellStyle name="Normal 5 2 4 2 3 3" xfId="7731"/>
    <cellStyle name="Normal 5 2 4 2 3 3 2" xfId="18731"/>
    <cellStyle name="Normal 5 2 4 2 3 3 2 2" xfId="30986"/>
    <cellStyle name="Normal 5 2 4 2 3 3 2 3" xfId="43227"/>
    <cellStyle name="Normal 5 2 4 2 3 3 3" xfId="24869"/>
    <cellStyle name="Normal 5 2 4 2 3 3 4" xfId="37113"/>
    <cellStyle name="Normal 5 2 4 2 3 3 5" xfId="49342"/>
    <cellStyle name="Normal 5 2 4 2 3 4" xfId="18728"/>
    <cellStyle name="Normal 5 2 4 2 3 4 2" xfId="30983"/>
    <cellStyle name="Normal 5 2 4 2 3 4 3" xfId="43224"/>
    <cellStyle name="Normal 5 2 4 2 3 5" xfId="24866"/>
    <cellStyle name="Normal 5 2 4 2 3 6" xfId="37110"/>
    <cellStyle name="Normal 5 2 4 2 3 7" xfId="49339"/>
    <cellStyle name="Normal 5 2 4 2 4" xfId="7732"/>
    <cellStyle name="Normal 5 2 4 2 4 2" xfId="7733"/>
    <cellStyle name="Normal 5 2 4 2 4 2 2" xfId="18733"/>
    <cellStyle name="Normal 5 2 4 2 4 2 2 2" xfId="30988"/>
    <cellStyle name="Normal 5 2 4 2 4 2 2 3" xfId="43229"/>
    <cellStyle name="Normal 5 2 4 2 4 2 3" xfId="24871"/>
    <cellStyle name="Normal 5 2 4 2 4 2 4" xfId="37115"/>
    <cellStyle name="Normal 5 2 4 2 4 2 5" xfId="49344"/>
    <cellStyle name="Normal 5 2 4 2 4 3" xfId="18732"/>
    <cellStyle name="Normal 5 2 4 2 4 3 2" xfId="30987"/>
    <cellStyle name="Normal 5 2 4 2 4 3 3" xfId="43228"/>
    <cellStyle name="Normal 5 2 4 2 4 4" xfId="24870"/>
    <cellStyle name="Normal 5 2 4 2 4 5" xfId="37114"/>
    <cellStyle name="Normal 5 2 4 2 4 6" xfId="49343"/>
    <cellStyle name="Normal 5 2 4 2 5" xfId="7734"/>
    <cellStyle name="Normal 5 2 4 2 5 2" xfId="18734"/>
    <cellStyle name="Normal 5 2 4 2 5 2 2" xfId="30989"/>
    <cellStyle name="Normal 5 2 4 2 5 2 3" xfId="43230"/>
    <cellStyle name="Normal 5 2 4 2 5 3" xfId="24872"/>
    <cellStyle name="Normal 5 2 4 2 5 4" xfId="37116"/>
    <cellStyle name="Normal 5 2 4 2 5 5" xfId="49345"/>
    <cellStyle name="Normal 5 2 4 2 6" xfId="18719"/>
    <cellStyle name="Normal 5 2 4 2 6 2" xfId="30974"/>
    <cellStyle name="Normal 5 2 4 2 6 3" xfId="43215"/>
    <cellStyle name="Normal 5 2 4 2 7" xfId="24857"/>
    <cellStyle name="Normal 5 2 4 2 8" xfId="37101"/>
    <cellStyle name="Normal 5 2 4 2 9" xfId="49330"/>
    <cellStyle name="Normal 5 2 4 3" xfId="7735"/>
    <cellStyle name="Normal 5 2 4 3 2" xfId="7736"/>
    <cellStyle name="Normal 5 2 4 3 2 2" xfId="7737"/>
    <cellStyle name="Normal 5 2 4 3 2 2 2" xfId="7738"/>
    <cellStyle name="Normal 5 2 4 3 2 2 2 2" xfId="18738"/>
    <cellStyle name="Normal 5 2 4 3 2 2 2 2 2" xfId="30993"/>
    <cellStyle name="Normal 5 2 4 3 2 2 2 2 3" xfId="43234"/>
    <cellStyle name="Normal 5 2 4 3 2 2 2 3" xfId="24876"/>
    <cellStyle name="Normal 5 2 4 3 2 2 2 4" xfId="37120"/>
    <cellStyle name="Normal 5 2 4 3 2 2 2 5" xfId="49349"/>
    <cellStyle name="Normal 5 2 4 3 2 2 3" xfId="18737"/>
    <cellStyle name="Normal 5 2 4 3 2 2 3 2" xfId="30992"/>
    <cellStyle name="Normal 5 2 4 3 2 2 3 3" xfId="43233"/>
    <cellStyle name="Normal 5 2 4 3 2 2 4" xfId="24875"/>
    <cellStyle name="Normal 5 2 4 3 2 2 5" xfId="37119"/>
    <cellStyle name="Normal 5 2 4 3 2 2 6" xfId="49348"/>
    <cellStyle name="Normal 5 2 4 3 2 3" xfId="7739"/>
    <cellStyle name="Normal 5 2 4 3 2 3 2" xfId="18739"/>
    <cellStyle name="Normal 5 2 4 3 2 3 2 2" xfId="30994"/>
    <cellStyle name="Normal 5 2 4 3 2 3 2 3" xfId="43235"/>
    <cellStyle name="Normal 5 2 4 3 2 3 3" xfId="24877"/>
    <cellStyle name="Normal 5 2 4 3 2 3 4" xfId="37121"/>
    <cellStyle name="Normal 5 2 4 3 2 3 5" xfId="49350"/>
    <cellStyle name="Normal 5 2 4 3 2 4" xfId="18736"/>
    <cellStyle name="Normal 5 2 4 3 2 4 2" xfId="30991"/>
    <cellStyle name="Normal 5 2 4 3 2 4 3" xfId="43232"/>
    <cellStyle name="Normal 5 2 4 3 2 5" xfId="24874"/>
    <cellStyle name="Normal 5 2 4 3 2 6" xfId="37118"/>
    <cellStyle name="Normal 5 2 4 3 2 7" xfId="49347"/>
    <cellStyle name="Normal 5 2 4 3 3" xfId="7740"/>
    <cellStyle name="Normal 5 2 4 3 3 2" xfId="7741"/>
    <cellStyle name="Normal 5 2 4 3 3 2 2" xfId="18741"/>
    <cellStyle name="Normal 5 2 4 3 3 2 2 2" xfId="30996"/>
    <cellStyle name="Normal 5 2 4 3 3 2 2 3" xfId="43237"/>
    <cellStyle name="Normal 5 2 4 3 3 2 3" xfId="24879"/>
    <cellStyle name="Normal 5 2 4 3 3 2 4" xfId="37123"/>
    <cellStyle name="Normal 5 2 4 3 3 2 5" xfId="49352"/>
    <cellStyle name="Normal 5 2 4 3 3 3" xfId="18740"/>
    <cellStyle name="Normal 5 2 4 3 3 3 2" xfId="30995"/>
    <cellStyle name="Normal 5 2 4 3 3 3 3" xfId="43236"/>
    <cellStyle name="Normal 5 2 4 3 3 4" xfId="24878"/>
    <cellStyle name="Normal 5 2 4 3 3 5" xfId="37122"/>
    <cellStyle name="Normal 5 2 4 3 3 6" xfId="49351"/>
    <cellStyle name="Normal 5 2 4 3 4" xfId="7742"/>
    <cellStyle name="Normal 5 2 4 3 4 2" xfId="18742"/>
    <cellStyle name="Normal 5 2 4 3 4 2 2" xfId="30997"/>
    <cellStyle name="Normal 5 2 4 3 4 2 3" xfId="43238"/>
    <cellStyle name="Normal 5 2 4 3 4 3" xfId="24880"/>
    <cellStyle name="Normal 5 2 4 3 4 4" xfId="37124"/>
    <cellStyle name="Normal 5 2 4 3 4 5" xfId="49353"/>
    <cellStyle name="Normal 5 2 4 3 5" xfId="18735"/>
    <cellStyle name="Normal 5 2 4 3 5 2" xfId="30990"/>
    <cellStyle name="Normal 5 2 4 3 5 3" xfId="43231"/>
    <cellStyle name="Normal 5 2 4 3 6" xfId="24873"/>
    <cellStyle name="Normal 5 2 4 3 7" xfId="37117"/>
    <cellStyle name="Normal 5 2 4 3 8" xfId="49346"/>
    <cellStyle name="Normal 5 2 4 4" xfId="7743"/>
    <cellStyle name="Normal 5 2 4 4 2" xfId="7744"/>
    <cellStyle name="Normal 5 2 4 4 2 2" xfId="7745"/>
    <cellStyle name="Normal 5 2 4 4 2 2 2" xfId="18745"/>
    <cellStyle name="Normal 5 2 4 4 2 2 2 2" xfId="31000"/>
    <cellStyle name="Normal 5 2 4 4 2 2 2 3" xfId="43241"/>
    <cellStyle name="Normal 5 2 4 4 2 2 3" xfId="24883"/>
    <cellStyle name="Normal 5 2 4 4 2 2 4" xfId="37127"/>
    <cellStyle name="Normal 5 2 4 4 2 2 5" xfId="49356"/>
    <cellStyle name="Normal 5 2 4 4 2 3" xfId="18744"/>
    <cellStyle name="Normal 5 2 4 4 2 3 2" xfId="30999"/>
    <cellStyle name="Normal 5 2 4 4 2 3 3" xfId="43240"/>
    <cellStyle name="Normal 5 2 4 4 2 4" xfId="24882"/>
    <cellStyle name="Normal 5 2 4 4 2 5" xfId="37126"/>
    <cellStyle name="Normal 5 2 4 4 2 6" xfId="49355"/>
    <cellStyle name="Normal 5 2 4 4 3" xfId="7746"/>
    <cellStyle name="Normal 5 2 4 4 3 2" xfId="18746"/>
    <cellStyle name="Normal 5 2 4 4 3 2 2" xfId="31001"/>
    <cellStyle name="Normal 5 2 4 4 3 2 3" xfId="43242"/>
    <cellStyle name="Normal 5 2 4 4 3 3" xfId="24884"/>
    <cellStyle name="Normal 5 2 4 4 3 4" xfId="37128"/>
    <cellStyle name="Normal 5 2 4 4 3 5" xfId="49357"/>
    <cellStyle name="Normal 5 2 4 4 4" xfId="18743"/>
    <cellStyle name="Normal 5 2 4 4 4 2" xfId="30998"/>
    <cellStyle name="Normal 5 2 4 4 4 3" xfId="43239"/>
    <cellStyle name="Normal 5 2 4 4 5" xfId="24881"/>
    <cellStyle name="Normal 5 2 4 4 6" xfId="37125"/>
    <cellStyle name="Normal 5 2 4 4 7" xfId="49354"/>
    <cellStyle name="Normal 5 2 4 5" xfId="7747"/>
    <cellStyle name="Normal 5 2 4 5 2" xfId="7748"/>
    <cellStyle name="Normal 5 2 4 5 2 2" xfId="18748"/>
    <cellStyle name="Normal 5 2 4 5 2 2 2" xfId="31003"/>
    <cellStyle name="Normal 5 2 4 5 2 2 3" xfId="43244"/>
    <cellStyle name="Normal 5 2 4 5 2 3" xfId="24886"/>
    <cellStyle name="Normal 5 2 4 5 2 4" xfId="37130"/>
    <cellStyle name="Normal 5 2 4 5 2 5" xfId="49359"/>
    <cellStyle name="Normal 5 2 4 5 3" xfId="18747"/>
    <cellStyle name="Normal 5 2 4 5 3 2" xfId="31002"/>
    <cellStyle name="Normal 5 2 4 5 3 3" xfId="43243"/>
    <cellStyle name="Normal 5 2 4 5 4" xfId="24885"/>
    <cellStyle name="Normal 5 2 4 5 5" xfId="37129"/>
    <cellStyle name="Normal 5 2 4 5 6" xfId="49358"/>
    <cellStyle name="Normal 5 2 4 6" xfId="7749"/>
    <cellStyle name="Normal 5 2 4 6 2" xfId="18749"/>
    <cellStyle name="Normal 5 2 4 6 2 2" xfId="31004"/>
    <cellStyle name="Normal 5 2 4 6 2 3" xfId="43245"/>
    <cellStyle name="Normal 5 2 4 6 3" xfId="24887"/>
    <cellStyle name="Normal 5 2 4 6 4" xfId="37131"/>
    <cellStyle name="Normal 5 2 4 6 5" xfId="49360"/>
    <cellStyle name="Normal 5 2 4 7" xfId="18718"/>
    <cellStyle name="Normal 5 2 4 7 2" xfId="30973"/>
    <cellStyle name="Normal 5 2 4 7 3" xfId="43214"/>
    <cellStyle name="Normal 5 2 4 8" xfId="24856"/>
    <cellStyle name="Normal 5 2 4 9" xfId="37100"/>
    <cellStyle name="Normal 5 2 5" xfId="7750"/>
    <cellStyle name="Normal 5 2 5 2" xfId="7751"/>
    <cellStyle name="Normal 5 2 5 2 2" xfId="7752"/>
    <cellStyle name="Normal 5 2 5 2 2 2" xfId="7753"/>
    <cellStyle name="Normal 5 2 5 2 2 2 2" xfId="7754"/>
    <cellStyle name="Normal 5 2 5 2 2 2 2 2" xfId="18754"/>
    <cellStyle name="Normal 5 2 5 2 2 2 2 2 2" xfId="31009"/>
    <cellStyle name="Normal 5 2 5 2 2 2 2 2 3" xfId="43250"/>
    <cellStyle name="Normal 5 2 5 2 2 2 2 3" xfId="24892"/>
    <cellStyle name="Normal 5 2 5 2 2 2 2 4" xfId="37136"/>
    <cellStyle name="Normal 5 2 5 2 2 2 2 5" xfId="49365"/>
    <cellStyle name="Normal 5 2 5 2 2 2 3" xfId="18753"/>
    <cellStyle name="Normal 5 2 5 2 2 2 3 2" xfId="31008"/>
    <cellStyle name="Normal 5 2 5 2 2 2 3 3" xfId="43249"/>
    <cellStyle name="Normal 5 2 5 2 2 2 4" xfId="24891"/>
    <cellStyle name="Normal 5 2 5 2 2 2 5" xfId="37135"/>
    <cellStyle name="Normal 5 2 5 2 2 2 6" xfId="49364"/>
    <cellStyle name="Normal 5 2 5 2 2 3" xfId="7755"/>
    <cellStyle name="Normal 5 2 5 2 2 3 2" xfId="18755"/>
    <cellStyle name="Normal 5 2 5 2 2 3 2 2" xfId="31010"/>
    <cellStyle name="Normal 5 2 5 2 2 3 2 3" xfId="43251"/>
    <cellStyle name="Normal 5 2 5 2 2 3 3" xfId="24893"/>
    <cellStyle name="Normal 5 2 5 2 2 3 4" xfId="37137"/>
    <cellStyle name="Normal 5 2 5 2 2 3 5" xfId="49366"/>
    <cellStyle name="Normal 5 2 5 2 2 4" xfId="18752"/>
    <cellStyle name="Normal 5 2 5 2 2 4 2" xfId="31007"/>
    <cellStyle name="Normal 5 2 5 2 2 4 3" xfId="43248"/>
    <cellStyle name="Normal 5 2 5 2 2 5" xfId="24890"/>
    <cellStyle name="Normal 5 2 5 2 2 6" xfId="37134"/>
    <cellStyle name="Normal 5 2 5 2 2 7" xfId="49363"/>
    <cellStyle name="Normal 5 2 5 2 3" xfId="7756"/>
    <cellStyle name="Normal 5 2 5 2 3 2" xfId="7757"/>
    <cellStyle name="Normal 5 2 5 2 3 2 2" xfId="18757"/>
    <cellStyle name="Normal 5 2 5 2 3 2 2 2" xfId="31012"/>
    <cellStyle name="Normal 5 2 5 2 3 2 2 3" xfId="43253"/>
    <cellStyle name="Normal 5 2 5 2 3 2 3" xfId="24895"/>
    <cellStyle name="Normal 5 2 5 2 3 2 4" xfId="37139"/>
    <cellStyle name="Normal 5 2 5 2 3 2 5" xfId="49368"/>
    <cellStyle name="Normal 5 2 5 2 3 3" xfId="18756"/>
    <cellStyle name="Normal 5 2 5 2 3 3 2" xfId="31011"/>
    <cellStyle name="Normal 5 2 5 2 3 3 3" xfId="43252"/>
    <cellStyle name="Normal 5 2 5 2 3 4" xfId="24894"/>
    <cellStyle name="Normal 5 2 5 2 3 5" xfId="37138"/>
    <cellStyle name="Normal 5 2 5 2 3 6" xfId="49367"/>
    <cellStyle name="Normal 5 2 5 2 4" xfId="7758"/>
    <cellStyle name="Normal 5 2 5 2 4 2" xfId="18758"/>
    <cellStyle name="Normal 5 2 5 2 4 2 2" xfId="31013"/>
    <cellStyle name="Normal 5 2 5 2 4 2 3" xfId="43254"/>
    <cellStyle name="Normal 5 2 5 2 4 3" xfId="24896"/>
    <cellStyle name="Normal 5 2 5 2 4 4" xfId="37140"/>
    <cellStyle name="Normal 5 2 5 2 4 5" xfId="49369"/>
    <cellStyle name="Normal 5 2 5 2 5" xfId="18751"/>
    <cellStyle name="Normal 5 2 5 2 5 2" xfId="31006"/>
    <cellStyle name="Normal 5 2 5 2 5 3" xfId="43247"/>
    <cellStyle name="Normal 5 2 5 2 6" xfId="24889"/>
    <cellStyle name="Normal 5 2 5 2 7" xfId="37133"/>
    <cellStyle name="Normal 5 2 5 2 8" xfId="49362"/>
    <cellStyle name="Normal 5 2 5 3" xfId="7759"/>
    <cellStyle name="Normal 5 2 5 3 2" xfId="7760"/>
    <cellStyle name="Normal 5 2 5 3 2 2" xfId="7761"/>
    <cellStyle name="Normal 5 2 5 3 2 2 2" xfId="18761"/>
    <cellStyle name="Normal 5 2 5 3 2 2 2 2" xfId="31016"/>
    <cellStyle name="Normal 5 2 5 3 2 2 2 3" xfId="43257"/>
    <cellStyle name="Normal 5 2 5 3 2 2 3" xfId="24899"/>
    <cellStyle name="Normal 5 2 5 3 2 2 4" xfId="37143"/>
    <cellStyle name="Normal 5 2 5 3 2 2 5" xfId="49372"/>
    <cellStyle name="Normal 5 2 5 3 2 3" xfId="18760"/>
    <cellStyle name="Normal 5 2 5 3 2 3 2" xfId="31015"/>
    <cellStyle name="Normal 5 2 5 3 2 3 3" xfId="43256"/>
    <cellStyle name="Normal 5 2 5 3 2 4" xfId="24898"/>
    <cellStyle name="Normal 5 2 5 3 2 5" xfId="37142"/>
    <cellStyle name="Normal 5 2 5 3 2 6" xfId="49371"/>
    <cellStyle name="Normal 5 2 5 3 3" xfId="7762"/>
    <cellStyle name="Normal 5 2 5 3 3 2" xfId="18762"/>
    <cellStyle name="Normal 5 2 5 3 3 2 2" xfId="31017"/>
    <cellStyle name="Normal 5 2 5 3 3 2 3" xfId="43258"/>
    <cellStyle name="Normal 5 2 5 3 3 3" xfId="24900"/>
    <cellStyle name="Normal 5 2 5 3 3 4" xfId="37144"/>
    <cellStyle name="Normal 5 2 5 3 3 5" xfId="49373"/>
    <cellStyle name="Normal 5 2 5 3 4" xfId="18759"/>
    <cellStyle name="Normal 5 2 5 3 4 2" xfId="31014"/>
    <cellStyle name="Normal 5 2 5 3 4 3" xfId="43255"/>
    <cellStyle name="Normal 5 2 5 3 5" xfId="24897"/>
    <cellStyle name="Normal 5 2 5 3 6" xfId="37141"/>
    <cellStyle name="Normal 5 2 5 3 7" xfId="49370"/>
    <cellStyle name="Normal 5 2 5 4" xfId="7763"/>
    <cellStyle name="Normal 5 2 5 4 2" xfId="7764"/>
    <cellStyle name="Normal 5 2 5 4 2 2" xfId="18764"/>
    <cellStyle name="Normal 5 2 5 4 2 2 2" xfId="31019"/>
    <cellStyle name="Normal 5 2 5 4 2 2 3" xfId="43260"/>
    <cellStyle name="Normal 5 2 5 4 2 3" xfId="24902"/>
    <cellStyle name="Normal 5 2 5 4 2 4" xfId="37146"/>
    <cellStyle name="Normal 5 2 5 4 2 5" xfId="49375"/>
    <cellStyle name="Normal 5 2 5 4 3" xfId="18763"/>
    <cellStyle name="Normal 5 2 5 4 3 2" xfId="31018"/>
    <cellStyle name="Normal 5 2 5 4 3 3" xfId="43259"/>
    <cellStyle name="Normal 5 2 5 4 4" xfId="24901"/>
    <cellStyle name="Normal 5 2 5 4 5" xfId="37145"/>
    <cellStyle name="Normal 5 2 5 4 6" xfId="49374"/>
    <cellStyle name="Normal 5 2 5 5" xfId="7765"/>
    <cellStyle name="Normal 5 2 5 5 2" xfId="18765"/>
    <cellStyle name="Normal 5 2 5 5 2 2" xfId="31020"/>
    <cellStyle name="Normal 5 2 5 5 2 3" xfId="43261"/>
    <cellStyle name="Normal 5 2 5 5 3" xfId="24903"/>
    <cellStyle name="Normal 5 2 5 5 4" xfId="37147"/>
    <cellStyle name="Normal 5 2 5 5 5" xfId="49376"/>
    <cellStyle name="Normal 5 2 5 6" xfId="18750"/>
    <cellStyle name="Normal 5 2 5 6 2" xfId="31005"/>
    <cellStyle name="Normal 5 2 5 6 3" xfId="43246"/>
    <cellStyle name="Normal 5 2 5 7" xfId="24888"/>
    <cellStyle name="Normal 5 2 5 8" xfId="37132"/>
    <cellStyle name="Normal 5 2 5 9" xfId="49361"/>
    <cellStyle name="Normal 5 2 6" xfId="7766"/>
    <cellStyle name="Normal 5 2 6 2" xfId="7767"/>
    <cellStyle name="Normal 5 2 6 2 2" xfId="7768"/>
    <cellStyle name="Normal 5 2 6 2 2 2" xfId="7769"/>
    <cellStyle name="Normal 5 2 6 2 2 2 2" xfId="18769"/>
    <cellStyle name="Normal 5 2 6 2 2 2 2 2" xfId="31024"/>
    <cellStyle name="Normal 5 2 6 2 2 2 2 3" xfId="43265"/>
    <cellStyle name="Normal 5 2 6 2 2 2 3" xfId="24907"/>
    <cellStyle name="Normal 5 2 6 2 2 2 4" xfId="37151"/>
    <cellStyle name="Normal 5 2 6 2 2 2 5" xfId="49380"/>
    <cellStyle name="Normal 5 2 6 2 2 3" xfId="18768"/>
    <cellStyle name="Normal 5 2 6 2 2 3 2" xfId="31023"/>
    <cellStyle name="Normal 5 2 6 2 2 3 3" xfId="43264"/>
    <cellStyle name="Normal 5 2 6 2 2 4" xfId="24906"/>
    <cellStyle name="Normal 5 2 6 2 2 5" xfId="37150"/>
    <cellStyle name="Normal 5 2 6 2 2 6" xfId="49379"/>
    <cellStyle name="Normal 5 2 6 2 3" xfId="7770"/>
    <cellStyle name="Normal 5 2 6 2 3 2" xfId="18770"/>
    <cellStyle name="Normal 5 2 6 2 3 2 2" xfId="31025"/>
    <cellStyle name="Normal 5 2 6 2 3 2 3" xfId="43266"/>
    <cellStyle name="Normal 5 2 6 2 3 3" xfId="24908"/>
    <cellStyle name="Normal 5 2 6 2 3 4" xfId="37152"/>
    <cellStyle name="Normal 5 2 6 2 3 5" xfId="49381"/>
    <cellStyle name="Normal 5 2 6 2 4" xfId="18767"/>
    <cellStyle name="Normal 5 2 6 2 4 2" xfId="31022"/>
    <cellStyle name="Normal 5 2 6 2 4 3" xfId="43263"/>
    <cellStyle name="Normal 5 2 6 2 5" xfId="24905"/>
    <cellStyle name="Normal 5 2 6 2 6" xfId="37149"/>
    <cellStyle name="Normal 5 2 6 2 7" xfId="49378"/>
    <cellStyle name="Normal 5 2 6 3" xfId="7771"/>
    <cellStyle name="Normal 5 2 6 3 2" xfId="7772"/>
    <cellStyle name="Normal 5 2 6 3 2 2" xfId="18772"/>
    <cellStyle name="Normal 5 2 6 3 2 2 2" xfId="31027"/>
    <cellStyle name="Normal 5 2 6 3 2 2 3" xfId="43268"/>
    <cellStyle name="Normal 5 2 6 3 2 3" xfId="24910"/>
    <cellStyle name="Normal 5 2 6 3 2 4" xfId="37154"/>
    <cellStyle name="Normal 5 2 6 3 2 5" xfId="49383"/>
    <cellStyle name="Normal 5 2 6 3 3" xfId="18771"/>
    <cellStyle name="Normal 5 2 6 3 3 2" xfId="31026"/>
    <cellStyle name="Normal 5 2 6 3 3 3" xfId="43267"/>
    <cellStyle name="Normal 5 2 6 3 4" xfId="24909"/>
    <cellStyle name="Normal 5 2 6 3 5" xfId="37153"/>
    <cellStyle name="Normal 5 2 6 3 6" xfId="49382"/>
    <cellStyle name="Normal 5 2 6 4" xfId="7773"/>
    <cellStyle name="Normal 5 2 6 4 2" xfId="18773"/>
    <cellStyle name="Normal 5 2 6 4 2 2" xfId="31028"/>
    <cellStyle name="Normal 5 2 6 4 2 3" xfId="43269"/>
    <cellStyle name="Normal 5 2 6 4 3" xfId="24911"/>
    <cellStyle name="Normal 5 2 6 4 4" xfId="37155"/>
    <cellStyle name="Normal 5 2 6 4 5" xfId="49384"/>
    <cellStyle name="Normal 5 2 6 5" xfId="18766"/>
    <cellStyle name="Normal 5 2 6 5 2" xfId="31021"/>
    <cellStyle name="Normal 5 2 6 5 3" xfId="43262"/>
    <cellStyle name="Normal 5 2 6 6" xfId="24904"/>
    <cellStyle name="Normal 5 2 6 7" xfId="37148"/>
    <cellStyle name="Normal 5 2 6 8" xfId="49377"/>
    <cellStyle name="Normal 5 2 7" xfId="7774"/>
    <cellStyle name="Normal 5 2 7 2" xfId="7775"/>
    <cellStyle name="Normal 5 2 7 2 2" xfId="7776"/>
    <cellStyle name="Normal 5 2 7 2 2 2" xfId="18776"/>
    <cellStyle name="Normal 5 2 7 2 2 2 2" xfId="31031"/>
    <cellStyle name="Normal 5 2 7 2 2 2 3" xfId="43272"/>
    <cellStyle name="Normal 5 2 7 2 2 3" xfId="24914"/>
    <cellStyle name="Normal 5 2 7 2 2 4" xfId="37158"/>
    <cellStyle name="Normal 5 2 7 2 2 5" xfId="49387"/>
    <cellStyle name="Normal 5 2 7 2 3" xfId="18775"/>
    <cellStyle name="Normal 5 2 7 2 3 2" xfId="31030"/>
    <cellStyle name="Normal 5 2 7 2 3 3" xfId="43271"/>
    <cellStyle name="Normal 5 2 7 2 4" xfId="24913"/>
    <cellStyle name="Normal 5 2 7 2 5" xfId="37157"/>
    <cellStyle name="Normal 5 2 7 2 6" xfId="49386"/>
    <cellStyle name="Normal 5 2 7 3" xfId="7777"/>
    <cellStyle name="Normal 5 2 7 3 2" xfId="18777"/>
    <cellStyle name="Normal 5 2 7 3 2 2" xfId="31032"/>
    <cellStyle name="Normal 5 2 7 3 2 3" xfId="43273"/>
    <cellStyle name="Normal 5 2 7 3 3" xfId="24915"/>
    <cellStyle name="Normal 5 2 7 3 4" xfId="37159"/>
    <cellStyle name="Normal 5 2 7 3 5" xfId="49388"/>
    <cellStyle name="Normal 5 2 7 4" xfId="18774"/>
    <cellStyle name="Normal 5 2 7 4 2" xfId="31029"/>
    <cellStyle name="Normal 5 2 7 4 3" xfId="43270"/>
    <cellStyle name="Normal 5 2 7 5" xfId="24912"/>
    <cellStyle name="Normal 5 2 7 6" xfId="37156"/>
    <cellStyle name="Normal 5 2 7 7" xfId="49385"/>
    <cellStyle name="Normal 5 2 8" xfId="7778"/>
    <cellStyle name="Normal 5 2 8 2" xfId="7779"/>
    <cellStyle name="Normal 5 2 8 2 2" xfId="18779"/>
    <cellStyle name="Normal 5 2 8 2 2 2" xfId="31034"/>
    <cellStyle name="Normal 5 2 8 2 2 3" xfId="43275"/>
    <cellStyle name="Normal 5 2 8 2 3" xfId="24917"/>
    <cellStyle name="Normal 5 2 8 2 4" xfId="37161"/>
    <cellStyle name="Normal 5 2 8 2 5" xfId="49390"/>
    <cellStyle name="Normal 5 2 8 3" xfId="18778"/>
    <cellStyle name="Normal 5 2 8 3 2" xfId="31033"/>
    <cellStyle name="Normal 5 2 8 3 3" xfId="43274"/>
    <cellStyle name="Normal 5 2 8 4" xfId="24916"/>
    <cellStyle name="Normal 5 2 8 5" xfId="37160"/>
    <cellStyle name="Normal 5 2 8 6" xfId="49389"/>
    <cellStyle name="Normal 5 2 9" xfId="7780"/>
    <cellStyle name="Normal 5 2 9 2" xfId="18780"/>
    <cellStyle name="Normal 5 2 9 2 2" xfId="31035"/>
    <cellStyle name="Normal 5 2 9 2 3" xfId="43276"/>
    <cellStyle name="Normal 5 2 9 3" xfId="24918"/>
    <cellStyle name="Normal 5 2 9 4" xfId="37162"/>
    <cellStyle name="Normal 5 2 9 5" xfId="49391"/>
    <cellStyle name="Normal 5 3" xfId="7781"/>
    <cellStyle name="Normal 5 3 10" xfId="24919"/>
    <cellStyle name="Normal 5 3 11" xfId="37163"/>
    <cellStyle name="Normal 5 3 12" xfId="49392"/>
    <cellStyle name="Normal 5 3 2" xfId="7782"/>
    <cellStyle name="Normal 5 3 2 10" xfId="37164"/>
    <cellStyle name="Normal 5 3 2 11" xfId="49393"/>
    <cellStyle name="Normal 5 3 2 2" xfId="7783"/>
    <cellStyle name="Normal 5 3 2 2 10" xfId="49394"/>
    <cellStyle name="Normal 5 3 2 2 2" xfId="7784"/>
    <cellStyle name="Normal 5 3 2 2 2 2" xfId="7785"/>
    <cellStyle name="Normal 5 3 2 2 2 2 2" xfId="7786"/>
    <cellStyle name="Normal 5 3 2 2 2 2 2 2" xfId="7787"/>
    <cellStyle name="Normal 5 3 2 2 2 2 2 2 2" xfId="7788"/>
    <cellStyle name="Normal 5 3 2 2 2 2 2 2 2 2" xfId="18788"/>
    <cellStyle name="Normal 5 3 2 2 2 2 2 2 2 2 2" xfId="31043"/>
    <cellStyle name="Normal 5 3 2 2 2 2 2 2 2 2 3" xfId="43284"/>
    <cellStyle name="Normal 5 3 2 2 2 2 2 2 2 3" xfId="24926"/>
    <cellStyle name="Normal 5 3 2 2 2 2 2 2 2 4" xfId="37170"/>
    <cellStyle name="Normal 5 3 2 2 2 2 2 2 2 5" xfId="49399"/>
    <cellStyle name="Normal 5 3 2 2 2 2 2 2 3" xfId="18787"/>
    <cellStyle name="Normal 5 3 2 2 2 2 2 2 3 2" xfId="31042"/>
    <cellStyle name="Normal 5 3 2 2 2 2 2 2 3 3" xfId="43283"/>
    <cellStyle name="Normal 5 3 2 2 2 2 2 2 4" xfId="24925"/>
    <cellStyle name="Normal 5 3 2 2 2 2 2 2 5" xfId="37169"/>
    <cellStyle name="Normal 5 3 2 2 2 2 2 2 6" xfId="49398"/>
    <cellStyle name="Normal 5 3 2 2 2 2 2 3" xfId="7789"/>
    <cellStyle name="Normal 5 3 2 2 2 2 2 3 2" xfId="18789"/>
    <cellStyle name="Normal 5 3 2 2 2 2 2 3 2 2" xfId="31044"/>
    <cellStyle name="Normal 5 3 2 2 2 2 2 3 2 3" xfId="43285"/>
    <cellStyle name="Normal 5 3 2 2 2 2 2 3 3" xfId="24927"/>
    <cellStyle name="Normal 5 3 2 2 2 2 2 3 4" xfId="37171"/>
    <cellStyle name="Normal 5 3 2 2 2 2 2 3 5" xfId="49400"/>
    <cellStyle name="Normal 5 3 2 2 2 2 2 4" xfId="18786"/>
    <cellStyle name="Normal 5 3 2 2 2 2 2 4 2" xfId="31041"/>
    <cellStyle name="Normal 5 3 2 2 2 2 2 4 3" xfId="43282"/>
    <cellStyle name="Normal 5 3 2 2 2 2 2 5" xfId="24924"/>
    <cellStyle name="Normal 5 3 2 2 2 2 2 6" xfId="37168"/>
    <cellStyle name="Normal 5 3 2 2 2 2 2 7" xfId="49397"/>
    <cellStyle name="Normal 5 3 2 2 2 2 3" xfId="7790"/>
    <cellStyle name="Normal 5 3 2 2 2 2 3 2" xfId="7791"/>
    <cellStyle name="Normal 5 3 2 2 2 2 3 2 2" xfId="18791"/>
    <cellStyle name="Normal 5 3 2 2 2 2 3 2 2 2" xfId="31046"/>
    <cellStyle name="Normal 5 3 2 2 2 2 3 2 2 3" xfId="43287"/>
    <cellStyle name="Normal 5 3 2 2 2 2 3 2 3" xfId="24929"/>
    <cellStyle name="Normal 5 3 2 2 2 2 3 2 4" xfId="37173"/>
    <cellStyle name="Normal 5 3 2 2 2 2 3 2 5" xfId="49402"/>
    <cellStyle name="Normal 5 3 2 2 2 2 3 3" xfId="18790"/>
    <cellStyle name="Normal 5 3 2 2 2 2 3 3 2" xfId="31045"/>
    <cellStyle name="Normal 5 3 2 2 2 2 3 3 3" xfId="43286"/>
    <cellStyle name="Normal 5 3 2 2 2 2 3 4" xfId="24928"/>
    <cellStyle name="Normal 5 3 2 2 2 2 3 5" xfId="37172"/>
    <cellStyle name="Normal 5 3 2 2 2 2 3 6" xfId="49401"/>
    <cellStyle name="Normal 5 3 2 2 2 2 4" xfId="7792"/>
    <cellStyle name="Normal 5 3 2 2 2 2 4 2" xfId="18792"/>
    <cellStyle name="Normal 5 3 2 2 2 2 4 2 2" xfId="31047"/>
    <cellStyle name="Normal 5 3 2 2 2 2 4 2 3" xfId="43288"/>
    <cellStyle name="Normal 5 3 2 2 2 2 4 3" xfId="24930"/>
    <cellStyle name="Normal 5 3 2 2 2 2 4 4" xfId="37174"/>
    <cellStyle name="Normal 5 3 2 2 2 2 4 5" xfId="49403"/>
    <cellStyle name="Normal 5 3 2 2 2 2 5" xfId="18785"/>
    <cellStyle name="Normal 5 3 2 2 2 2 5 2" xfId="31040"/>
    <cellStyle name="Normal 5 3 2 2 2 2 5 3" xfId="43281"/>
    <cellStyle name="Normal 5 3 2 2 2 2 6" xfId="24923"/>
    <cellStyle name="Normal 5 3 2 2 2 2 7" xfId="37167"/>
    <cellStyle name="Normal 5 3 2 2 2 2 8" xfId="49396"/>
    <cellStyle name="Normal 5 3 2 2 2 3" xfId="7793"/>
    <cellStyle name="Normal 5 3 2 2 2 3 2" xfId="7794"/>
    <cellStyle name="Normal 5 3 2 2 2 3 2 2" xfId="7795"/>
    <cellStyle name="Normal 5 3 2 2 2 3 2 2 2" xfId="18795"/>
    <cellStyle name="Normal 5 3 2 2 2 3 2 2 2 2" xfId="31050"/>
    <cellStyle name="Normal 5 3 2 2 2 3 2 2 2 3" xfId="43291"/>
    <cellStyle name="Normal 5 3 2 2 2 3 2 2 3" xfId="24933"/>
    <cellStyle name="Normal 5 3 2 2 2 3 2 2 4" xfId="37177"/>
    <cellStyle name="Normal 5 3 2 2 2 3 2 2 5" xfId="49406"/>
    <cellStyle name="Normal 5 3 2 2 2 3 2 3" xfId="18794"/>
    <cellStyle name="Normal 5 3 2 2 2 3 2 3 2" xfId="31049"/>
    <cellStyle name="Normal 5 3 2 2 2 3 2 3 3" xfId="43290"/>
    <cellStyle name="Normal 5 3 2 2 2 3 2 4" xfId="24932"/>
    <cellStyle name="Normal 5 3 2 2 2 3 2 5" xfId="37176"/>
    <cellStyle name="Normal 5 3 2 2 2 3 2 6" xfId="49405"/>
    <cellStyle name="Normal 5 3 2 2 2 3 3" xfId="7796"/>
    <cellStyle name="Normal 5 3 2 2 2 3 3 2" xfId="18796"/>
    <cellStyle name="Normal 5 3 2 2 2 3 3 2 2" xfId="31051"/>
    <cellStyle name="Normal 5 3 2 2 2 3 3 2 3" xfId="43292"/>
    <cellStyle name="Normal 5 3 2 2 2 3 3 3" xfId="24934"/>
    <cellStyle name="Normal 5 3 2 2 2 3 3 4" xfId="37178"/>
    <cellStyle name="Normal 5 3 2 2 2 3 3 5" xfId="49407"/>
    <cellStyle name="Normal 5 3 2 2 2 3 4" xfId="18793"/>
    <cellStyle name="Normal 5 3 2 2 2 3 4 2" xfId="31048"/>
    <cellStyle name="Normal 5 3 2 2 2 3 4 3" xfId="43289"/>
    <cellStyle name="Normal 5 3 2 2 2 3 5" xfId="24931"/>
    <cellStyle name="Normal 5 3 2 2 2 3 6" xfId="37175"/>
    <cellStyle name="Normal 5 3 2 2 2 3 7" xfId="49404"/>
    <cellStyle name="Normal 5 3 2 2 2 4" xfId="7797"/>
    <cellStyle name="Normal 5 3 2 2 2 4 2" xfId="7798"/>
    <cellStyle name="Normal 5 3 2 2 2 4 2 2" xfId="18798"/>
    <cellStyle name="Normal 5 3 2 2 2 4 2 2 2" xfId="31053"/>
    <cellStyle name="Normal 5 3 2 2 2 4 2 2 3" xfId="43294"/>
    <cellStyle name="Normal 5 3 2 2 2 4 2 3" xfId="24936"/>
    <cellStyle name="Normal 5 3 2 2 2 4 2 4" xfId="37180"/>
    <cellStyle name="Normal 5 3 2 2 2 4 2 5" xfId="49409"/>
    <cellStyle name="Normal 5 3 2 2 2 4 3" xfId="18797"/>
    <cellStyle name="Normal 5 3 2 2 2 4 3 2" xfId="31052"/>
    <cellStyle name="Normal 5 3 2 2 2 4 3 3" xfId="43293"/>
    <cellStyle name="Normal 5 3 2 2 2 4 4" xfId="24935"/>
    <cellStyle name="Normal 5 3 2 2 2 4 5" xfId="37179"/>
    <cellStyle name="Normal 5 3 2 2 2 4 6" xfId="49408"/>
    <cellStyle name="Normal 5 3 2 2 2 5" xfId="7799"/>
    <cellStyle name="Normal 5 3 2 2 2 5 2" xfId="18799"/>
    <cellStyle name="Normal 5 3 2 2 2 5 2 2" xfId="31054"/>
    <cellStyle name="Normal 5 3 2 2 2 5 2 3" xfId="43295"/>
    <cellStyle name="Normal 5 3 2 2 2 5 3" xfId="24937"/>
    <cellStyle name="Normal 5 3 2 2 2 5 4" xfId="37181"/>
    <cellStyle name="Normal 5 3 2 2 2 5 5" xfId="49410"/>
    <cellStyle name="Normal 5 3 2 2 2 6" xfId="18784"/>
    <cellStyle name="Normal 5 3 2 2 2 6 2" xfId="31039"/>
    <cellStyle name="Normal 5 3 2 2 2 6 3" xfId="43280"/>
    <cellStyle name="Normal 5 3 2 2 2 7" xfId="24922"/>
    <cellStyle name="Normal 5 3 2 2 2 8" xfId="37166"/>
    <cellStyle name="Normal 5 3 2 2 2 9" xfId="49395"/>
    <cellStyle name="Normal 5 3 2 2 3" xfId="7800"/>
    <cellStyle name="Normal 5 3 2 2 3 2" xfId="7801"/>
    <cellStyle name="Normal 5 3 2 2 3 2 2" xfId="7802"/>
    <cellStyle name="Normal 5 3 2 2 3 2 2 2" xfId="7803"/>
    <cellStyle name="Normal 5 3 2 2 3 2 2 2 2" xfId="18803"/>
    <cellStyle name="Normal 5 3 2 2 3 2 2 2 2 2" xfId="31058"/>
    <cellStyle name="Normal 5 3 2 2 3 2 2 2 2 3" xfId="43299"/>
    <cellStyle name="Normal 5 3 2 2 3 2 2 2 3" xfId="24941"/>
    <cellStyle name="Normal 5 3 2 2 3 2 2 2 4" xfId="37185"/>
    <cellStyle name="Normal 5 3 2 2 3 2 2 2 5" xfId="49414"/>
    <cellStyle name="Normal 5 3 2 2 3 2 2 3" xfId="18802"/>
    <cellStyle name="Normal 5 3 2 2 3 2 2 3 2" xfId="31057"/>
    <cellStyle name="Normal 5 3 2 2 3 2 2 3 3" xfId="43298"/>
    <cellStyle name="Normal 5 3 2 2 3 2 2 4" xfId="24940"/>
    <cellStyle name="Normal 5 3 2 2 3 2 2 5" xfId="37184"/>
    <cellStyle name="Normal 5 3 2 2 3 2 2 6" xfId="49413"/>
    <cellStyle name="Normal 5 3 2 2 3 2 3" xfId="7804"/>
    <cellStyle name="Normal 5 3 2 2 3 2 3 2" xfId="18804"/>
    <cellStyle name="Normal 5 3 2 2 3 2 3 2 2" xfId="31059"/>
    <cellStyle name="Normal 5 3 2 2 3 2 3 2 3" xfId="43300"/>
    <cellStyle name="Normal 5 3 2 2 3 2 3 3" xfId="24942"/>
    <cellStyle name="Normal 5 3 2 2 3 2 3 4" xfId="37186"/>
    <cellStyle name="Normal 5 3 2 2 3 2 3 5" xfId="49415"/>
    <cellStyle name="Normal 5 3 2 2 3 2 4" xfId="18801"/>
    <cellStyle name="Normal 5 3 2 2 3 2 4 2" xfId="31056"/>
    <cellStyle name="Normal 5 3 2 2 3 2 4 3" xfId="43297"/>
    <cellStyle name="Normal 5 3 2 2 3 2 5" xfId="24939"/>
    <cellStyle name="Normal 5 3 2 2 3 2 6" xfId="37183"/>
    <cellStyle name="Normal 5 3 2 2 3 2 7" xfId="49412"/>
    <cellStyle name="Normal 5 3 2 2 3 3" xfId="7805"/>
    <cellStyle name="Normal 5 3 2 2 3 3 2" xfId="7806"/>
    <cellStyle name="Normal 5 3 2 2 3 3 2 2" xfId="18806"/>
    <cellStyle name="Normal 5 3 2 2 3 3 2 2 2" xfId="31061"/>
    <cellStyle name="Normal 5 3 2 2 3 3 2 2 3" xfId="43302"/>
    <cellStyle name="Normal 5 3 2 2 3 3 2 3" xfId="24944"/>
    <cellStyle name="Normal 5 3 2 2 3 3 2 4" xfId="37188"/>
    <cellStyle name="Normal 5 3 2 2 3 3 2 5" xfId="49417"/>
    <cellStyle name="Normal 5 3 2 2 3 3 3" xfId="18805"/>
    <cellStyle name="Normal 5 3 2 2 3 3 3 2" xfId="31060"/>
    <cellStyle name="Normal 5 3 2 2 3 3 3 3" xfId="43301"/>
    <cellStyle name="Normal 5 3 2 2 3 3 4" xfId="24943"/>
    <cellStyle name="Normal 5 3 2 2 3 3 5" xfId="37187"/>
    <cellStyle name="Normal 5 3 2 2 3 3 6" xfId="49416"/>
    <cellStyle name="Normal 5 3 2 2 3 4" xfId="7807"/>
    <cellStyle name="Normal 5 3 2 2 3 4 2" xfId="18807"/>
    <cellStyle name="Normal 5 3 2 2 3 4 2 2" xfId="31062"/>
    <cellStyle name="Normal 5 3 2 2 3 4 2 3" xfId="43303"/>
    <cellStyle name="Normal 5 3 2 2 3 4 3" xfId="24945"/>
    <cellStyle name="Normal 5 3 2 2 3 4 4" xfId="37189"/>
    <cellStyle name="Normal 5 3 2 2 3 4 5" xfId="49418"/>
    <cellStyle name="Normal 5 3 2 2 3 5" xfId="18800"/>
    <cellStyle name="Normal 5 3 2 2 3 5 2" xfId="31055"/>
    <cellStyle name="Normal 5 3 2 2 3 5 3" xfId="43296"/>
    <cellStyle name="Normal 5 3 2 2 3 6" xfId="24938"/>
    <cellStyle name="Normal 5 3 2 2 3 7" xfId="37182"/>
    <cellStyle name="Normal 5 3 2 2 3 8" xfId="49411"/>
    <cellStyle name="Normal 5 3 2 2 4" xfId="7808"/>
    <cellStyle name="Normal 5 3 2 2 4 2" xfId="7809"/>
    <cellStyle name="Normal 5 3 2 2 4 2 2" xfId="7810"/>
    <cellStyle name="Normal 5 3 2 2 4 2 2 2" xfId="18810"/>
    <cellStyle name="Normal 5 3 2 2 4 2 2 2 2" xfId="31065"/>
    <cellStyle name="Normal 5 3 2 2 4 2 2 2 3" xfId="43306"/>
    <cellStyle name="Normal 5 3 2 2 4 2 2 3" xfId="24948"/>
    <cellStyle name="Normal 5 3 2 2 4 2 2 4" xfId="37192"/>
    <cellStyle name="Normal 5 3 2 2 4 2 2 5" xfId="49421"/>
    <cellStyle name="Normal 5 3 2 2 4 2 3" xfId="18809"/>
    <cellStyle name="Normal 5 3 2 2 4 2 3 2" xfId="31064"/>
    <cellStyle name="Normal 5 3 2 2 4 2 3 3" xfId="43305"/>
    <cellStyle name="Normal 5 3 2 2 4 2 4" xfId="24947"/>
    <cellStyle name="Normal 5 3 2 2 4 2 5" xfId="37191"/>
    <cellStyle name="Normal 5 3 2 2 4 2 6" xfId="49420"/>
    <cellStyle name="Normal 5 3 2 2 4 3" xfId="7811"/>
    <cellStyle name="Normal 5 3 2 2 4 3 2" xfId="18811"/>
    <cellStyle name="Normal 5 3 2 2 4 3 2 2" xfId="31066"/>
    <cellStyle name="Normal 5 3 2 2 4 3 2 3" xfId="43307"/>
    <cellStyle name="Normal 5 3 2 2 4 3 3" xfId="24949"/>
    <cellStyle name="Normal 5 3 2 2 4 3 4" xfId="37193"/>
    <cellStyle name="Normal 5 3 2 2 4 3 5" xfId="49422"/>
    <cellStyle name="Normal 5 3 2 2 4 4" xfId="18808"/>
    <cellStyle name="Normal 5 3 2 2 4 4 2" xfId="31063"/>
    <cellStyle name="Normal 5 3 2 2 4 4 3" xfId="43304"/>
    <cellStyle name="Normal 5 3 2 2 4 5" xfId="24946"/>
    <cellStyle name="Normal 5 3 2 2 4 6" xfId="37190"/>
    <cellStyle name="Normal 5 3 2 2 4 7" xfId="49419"/>
    <cellStyle name="Normal 5 3 2 2 5" xfId="7812"/>
    <cellStyle name="Normal 5 3 2 2 5 2" xfId="7813"/>
    <cellStyle name="Normal 5 3 2 2 5 2 2" xfId="18813"/>
    <cellStyle name="Normal 5 3 2 2 5 2 2 2" xfId="31068"/>
    <cellStyle name="Normal 5 3 2 2 5 2 2 3" xfId="43309"/>
    <cellStyle name="Normal 5 3 2 2 5 2 3" xfId="24951"/>
    <cellStyle name="Normal 5 3 2 2 5 2 4" xfId="37195"/>
    <cellStyle name="Normal 5 3 2 2 5 2 5" xfId="49424"/>
    <cellStyle name="Normal 5 3 2 2 5 3" xfId="18812"/>
    <cellStyle name="Normal 5 3 2 2 5 3 2" xfId="31067"/>
    <cellStyle name="Normal 5 3 2 2 5 3 3" xfId="43308"/>
    <cellStyle name="Normal 5 3 2 2 5 4" xfId="24950"/>
    <cellStyle name="Normal 5 3 2 2 5 5" xfId="37194"/>
    <cellStyle name="Normal 5 3 2 2 5 6" xfId="49423"/>
    <cellStyle name="Normal 5 3 2 2 6" xfId="7814"/>
    <cellStyle name="Normal 5 3 2 2 6 2" xfId="18814"/>
    <cellStyle name="Normal 5 3 2 2 6 2 2" xfId="31069"/>
    <cellStyle name="Normal 5 3 2 2 6 2 3" xfId="43310"/>
    <cellStyle name="Normal 5 3 2 2 6 3" xfId="24952"/>
    <cellStyle name="Normal 5 3 2 2 6 4" xfId="37196"/>
    <cellStyle name="Normal 5 3 2 2 6 5" xfId="49425"/>
    <cellStyle name="Normal 5 3 2 2 7" xfId="18783"/>
    <cellStyle name="Normal 5 3 2 2 7 2" xfId="31038"/>
    <cellStyle name="Normal 5 3 2 2 7 3" xfId="43279"/>
    <cellStyle name="Normal 5 3 2 2 8" xfId="24921"/>
    <cellStyle name="Normal 5 3 2 2 9" xfId="37165"/>
    <cellStyle name="Normal 5 3 2 3" xfId="7815"/>
    <cellStyle name="Normal 5 3 2 3 2" xfId="7816"/>
    <cellStyle name="Normal 5 3 2 3 2 2" xfId="7817"/>
    <cellStyle name="Normal 5 3 2 3 2 2 2" xfId="7818"/>
    <cellStyle name="Normal 5 3 2 3 2 2 2 2" xfId="7819"/>
    <cellStyle name="Normal 5 3 2 3 2 2 2 2 2" xfId="18819"/>
    <cellStyle name="Normal 5 3 2 3 2 2 2 2 2 2" xfId="31074"/>
    <cellStyle name="Normal 5 3 2 3 2 2 2 2 2 3" xfId="43315"/>
    <cellStyle name="Normal 5 3 2 3 2 2 2 2 3" xfId="24957"/>
    <cellStyle name="Normal 5 3 2 3 2 2 2 2 4" xfId="37201"/>
    <cellStyle name="Normal 5 3 2 3 2 2 2 2 5" xfId="49430"/>
    <cellStyle name="Normal 5 3 2 3 2 2 2 3" xfId="18818"/>
    <cellStyle name="Normal 5 3 2 3 2 2 2 3 2" xfId="31073"/>
    <cellStyle name="Normal 5 3 2 3 2 2 2 3 3" xfId="43314"/>
    <cellStyle name="Normal 5 3 2 3 2 2 2 4" xfId="24956"/>
    <cellStyle name="Normal 5 3 2 3 2 2 2 5" xfId="37200"/>
    <cellStyle name="Normal 5 3 2 3 2 2 2 6" xfId="49429"/>
    <cellStyle name="Normal 5 3 2 3 2 2 3" xfId="7820"/>
    <cellStyle name="Normal 5 3 2 3 2 2 3 2" xfId="18820"/>
    <cellStyle name="Normal 5 3 2 3 2 2 3 2 2" xfId="31075"/>
    <cellStyle name="Normal 5 3 2 3 2 2 3 2 3" xfId="43316"/>
    <cellStyle name="Normal 5 3 2 3 2 2 3 3" xfId="24958"/>
    <cellStyle name="Normal 5 3 2 3 2 2 3 4" xfId="37202"/>
    <cellStyle name="Normal 5 3 2 3 2 2 3 5" xfId="49431"/>
    <cellStyle name="Normal 5 3 2 3 2 2 4" xfId="18817"/>
    <cellStyle name="Normal 5 3 2 3 2 2 4 2" xfId="31072"/>
    <cellStyle name="Normal 5 3 2 3 2 2 4 3" xfId="43313"/>
    <cellStyle name="Normal 5 3 2 3 2 2 5" xfId="24955"/>
    <cellStyle name="Normal 5 3 2 3 2 2 6" xfId="37199"/>
    <cellStyle name="Normal 5 3 2 3 2 2 7" xfId="49428"/>
    <cellStyle name="Normal 5 3 2 3 2 3" xfId="7821"/>
    <cellStyle name="Normal 5 3 2 3 2 3 2" xfId="7822"/>
    <cellStyle name="Normal 5 3 2 3 2 3 2 2" xfId="18822"/>
    <cellStyle name="Normal 5 3 2 3 2 3 2 2 2" xfId="31077"/>
    <cellStyle name="Normal 5 3 2 3 2 3 2 2 3" xfId="43318"/>
    <cellStyle name="Normal 5 3 2 3 2 3 2 3" xfId="24960"/>
    <cellStyle name="Normal 5 3 2 3 2 3 2 4" xfId="37204"/>
    <cellStyle name="Normal 5 3 2 3 2 3 2 5" xfId="49433"/>
    <cellStyle name="Normal 5 3 2 3 2 3 3" xfId="18821"/>
    <cellStyle name="Normal 5 3 2 3 2 3 3 2" xfId="31076"/>
    <cellStyle name="Normal 5 3 2 3 2 3 3 3" xfId="43317"/>
    <cellStyle name="Normal 5 3 2 3 2 3 4" xfId="24959"/>
    <cellStyle name="Normal 5 3 2 3 2 3 5" xfId="37203"/>
    <cellStyle name="Normal 5 3 2 3 2 3 6" xfId="49432"/>
    <cellStyle name="Normal 5 3 2 3 2 4" xfId="7823"/>
    <cellStyle name="Normal 5 3 2 3 2 4 2" xfId="18823"/>
    <cellStyle name="Normal 5 3 2 3 2 4 2 2" xfId="31078"/>
    <cellStyle name="Normal 5 3 2 3 2 4 2 3" xfId="43319"/>
    <cellStyle name="Normal 5 3 2 3 2 4 3" xfId="24961"/>
    <cellStyle name="Normal 5 3 2 3 2 4 4" xfId="37205"/>
    <cellStyle name="Normal 5 3 2 3 2 4 5" xfId="49434"/>
    <cellStyle name="Normal 5 3 2 3 2 5" xfId="18816"/>
    <cellStyle name="Normal 5 3 2 3 2 5 2" xfId="31071"/>
    <cellStyle name="Normal 5 3 2 3 2 5 3" xfId="43312"/>
    <cellStyle name="Normal 5 3 2 3 2 6" xfId="24954"/>
    <cellStyle name="Normal 5 3 2 3 2 7" xfId="37198"/>
    <cellStyle name="Normal 5 3 2 3 2 8" xfId="49427"/>
    <cellStyle name="Normal 5 3 2 3 3" xfId="7824"/>
    <cellStyle name="Normal 5 3 2 3 3 2" xfId="7825"/>
    <cellStyle name="Normal 5 3 2 3 3 2 2" xfId="7826"/>
    <cellStyle name="Normal 5 3 2 3 3 2 2 2" xfId="18826"/>
    <cellStyle name="Normal 5 3 2 3 3 2 2 2 2" xfId="31081"/>
    <cellStyle name="Normal 5 3 2 3 3 2 2 2 3" xfId="43322"/>
    <cellStyle name="Normal 5 3 2 3 3 2 2 3" xfId="24964"/>
    <cellStyle name="Normal 5 3 2 3 3 2 2 4" xfId="37208"/>
    <cellStyle name="Normal 5 3 2 3 3 2 2 5" xfId="49437"/>
    <cellStyle name="Normal 5 3 2 3 3 2 3" xfId="18825"/>
    <cellStyle name="Normal 5 3 2 3 3 2 3 2" xfId="31080"/>
    <cellStyle name="Normal 5 3 2 3 3 2 3 3" xfId="43321"/>
    <cellStyle name="Normal 5 3 2 3 3 2 4" xfId="24963"/>
    <cellStyle name="Normal 5 3 2 3 3 2 5" xfId="37207"/>
    <cellStyle name="Normal 5 3 2 3 3 2 6" xfId="49436"/>
    <cellStyle name="Normal 5 3 2 3 3 3" xfId="7827"/>
    <cellStyle name="Normal 5 3 2 3 3 3 2" xfId="18827"/>
    <cellStyle name="Normal 5 3 2 3 3 3 2 2" xfId="31082"/>
    <cellStyle name="Normal 5 3 2 3 3 3 2 3" xfId="43323"/>
    <cellStyle name="Normal 5 3 2 3 3 3 3" xfId="24965"/>
    <cellStyle name="Normal 5 3 2 3 3 3 4" xfId="37209"/>
    <cellStyle name="Normal 5 3 2 3 3 3 5" xfId="49438"/>
    <cellStyle name="Normal 5 3 2 3 3 4" xfId="18824"/>
    <cellStyle name="Normal 5 3 2 3 3 4 2" xfId="31079"/>
    <cellStyle name="Normal 5 3 2 3 3 4 3" xfId="43320"/>
    <cellStyle name="Normal 5 3 2 3 3 5" xfId="24962"/>
    <cellStyle name="Normal 5 3 2 3 3 6" xfId="37206"/>
    <cellStyle name="Normal 5 3 2 3 3 7" xfId="49435"/>
    <cellStyle name="Normal 5 3 2 3 4" xfId="7828"/>
    <cellStyle name="Normal 5 3 2 3 4 2" xfId="7829"/>
    <cellStyle name="Normal 5 3 2 3 4 2 2" xfId="18829"/>
    <cellStyle name="Normal 5 3 2 3 4 2 2 2" xfId="31084"/>
    <cellStyle name="Normal 5 3 2 3 4 2 2 3" xfId="43325"/>
    <cellStyle name="Normal 5 3 2 3 4 2 3" xfId="24967"/>
    <cellStyle name="Normal 5 3 2 3 4 2 4" xfId="37211"/>
    <cellStyle name="Normal 5 3 2 3 4 2 5" xfId="49440"/>
    <cellStyle name="Normal 5 3 2 3 4 3" xfId="18828"/>
    <cellStyle name="Normal 5 3 2 3 4 3 2" xfId="31083"/>
    <cellStyle name="Normal 5 3 2 3 4 3 3" xfId="43324"/>
    <cellStyle name="Normal 5 3 2 3 4 4" xfId="24966"/>
    <cellStyle name="Normal 5 3 2 3 4 5" xfId="37210"/>
    <cellStyle name="Normal 5 3 2 3 4 6" xfId="49439"/>
    <cellStyle name="Normal 5 3 2 3 5" xfId="7830"/>
    <cellStyle name="Normal 5 3 2 3 5 2" xfId="18830"/>
    <cellStyle name="Normal 5 3 2 3 5 2 2" xfId="31085"/>
    <cellStyle name="Normal 5 3 2 3 5 2 3" xfId="43326"/>
    <cellStyle name="Normal 5 3 2 3 5 3" xfId="24968"/>
    <cellStyle name="Normal 5 3 2 3 5 4" xfId="37212"/>
    <cellStyle name="Normal 5 3 2 3 5 5" xfId="49441"/>
    <cellStyle name="Normal 5 3 2 3 6" xfId="18815"/>
    <cellStyle name="Normal 5 3 2 3 6 2" xfId="31070"/>
    <cellStyle name="Normal 5 3 2 3 6 3" xfId="43311"/>
    <cellStyle name="Normal 5 3 2 3 7" xfId="24953"/>
    <cellStyle name="Normal 5 3 2 3 8" xfId="37197"/>
    <cellStyle name="Normal 5 3 2 3 9" xfId="49426"/>
    <cellStyle name="Normal 5 3 2 4" xfId="7831"/>
    <cellStyle name="Normal 5 3 2 4 2" xfId="7832"/>
    <cellStyle name="Normal 5 3 2 4 2 2" xfId="7833"/>
    <cellStyle name="Normal 5 3 2 4 2 2 2" xfId="7834"/>
    <cellStyle name="Normal 5 3 2 4 2 2 2 2" xfId="18834"/>
    <cellStyle name="Normal 5 3 2 4 2 2 2 2 2" xfId="31089"/>
    <cellStyle name="Normal 5 3 2 4 2 2 2 2 3" xfId="43330"/>
    <cellStyle name="Normal 5 3 2 4 2 2 2 3" xfId="24972"/>
    <cellStyle name="Normal 5 3 2 4 2 2 2 4" xfId="37216"/>
    <cellStyle name="Normal 5 3 2 4 2 2 2 5" xfId="49445"/>
    <cellStyle name="Normal 5 3 2 4 2 2 3" xfId="18833"/>
    <cellStyle name="Normal 5 3 2 4 2 2 3 2" xfId="31088"/>
    <cellStyle name="Normal 5 3 2 4 2 2 3 3" xfId="43329"/>
    <cellStyle name="Normal 5 3 2 4 2 2 4" xfId="24971"/>
    <cellStyle name="Normal 5 3 2 4 2 2 5" xfId="37215"/>
    <cellStyle name="Normal 5 3 2 4 2 2 6" xfId="49444"/>
    <cellStyle name="Normal 5 3 2 4 2 3" xfId="7835"/>
    <cellStyle name="Normal 5 3 2 4 2 3 2" xfId="18835"/>
    <cellStyle name="Normal 5 3 2 4 2 3 2 2" xfId="31090"/>
    <cellStyle name="Normal 5 3 2 4 2 3 2 3" xfId="43331"/>
    <cellStyle name="Normal 5 3 2 4 2 3 3" xfId="24973"/>
    <cellStyle name="Normal 5 3 2 4 2 3 4" xfId="37217"/>
    <cellStyle name="Normal 5 3 2 4 2 3 5" xfId="49446"/>
    <cellStyle name="Normal 5 3 2 4 2 4" xfId="18832"/>
    <cellStyle name="Normal 5 3 2 4 2 4 2" xfId="31087"/>
    <cellStyle name="Normal 5 3 2 4 2 4 3" xfId="43328"/>
    <cellStyle name="Normal 5 3 2 4 2 5" xfId="24970"/>
    <cellStyle name="Normal 5 3 2 4 2 6" xfId="37214"/>
    <cellStyle name="Normal 5 3 2 4 2 7" xfId="49443"/>
    <cellStyle name="Normal 5 3 2 4 3" xfId="7836"/>
    <cellStyle name="Normal 5 3 2 4 3 2" xfId="7837"/>
    <cellStyle name="Normal 5 3 2 4 3 2 2" xfId="18837"/>
    <cellStyle name="Normal 5 3 2 4 3 2 2 2" xfId="31092"/>
    <cellStyle name="Normal 5 3 2 4 3 2 2 3" xfId="43333"/>
    <cellStyle name="Normal 5 3 2 4 3 2 3" xfId="24975"/>
    <cellStyle name="Normal 5 3 2 4 3 2 4" xfId="37219"/>
    <cellStyle name="Normal 5 3 2 4 3 2 5" xfId="49448"/>
    <cellStyle name="Normal 5 3 2 4 3 3" xfId="18836"/>
    <cellStyle name="Normal 5 3 2 4 3 3 2" xfId="31091"/>
    <cellStyle name="Normal 5 3 2 4 3 3 3" xfId="43332"/>
    <cellStyle name="Normal 5 3 2 4 3 4" xfId="24974"/>
    <cellStyle name="Normal 5 3 2 4 3 5" xfId="37218"/>
    <cellStyle name="Normal 5 3 2 4 3 6" xfId="49447"/>
    <cellStyle name="Normal 5 3 2 4 4" xfId="7838"/>
    <cellStyle name="Normal 5 3 2 4 4 2" xfId="18838"/>
    <cellStyle name="Normal 5 3 2 4 4 2 2" xfId="31093"/>
    <cellStyle name="Normal 5 3 2 4 4 2 3" xfId="43334"/>
    <cellStyle name="Normal 5 3 2 4 4 3" xfId="24976"/>
    <cellStyle name="Normal 5 3 2 4 4 4" xfId="37220"/>
    <cellStyle name="Normal 5 3 2 4 4 5" xfId="49449"/>
    <cellStyle name="Normal 5 3 2 4 5" xfId="18831"/>
    <cellStyle name="Normal 5 3 2 4 5 2" xfId="31086"/>
    <cellStyle name="Normal 5 3 2 4 5 3" xfId="43327"/>
    <cellStyle name="Normal 5 3 2 4 6" xfId="24969"/>
    <cellStyle name="Normal 5 3 2 4 7" xfId="37213"/>
    <cellStyle name="Normal 5 3 2 4 8" xfId="49442"/>
    <cellStyle name="Normal 5 3 2 5" xfId="7839"/>
    <cellStyle name="Normal 5 3 2 5 2" xfId="7840"/>
    <cellStyle name="Normal 5 3 2 5 2 2" xfId="7841"/>
    <cellStyle name="Normal 5 3 2 5 2 2 2" xfId="18841"/>
    <cellStyle name="Normal 5 3 2 5 2 2 2 2" xfId="31096"/>
    <cellStyle name="Normal 5 3 2 5 2 2 2 3" xfId="43337"/>
    <cellStyle name="Normal 5 3 2 5 2 2 3" xfId="24979"/>
    <cellStyle name="Normal 5 3 2 5 2 2 4" xfId="37223"/>
    <cellStyle name="Normal 5 3 2 5 2 2 5" xfId="49452"/>
    <cellStyle name="Normal 5 3 2 5 2 3" xfId="18840"/>
    <cellStyle name="Normal 5 3 2 5 2 3 2" xfId="31095"/>
    <cellStyle name="Normal 5 3 2 5 2 3 3" xfId="43336"/>
    <cellStyle name="Normal 5 3 2 5 2 4" xfId="24978"/>
    <cellStyle name="Normal 5 3 2 5 2 5" xfId="37222"/>
    <cellStyle name="Normal 5 3 2 5 2 6" xfId="49451"/>
    <cellStyle name="Normal 5 3 2 5 3" xfId="7842"/>
    <cellStyle name="Normal 5 3 2 5 3 2" xfId="18842"/>
    <cellStyle name="Normal 5 3 2 5 3 2 2" xfId="31097"/>
    <cellStyle name="Normal 5 3 2 5 3 2 3" xfId="43338"/>
    <cellStyle name="Normal 5 3 2 5 3 3" xfId="24980"/>
    <cellStyle name="Normal 5 3 2 5 3 4" xfId="37224"/>
    <cellStyle name="Normal 5 3 2 5 3 5" xfId="49453"/>
    <cellStyle name="Normal 5 3 2 5 4" xfId="18839"/>
    <cellStyle name="Normal 5 3 2 5 4 2" xfId="31094"/>
    <cellStyle name="Normal 5 3 2 5 4 3" xfId="43335"/>
    <cellStyle name="Normal 5 3 2 5 5" xfId="24977"/>
    <cellStyle name="Normal 5 3 2 5 6" xfId="37221"/>
    <cellStyle name="Normal 5 3 2 5 7" xfId="49450"/>
    <cellStyle name="Normal 5 3 2 6" xfId="7843"/>
    <cellStyle name="Normal 5 3 2 6 2" xfId="7844"/>
    <cellStyle name="Normal 5 3 2 6 2 2" xfId="18844"/>
    <cellStyle name="Normal 5 3 2 6 2 2 2" xfId="31099"/>
    <cellStyle name="Normal 5 3 2 6 2 2 3" xfId="43340"/>
    <cellStyle name="Normal 5 3 2 6 2 3" xfId="24982"/>
    <cellStyle name="Normal 5 3 2 6 2 4" xfId="37226"/>
    <cellStyle name="Normal 5 3 2 6 2 5" xfId="49455"/>
    <cellStyle name="Normal 5 3 2 6 3" xfId="18843"/>
    <cellStyle name="Normal 5 3 2 6 3 2" xfId="31098"/>
    <cellStyle name="Normal 5 3 2 6 3 3" xfId="43339"/>
    <cellStyle name="Normal 5 3 2 6 4" xfId="24981"/>
    <cellStyle name="Normal 5 3 2 6 5" xfId="37225"/>
    <cellStyle name="Normal 5 3 2 6 6" xfId="49454"/>
    <cellStyle name="Normal 5 3 2 7" xfId="7845"/>
    <cellStyle name="Normal 5 3 2 7 2" xfId="18845"/>
    <cellStyle name="Normal 5 3 2 7 2 2" xfId="31100"/>
    <cellStyle name="Normal 5 3 2 7 2 3" xfId="43341"/>
    <cellStyle name="Normal 5 3 2 7 3" xfId="24983"/>
    <cellStyle name="Normal 5 3 2 7 4" xfId="37227"/>
    <cellStyle name="Normal 5 3 2 7 5" xfId="49456"/>
    <cellStyle name="Normal 5 3 2 8" xfId="18782"/>
    <cellStyle name="Normal 5 3 2 8 2" xfId="31037"/>
    <cellStyle name="Normal 5 3 2 8 3" xfId="43278"/>
    <cellStyle name="Normal 5 3 2 9" xfId="24920"/>
    <cellStyle name="Normal 5 3 3" xfId="7846"/>
    <cellStyle name="Normal 5 3 3 10" xfId="49457"/>
    <cellStyle name="Normal 5 3 3 2" xfId="7847"/>
    <cellStyle name="Normal 5 3 3 2 2" xfId="7848"/>
    <cellStyle name="Normal 5 3 3 2 2 2" xfId="7849"/>
    <cellStyle name="Normal 5 3 3 2 2 2 2" xfId="7850"/>
    <cellStyle name="Normal 5 3 3 2 2 2 2 2" xfId="7851"/>
    <cellStyle name="Normal 5 3 3 2 2 2 2 2 2" xfId="18851"/>
    <cellStyle name="Normal 5 3 3 2 2 2 2 2 2 2" xfId="31106"/>
    <cellStyle name="Normal 5 3 3 2 2 2 2 2 2 3" xfId="43347"/>
    <cellStyle name="Normal 5 3 3 2 2 2 2 2 3" xfId="24989"/>
    <cellStyle name="Normal 5 3 3 2 2 2 2 2 4" xfId="37233"/>
    <cellStyle name="Normal 5 3 3 2 2 2 2 2 5" xfId="49462"/>
    <cellStyle name="Normal 5 3 3 2 2 2 2 3" xfId="18850"/>
    <cellStyle name="Normal 5 3 3 2 2 2 2 3 2" xfId="31105"/>
    <cellStyle name="Normal 5 3 3 2 2 2 2 3 3" xfId="43346"/>
    <cellStyle name="Normal 5 3 3 2 2 2 2 4" xfId="24988"/>
    <cellStyle name="Normal 5 3 3 2 2 2 2 5" xfId="37232"/>
    <cellStyle name="Normal 5 3 3 2 2 2 2 6" xfId="49461"/>
    <cellStyle name="Normal 5 3 3 2 2 2 3" xfId="7852"/>
    <cellStyle name="Normal 5 3 3 2 2 2 3 2" xfId="18852"/>
    <cellStyle name="Normal 5 3 3 2 2 2 3 2 2" xfId="31107"/>
    <cellStyle name="Normal 5 3 3 2 2 2 3 2 3" xfId="43348"/>
    <cellStyle name="Normal 5 3 3 2 2 2 3 3" xfId="24990"/>
    <cellStyle name="Normal 5 3 3 2 2 2 3 4" xfId="37234"/>
    <cellStyle name="Normal 5 3 3 2 2 2 3 5" xfId="49463"/>
    <cellStyle name="Normal 5 3 3 2 2 2 4" xfId="18849"/>
    <cellStyle name="Normal 5 3 3 2 2 2 4 2" xfId="31104"/>
    <cellStyle name="Normal 5 3 3 2 2 2 4 3" xfId="43345"/>
    <cellStyle name="Normal 5 3 3 2 2 2 5" xfId="24987"/>
    <cellStyle name="Normal 5 3 3 2 2 2 6" xfId="37231"/>
    <cellStyle name="Normal 5 3 3 2 2 2 7" xfId="49460"/>
    <cellStyle name="Normal 5 3 3 2 2 3" xfId="7853"/>
    <cellStyle name="Normal 5 3 3 2 2 3 2" xfId="7854"/>
    <cellStyle name="Normal 5 3 3 2 2 3 2 2" xfId="18854"/>
    <cellStyle name="Normal 5 3 3 2 2 3 2 2 2" xfId="31109"/>
    <cellStyle name="Normal 5 3 3 2 2 3 2 2 3" xfId="43350"/>
    <cellStyle name="Normal 5 3 3 2 2 3 2 3" xfId="24992"/>
    <cellStyle name="Normal 5 3 3 2 2 3 2 4" xfId="37236"/>
    <cellStyle name="Normal 5 3 3 2 2 3 2 5" xfId="49465"/>
    <cellStyle name="Normal 5 3 3 2 2 3 3" xfId="18853"/>
    <cellStyle name="Normal 5 3 3 2 2 3 3 2" xfId="31108"/>
    <cellStyle name="Normal 5 3 3 2 2 3 3 3" xfId="43349"/>
    <cellStyle name="Normal 5 3 3 2 2 3 4" xfId="24991"/>
    <cellStyle name="Normal 5 3 3 2 2 3 5" xfId="37235"/>
    <cellStyle name="Normal 5 3 3 2 2 3 6" xfId="49464"/>
    <cellStyle name="Normal 5 3 3 2 2 4" xfId="7855"/>
    <cellStyle name="Normal 5 3 3 2 2 4 2" xfId="18855"/>
    <cellStyle name="Normal 5 3 3 2 2 4 2 2" xfId="31110"/>
    <cellStyle name="Normal 5 3 3 2 2 4 2 3" xfId="43351"/>
    <cellStyle name="Normal 5 3 3 2 2 4 3" xfId="24993"/>
    <cellStyle name="Normal 5 3 3 2 2 4 4" xfId="37237"/>
    <cellStyle name="Normal 5 3 3 2 2 4 5" xfId="49466"/>
    <cellStyle name="Normal 5 3 3 2 2 5" xfId="18848"/>
    <cellStyle name="Normal 5 3 3 2 2 5 2" xfId="31103"/>
    <cellStyle name="Normal 5 3 3 2 2 5 3" xfId="43344"/>
    <cellStyle name="Normal 5 3 3 2 2 6" xfId="24986"/>
    <cellStyle name="Normal 5 3 3 2 2 7" xfId="37230"/>
    <cellStyle name="Normal 5 3 3 2 2 8" xfId="49459"/>
    <cellStyle name="Normal 5 3 3 2 3" xfId="7856"/>
    <cellStyle name="Normal 5 3 3 2 3 2" xfId="7857"/>
    <cellStyle name="Normal 5 3 3 2 3 2 2" xfId="7858"/>
    <cellStyle name="Normal 5 3 3 2 3 2 2 2" xfId="18858"/>
    <cellStyle name="Normal 5 3 3 2 3 2 2 2 2" xfId="31113"/>
    <cellStyle name="Normal 5 3 3 2 3 2 2 2 3" xfId="43354"/>
    <cellStyle name="Normal 5 3 3 2 3 2 2 3" xfId="24996"/>
    <cellStyle name="Normal 5 3 3 2 3 2 2 4" xfId="37240"/>
    <cellStyle name="Normal 5 3 3 2 3 2 2 5" xfId="49469"/>
    <cellStyle name="Normal 5 3 3 2 3 2 3" xfId="18857"/>
    <cellStyle name="Normal 5 3 3 2 3 2 3 2" xfId="31112"/>
    <cellStyle name="Normal 5 3 3 2 3 2 3 3" xfId="43353"/>
    <cellStyle name="Normal 5 3 3 2 3 2 4" xfId="24995"/>
    <cellStyle name="Normal 5 3 3 2 3 2 5" xfId="37239"/>
    <cellStyle name="Normal 5 3 3 2 3 2 6" xfId="49468"/>
    <cellStyle name="Normal 5 3 3 2 3 3" xfId="7859"/>
    <cellStyle name="Normal 5 3 3 2 3 3 2" xfId="18859"/>
    <cellStyle name="Normal 5 3 3 2 3 3 2 2" xfId="31114"/>
    <cellStyle name="Normal 5 3 3 2 3 3 2 3" xfId="43355"/>
    <cellStyle name="Normal 5 3 3 2 3 3 3" xfId="24997"/>
    <cellStyle name="Normal 5 3 3 2 3 3 4" xfId="37241"/>
    <cellStyle name="Normal 5 3 3 2 3 3 5" xfId="49470"/>
    <cellStyle name="Normal 5 3 3 2 3 4" xfId="18856"/>
    <cellStyle name="Normal 5 3 3 2 3 4 2" xfId="31111"/>
    <cellStyle name="Normal 5 3 3 2 3 4 3" xfId="43352"/>
    <cellStyle name="Normal 5 3 3 2 3 5" xfId="24994"/>
    <cellStyle name="Normal 5 3 3 2 3 6" xfId="37238"/>
    <cellStyle name="Normal 5 3 3 2 3 7" xfId="49467"/>
    <cellStyle name="Normal 5 3 3 2 4" xfId="7860"/>
    <cellStyle name="Normal 5 3 3 2 4 2" xfId="7861"/>
    <cellStyle name="Normal 5 3 3 2 4 2 2" xfId="18861"/>
    <cellStyle name="Normal 5 3 3 2 4 2 2 2" xfId="31116"/>
    <cellStyle name="Normal 5 3 3 2 4 2 2 3" xfId="43357"/>
    <cellStyle name="Normal 5 3 3 2 4 2 3" xfId="24999"/>
    <cellStyle name="Normal 5 3 3 2 4 2 4" xfId="37243"/>
    <cellStyle name="Normal 5 3 3 2 4 2 5" xfId="49472"/>
    <cellStyle name="Normal 5 3 3 2 4 3" xfId="18860"/>
    <cellStyle name="Normal 5 3 3 2 4 3 2" xfId="31115"/>
    <cellStyle name="Normal 5 3 3 2 4 3 3" xfId="43356"/>
    <cellStyle name="Normal 5 3 3 2 4 4" xfId="24998"/>
    <cellStyle name="Normal 5 3 3 2 4 5" xfId="37242"/>
    <cellStyle name="Normal 5 3 3 2 4 6" xfId="49471"/>
    <cellStyle name="Normal 5 3 3 2 5" xfId="7862"/>
    <cellStyle name="Normal 5 3 3 2 5 2" xfId="18862"/>
    <cellStyle name="Normal 5 3 3 2 5 2 2" xfId="31117"/>
    <cellStyle name="Normal 5 3 3 2 5 2 3" xfId="43358"/>
    <cellStyle name="Normal 5 3 3 2 5 3" xfId="25000"/>
    <cellStyle name="Normal 5 3 3 2 5 4" xfId="37244"/>
    <cellStyle name="Normal 5 3 3 2 5 5" xfId="49473"/>
    <cellStyle name="Normal 5 3 3 2 6" xfId="18847"/>
    <cellStyle name="Normal 5 3 3 2 6 2" xfId="31102"/>
    <cellStyle name="Normal 5 3 3 2 6 3" xfId="43343"/>
    <cellStyle name="Normal 5 3 3 2 7" xfId="24985"/>
    <cellStyle name="Normal 5 3 3 2 8" xfId="37229"/>
    <cellStyle name="Normal 5 3 3 2 9" xfId="49458"/>
    <cellStyle name="Normal 5 3 3 3" xfId="7863"/>
    <cellStyle name="Normal 5 3 3 3 2" xfId="7864"/>
    <cellStyle name="Normal 5 3 3 3 2 2" xfId="7865"/>
    <cellStyle name="Normal 5 3 3 3 2 2 2" xfId="7866"/>
    <cellStyle name="Normal 5 3 3 3 2 2 2 2" xfId="18866"/>
    <cellStyle name="Normal 5 3 3 3 2 2 2 2 2" xfId="31121"/>
    <cellStyle name="Normal 5 3 3 3 2 2 2 2 3" xfId="43362"/>
    <cellStyle name="Normal 5 3 3 3 2 2 2 3" xfId="25004"/>
    <cellStyle name="Normal 5 3 3 3 2 2 2 4" xfId="37248"/>
    <cellStyle name="Normal 5 3 3 3 2 2 2 5" xfId="49477"/>
    <cellStyle name="Normal 5 3 3 3 2 2 3" xfId="18865"/>
    <cellStyle name="Normal 5 3 3 3 2 2 3 2" xfId="31120"/>
    <cellStyle name="Normal 5 3 3 3 2 2 3 3" xfId="43361"/>
    <cellStyle name="Normal 5 3 3 3 2 2 4" xfId="25003"/>
    <cellStyle name="Normal 5 3 3 3 2 2 5" xfId="37247"/>
    <cellStyle name="Normal 5 3 3 3 2 2 6" xfId="49476"/>
    <cellStyle name="Normal 5 3 3 3 2 3" xfId="7867"/>
    <cellStyle name="Normal 5 3 3 3 2 3 2" xfId="18867"/>
    <cellStyle name="Normal 5 3 3 3 2 3 2 2" xfId="31122"/>
    <cellStyle name="Normal 5 3 3 3 2 3 2 3" xfId="43363"/>
    <cellStyle name="Normal 5 3 3 3 2 3 3" xfId="25005"/>
    <cellStyle name="Normal 5 3 3 3 2 3 4" xfId="37249"/>
    <cellStyle name="Normal 5 3 3 3 2 3 5" xfId="49478"/>
    <cellStyle name="Normal 5 3 3 3 2 4" xfId="18864"/>
    <cellStyle name="Normal 5 3 3 3 2 4 2" xfId="31119"/>
    <cellStyle name="Normal 5 3 3 3 2 4 3" xfId="43360"/>
    <cellStyle name="Normal 5 3 3 3 2 5" xfId="25002"/>
    <cellStyle name="Normal 5 3 3 3 2 6" xfId="37246"/>
    <cellStyle name="Normal 5 3 3 3 2 7" xfId="49475"/>
    <cellStyle name="Normal 5 3 3 3 3" xfId="7868"/>
    <cellStyle name="Normal 5 3 3 3 3 2" xfId="7869"/>
    <cellStyle name="Normal 5 3 3 3 3 2 2" xfId="18869"/>
    <cellStyle name="Normal 5 3 3 3 3 2 2 2" xfId="31124"/>
    <cellStyle name="Normal 5 3 3 3 3 2 2 3" xfId="43365"/>
    <cellStyle name="Normal 5 3 3 3 3 2 3" xfId="25007"/>
    <cellStyle name="Normal 5 3 3 3 3 2 4" xfId="37251"/>
    <cellStyle name="Normal 5 3 3 3 3 2 5" xfId="49480"/>
    <cellStyle name="Normal 5 3 3 3 3 3" xfId="18868"/>
    <cellStyle name="Normal 5 3 3 3 3 3 2" xfId="31123"/>
    <cellStyle name="Normal 5 3 3 3 3 3 3" xfId="43364"/>
    <cellStyle name="Normal 5 3 3 3 3 4" xfId="25006"/>
    <cellStyle name="Normal 5 3 3 3 3 5" xfId="37250"/>
    <cellStyle name="Normal 5 3 3 3 3 6" xfId="49479"/>
    <cellStyle name="Normal 5 3 3 3 4" xfId="7870"/>
    <cellStyle name="Normal 5 3 3 3 4 2" xfId="18870"/>
    <cellStyle name="Normal 5 3 3 3 4 2 2" xfId="31125"/>
    <cellStyle name="Normal 5 3 3 3 4 2 3" xfId="43366"/>
    <cellStyle name="Normal 5 3 3 3 4 3" xfId="25008"/>
    <cellStyle name="Normal 5 3 3 3 4 4" xfId="37252"/>
    <cellStyle name="Normal 5 3 3 3 4 5" xfId="49481"/>
    <cellStyle name="Normal 5 3 3 3 5" xfId="18863"/>
    <cellStyle name="Normal 5 3 3 3 5 2" xfId="31118"/>
    <cellStyle name="Normal 5 3 3 3 5 3" xfId="43359"/>
    <cellStyle name="Normal 5 3 3 3 6" xfId="25001"/>
    <cellStyle name="Normal 5 3 3 3 7" xfId="37245"/>
    <cellStyle name="Normal 5 3 3 3 8" xfId="49474"/>
    <cellStyle name="Normal 5 3 3 4" xfId="7871"/>
    <cellStyle name="Normal 5 3 3 4 2" xfId="7872"/>
    <cellStyle name="Normal 5 3 3 4 2 2" xfId="7873"/>
    <cellStyle name="Normal 5 3 3 4 2 2 2" xfId="18873"/>
    <cellStyle name="Normal 5 3 3 4 2 2 2 2" xfId="31128"/>
    <cellStyle name="Normal 5 3 3 4 2 2 2 3" xfId="43369"/>
    <cellStyle name="Normal 5 3 3 4 2 2 3" xfId="25011"/>
    <cellStyle name="Normal 5 3 3 4 2 2 4" xfId="37255"/>
    <cellStyle name="Normal 5 3 3 4 2 2 5" xfId="49484"/>
    <cellStyle name="Normal 5 3 3 4 2 3" xfId="18872"/>
    <cellStyle name="Normal 5 3 3 4 2 3 2" xfId="31127"/>
    <cellStyle name="Normal 5 3 3 4 2 3 3" xfId="43368"/>
    <cellStyle name="Normal 5 3 3 4 2 4" xfId="25010"/>
    <cellStyle name="Normal 5 3 3 4 2 5" xfId="37254"/>
    <cellStyle name="Normal 5 3 3 4 2 6" xfId="49483"/>
    <cellStyle name="Normal 5 3 3 4 3" xfId="7874"/>
    <cellStyle name="Normal 5 3 3 4 3 2" xfId="18874"/>
    <cellStyle name="Normal 5 3 3 4 3 2 2" xfId="31129"/>
    <cellStyle name="Normal 5 3 3 4 3 2 3" xfId="43370"/>
    <cellStyle name="Normal 5 3 3 4 3 3" xfId="25012"/>
    <cellStyle name="Normal 5 3 3 4 3 4" xfId="37256"/>
    <cellStyle name="Normal 5 3 3 4 3 5" xfId="49485"/>
    <cellStyle name="Normal 5 3 3 4 4" xfId="18871"/>
    <cellStyle name="Normal 5 3 3 4 4 2" xfId="31126"/>
    <cellStyle name="Normal 5 3 3 4 4 3" xfId="43367"/>
    <cellStyle name="Normal 5 3 3 4 5" xfId="25009"/>
    <cellStyle name="Normal 5 3 3 4 6" xfId="37253"/>
    <cellStyle name="Normal 5 3 3 4 7" xfId="49482"/>
    <cellStyle name="Normal 5 3 3 5" xfId="7875"/>
    <cellStyle name="Normal 5 3 3 5 2" xfId="7876"/>
    <cellStyle name="Normal 5 3 3 5 2 2" xfId="18876"/>
    <cellStyle name="Normal 5 3 3 5 2 2 2" xfId="31131"/>
    <cellStyle name="Normal 5 3 3 5 2 2 3" xfId="43372"/>
    <cellStyle name="Normal 5 3 3 5 2 3" xfId="25014"/>
    <cellStyle name="Normal 5 3 3 5 2 4" xfId="37258"/>
    <cellStyle name="Normal 5 3 3 5 2 5" xfId="49487"/>
    <cellStyle name="Normal 5 3 3 5 3" xfId="18875"/>
    <cellStyle name="Normal 5 3 3 5 3 2" xfId="31130"/>
    <cellStyle name="Normal 5 3 3 5 3 3" xfId="43371"/>
    <cellStyle name="Normal 5 3 3 5 4" xfId="25013"/>
    <cellStyle name="Normal 5 3 3 5 5" xfId="37257"/>
    <cellStyle name="Normal 5 3 3 5 6" xfId="49486"/>
    <cellStyle name="Normal 5 3 3 6" xfId="7877"/>
    <cellStyle name="Normal 5 3 3 6 2" xfId="18877"/>
    <cellStyle name="Normal 5 3 3 6 2 2" xfId="31132"/>
    <cellStyle name="Normal 5 3 3 6 2 3" xfId="43373"/>
    <cellStyle name="Normal 5 3 3 6 3" xfId="25015"/>
    <cellStyle name="Normal 5 3 3 6 4" xfId="37259"/>
    <cellStyle name="Normal 5 3 3 6 5" xfId="49488"/>
    <cellStyle name="Normal 5 3 3 7" xfId="18846"/>
    <cellStyle name="Normal 5 3 3 7 2" xfId="31101"/>
    <cellStyle name="Normal 5 3 3 7 3" xfId="43342"/>
    <cellStyle name="Normal 5 3 3 8" xfId="24984"/>
    <cellStyle name="Normal 5 3 3 9" xfId="37228"/>
    <cellStyle name="Normal 5 3 4" xfId="7878"/>
    <cellStyle name="Normal 5 3 4 2" xfId="7879"/>
    <cellStyle name="Normal 5 3 4 2 2" xfId="7880"/>
    <cellStyle name="Normal 5 3 4 2 2 2" xfId="7881"/>
    <cellStyle name="Normal 5 3 4 2 2 2 2" xfId="7882"/>
    <cellStyle name="Normal 5 3 4 2 2 2 2 2" xfId="18882"/>
    <cellStyle name="Normal 5 3 4 2 2 2 2 2 2" xfId="31137"/>
    <cellStyle name="Normal 5 3 4 2 2 2 2 2 3" xfId="43378"/>
    <cellStyle name="Normal 5 3 4 2 2 2 2 3" xfId="25020"/>
    <cellStyle name="Normal 5 3 4 2 2 2 2 4" xfId="37264"/>
    <cellStyle name="Normal 5 3 4 2 2 2 2 5" xfId="49493"/>
    <cellStyle name="Normal 5 3 4 2 2 2 3" xfId="18881"/>
    <cellStyle name="Normal 5 3 4 2 2 2 3 2" xfId="31136"/>
    <cellStyle name="Normal 5 3 4 2 2 2 3 3" xfId="43377"/>
    <cellStyle name="Normal 5 3 4 2 2 2 4" xfId="25019"/>
    <cellStyle name="Normal 5 3 4 2 2 2 5" xfId="37263"/>
    <cellStyle name="Normal 5 3 4 2 2 2 6" xfId="49492"/>
    <cellStyle name="Normal 5 3 4 2 2 3" xfId="7883"/>
    <cellStyle name="Normal 5 3 4 2 2 3 2" xfId="18883"/>
    <cellStyle name="Normal 5 3 4 2 2 3 2 2" xfId="31138"/>
    <cellStyle name="Normal 5 3 4 2 2 3 2 3" xfId="43379"/>
    <cellStyle name="Normal 5 3 4 2 2 3 3" xfId="25021"/>
    <cellStyle name="Normal 5 3 4 2 2 3 4" xfId="37265"/>
    <cellStyle name="Normal 5 3 4 2 2 3 5" xfId="49494"/>
    <cellStyle name="Normal 5 3 4 2 2 4" xfId="18880"/>
    <cellStyle name="Normal 5 3 4 2 2 4 2" xfId="31135"/>
    <cellStyle name="Normal 5 3 4 2 2 4 3" xfId="43376"/>
    <cellStyle name="Normal 5 3 4 2 2 5" xfId="25018"/>
    <cellStyle name="Normal 5 3 4 2 2 6" xfId="37262"/>
    <cellStyle name="Normal 5 3 4 2 2 7" xfId="49491"/>
    <cellStyle name="Normal 5 3 4 2 3" xfId="7884"/>
    <cellStyle name="Normal 5 3 4 2 3 2" xfId="7885"/>
    <cellStyle name="Normal 5 3 4 2 3 2 2" xfId="18885"/>
    <cellStyle name="Normal 5 3 4 2 3 2 2 2" xfId="31140"/>
    <cellStyle name="Normal 5 3 4 2 3 2 2 3" xfId="43381"/>
    <cellStyle name="Normal 5 3 4 2 3 2 3" xfId="25023"/>
    <cellStyle name="Normal 5 3 4 2 3 2 4" xfId="37267"/>
    <cellStyle name="Normal 5 3 4 2 3 2 5" xfId="49496"/>
    <cellStyle name="Normal 5 3 4 2 3 3" xfId="18884"/>
    <cellStyle name="Normal 5 3 4 2 3 3 2" xfId="31139"/>
    <cellStyle name="Normal 5 3 4 2 3 3 3" xfId="43380"/>
    <cellStyle name="Normal 5 3 4 2 3 4" xfId="25022"/>
    <cellStyle name="Normal 5 3 4 2 3 5" xfId="37266"/>
    <cellStyle name="Normal 5 3 4 2 3 6" xfId="49495"/>
    <cellStyle name="Normal 5 3 4 2 4" xfId="7886"/>
    <cellStyle name="Normal 5 3 4 2 4 2" xfId="18886"/>
    <cellStyle name="Normal 5 3 4 2 4 2 2" xfId="31141"/>
    <cellStyle name="Normal 5 3 4 2 4 2 3" xfId="43382"/>
    <cellStyle name="Normal 5 3 4 2 4 3" xfId="25024"/>
    <cellStyle name="Normal 5 3 4 2 4 4" xfId="37268"/>
    <cellStyle name="Normal 5 3 4 2 4 5" xfId="49497"/>
    <cellStyle name="Normal 5 3 4 2 5" xfId="18879"/>
    <cellStyle name="Normal 5 3 4 2 5 2" xfId="31134"/>
    <cellStyle name="Normal 5 3 4 2 5 3" xfId="43375"/>
    <cellStyle name="Normal 5 3 4 2 6" xfId="25017"/>
    <cellStyle name="Normal 5 3 4 2 7" xfId="37261"/>
    <cellStyle name="Normal 5 3 4 2 8" xfId="49490"/>
    <cellStyle name="Normal 5 3 4 3" xfId="7887"/>
    <cellStyle name="Normal 5 3 4 3 2" xfId="7888"/>
    <cellStyle name="Normal 5 3 4 3 2 2" xfId="7889"/>
    <cellStyle name="Normal 5 3 4 3 2 2 2" xfId="18889"/>
    <cellStyle name="Normal 5 3 4 3 2 2 2 2" xfId="31144"/>
    <cellStyle name="Normal 5 3 4 3 2 2 2 3" xfId="43385"/>
    <cellStyle name="Normal 5 3 4 3 2 2 3" xfId="25027"/>
    <cellStyle name="Normal 5 3 4 3 2 2 4" xfId="37271"/>
    <cellStyle name="Normal 5 3 4 3 2 2 5" xfId="49500"/>
    <cellStyle name="Normal 5 3 4 3 2 3" xfId="18888"/>
    <cellStyle name="Normal 5 3 4 3 2 3 2" xfId="31143"/>
    <cellStyle name="Normal 5 3 4 3 2 3 3" xfId="43384"/>
    <cellStyle name="Normal 5 3 4 3 2 4" xfId="25026"/>
    <cellStyle name="Normal 5 3 4 3 2 5" xfId="37270"/>
    <cellStyle name="Normal 5 3 4 3 2 6" xfId="49499"/>
    <cellStyle name="Normal 5 3 4 3 3" xfId="7890"/>
    <cellStyle name="Normal 5 3 4 3 3 2" xfId="18890"/>
    <cellStyle name="Normal 5 3 4 3 3 2 2" xfId="31145"/>
    <cellStyle name="Normal 5 3 4 3 3 2 3" xfId="43386"/>
    <cellStyle name="Normal 5 3 4 3 3 3" xfId="25028"/>
    <cellStyle name="Normal 5 3 4 3 3 4" xfId="37272"/>
    <cellStyle name="Normal 5 3 4 3 3 5" xfId="49501"/>
    <cellStyle name="Normal 5 3 4 3 4" xfId="18887"/>
    <cellStyle name="Normal 5 3 4 3 4 2" xfId="31142"/>
    <cellStyle name="Normal 5 3 4 3 4 3" xfId="43383"/>
    <cellStyle name="Normal 5 3 4 3 5" xfId="25025"/>
    <cellStyle name="Normal 5 3 4 3 6" xfId="37269"/>
    <cellStyle name="Normal 5 3 4 3 7" xfId="49498"/>
    <cellStyle name="Normal 5 3 4 4" xfId="7891"/>
    <cellStyle name="Normal 5 3 4 4 2" xfId="7892"/>
    <cellStyle name="Normal 5 3 4 4 2 2" xfId="18892"/>
    <cellStyle name="Normal 5 3 4 4 2 2 2" xfId="31147"/>
    <cellStyle name="Normal 5 3 4 4 2 2 3" xfId="43388"/>
    <cellStyle name="Normal 5 3 4 4 2 3" xfId="25030"/>
    <cellStyle name="Normal 5 3 4 4 2 4" xfId="37274"/>
    <cellStyle name="Normal 5 3 4 4 2 5" xfId="49503"/>
    <cellStyle name="Normal 5 3 4 4 3" xfId="18891"/>
    <cellStyle name="Normal 5 3 4 4 3 2" xfId="31146"/>
    <cellStyle name="Normal 5 3 4 4 3 3" xfId="43387"/>
    <cellStyle name="Normal 5 3 4 4 4" xfId="25029"/>
    <cellStyle name="Normal 5 3 4 4 5" xfId="37273"/>
    <cellStyle name="Normal 5 3 4 4 6" xfId="49502"/>
    <cellStyle name="Normal 5 3 4 5" xfId="7893"/>
    <cellStyle name="Normal 5 3 4 5 2" xfId="18893"/>
    <cellStyle name="Normal 5 3 4 5 2 2" xfId="31148"/>
    <cellStyle name="Normal 5 3 4 5 2 3" xfId="43389"/>
    <cellStyle name="Normal 5 3 4 5 3" xfId="25031"/>
    <cellStyle name="Normal 5 3 4 5 4" xfId="37275"/>
    <cellStyle name="Normal 5 3 4 5 5" xfId="49504"/>
    <cellStyle name="Normal 5 3 4 6" xfId="18878"/>
    <cellStyle name="Normal 5 3 4 6 2" xfId="31133"/>
    <cellStyle name="Normal 5 3 4 6 3" xfId="43374"/>
    <cellStyle name="Normal 5 3 4 7" xfId="25016"/>
    <cellStyle name="Normal 5 3 4 8" xfId="37260"/>
    <cellStyle name="Normal 5 3 4 9" xfId="49489"/>
    <cellStyle name="Normal 5 3 5" xfId="7894"/>
    <cellStyle name="Normal 5 3 5 2" xfId="7895"/>
    <cellStyle name="Normal 5 3 5 2 2" xfId="7896"/>
    <cellStyle name="Normal 5 3 5 2 2 2" xfId="7897"/>
    <cellStyle name="Normal 5 3 5 2 2 2 2" xfId="18897"/>
    <cellStyle name="Normal 5 3 5 2 2 2 2 2" xfId="31152"/>
    <cellStyle name="Normal 5 3 5 2 2 2 2 3" xfId="43393"/>
    <cellStyle name="Normal 5 3 5 2 2 2 3" xfId="25035"/>
    <cellStyle name="Normal 5 3 5 2 2 2 4" xfId="37279"/>
    <cellStyle name="Normal 5 3 5 2 2 2 5" xfId="49508"/>
    <cellStyle name="Normal 5 3 5 2 2 3" xfId="18896"/>
    <cellStyle name="Normal 5 3 5 2 2 3 2" xfId="31151"/>
    <cellStyle name="Normal 5 3 5 2 2 3 3" xfId="43392"/>
    <cellStyle name="Normal 5 3 5 2 2 4" xfId="25034"/>
    <cellStyle name="Normal 5 3 5 2 2 5" xfId="37278"/>
    <cellStyle name="Normal 5 3 5 2 2 6" xfId="49507"/>
    <cellStyle name="Normal 5 3 5 2 3" xfId="7898"/>
    <cellStyle name="Normal 5 3 5 2 3 2" xfId="18898"/>
    <cellStyle name="Normal 5 3 5 2 3 2 2" xfId="31153"/>
    <cellStyle name="Normal 5 3 5 2 3 2 3" xfId="43394"/>
    <cellStyle name="Normal 5 3 5 2 3 3" xfId="25036"/>
    <cellStyle name="Normal 5 3 5 2 3 4" xfId="37280"/>
    <cellStyle name="Normal 5 3 5 2 3 5" xfId="49509"/>
    <cellStyle name="Normal 5 3 5 2 4" xfId="18895"/>
    <cellStyle name="Normal 5 3 5 2 4 2" xfId="31150"/>
    <cellStyle name="Normal 5 3 5 2 4 3" xfId="43391"/>
    <cellStyle name="Normal 5 3 5 2 5" xfId="25033"/>
    <cellStyle name="Normal 5 3 5 2 6" xfId="37277"/>
    <cellStyle name="Normal 5 3 5 2 7" xfId="49506"/>
    <cellStyle name="Normal 5 3 5 3" xfId="7899"/>
    <cellStyle name="Normal 5 3 5 3 2" xfId="7900"/>
    <cellStyle name="Normal 5 3 5 3 2 2" xfId="18900"/>
    <cellStyle name="Normal 5 3 5 3 2 2 2" xfId="31155"/>
    <cellStyle name="Normal 5 3 5 3 2 2 3" xfId="43396"/>
    <cellStyle name="Normal 5 3 5 3 2 3" xfId="25038"/>
    <cellStyle name="Normal 5 3 5 3 2 4" xfId="37282"/>
    <cellStyle name="Normal 5 3 5 3 2 5" xfId="49511"/>
    <cellStyle name="Normal 5 3 5 3 3" xfId="18899"/>
    <cellStyle name="Normal 5 3 5 3 3 2" xfId="31154"/>
    <cellStyle name="Normal 5 3 5 3 3 3" xfId="43395"/>
    <cellStyle name="Normal 5 3 5 3 4" xfId="25037"/>
    <cellStyle name="Normal 5 3 5 3 5" xfId="37281"/>
    <cellStyle name="Normal 5 3 5 3 6" xfId="49510"/>
    <cellStyle name="Normal 5 3 5 4" xfId="7901"/>
    <cellStyle name="Normal 5 3 5 4 2" xfId="18901"/>
    <cellStyle name="Normal 5 3 5 4 2 2" xfId="31156"/>
    <cellStyle name="Normal 5 3 5 4 2 3" xfId="43397"/>
    <cellStyle name="Normal 5 3 5 4 3" xfId="25039"/>
    <cellStyle name="Normal 5 3 5 4 4" xfId="37283"/>
    <cellStyle name="Normal 5 3 5 4 5" xfId="49512"/>
    <cellStyle name="Normal 5 3 5 5" xfId="18894"/>
    <cellStyle name="Normal 5 3 5 5 2" xfId="31149"/>
    <cellStyle name="Normal 5 3 5 5 3" xfId="43390"/>
    <cellStyle name="Normal 5 3 5 6" xfId="25032"/>
    <cellStyle name="Normal 5 3 5 7" xfId="37276"/>
    <cellStyle name="Normal 5 3 5 8" xfId="49505"/>
    <cellStyle name="Normal 5 3 6" xfId="7902"/>
    <cellStyle name="Normal 5 3 6 2" xfId="7903"/>
    <cellStyle name="Normal 5 3 6 2 2" xfId="7904"/>
    <cellStyle name="Normal 5 3 6 2 2 2" xfId="18904"/>
    <cellStyle name="Normal 5 3 6 2 2 2 2" xfId="31159"/>
    <cellStyle name="Normal 5 3 6 2 2 2 3" xfId="43400"/>
    <cellStyle name="Normal 5 3 6 2 2 3" xfId="25042"/>
    <cellStyle name="Normal 5 3 6 2 2 4" xfId="37286"/>
    <cellStyle name="Normal 5 3 6 2 2 5" xfId="49515"/>
    <cellStyle name="Normal 5 3 6 2 3" xfId="18903"/>
    <cellStyle name="Normal 5 3 6 2 3 2" xfId="31158"/>
    <cellStyle name="Normal 5 3 6 2 3 3" xfId="43399"/>
    <cellStyle name="Normal 5 3 6 2 4" xfId="25041"/>
    <cellStyle name="Normal 5 3 6 2 5" xfId="37285"/>
    <cellStyle name="Normal 5 3 6 2 6" xfId="49514"/>
    <cellStyle name="Normal 5 3 6 3" xfId="7905"/>
    <cellStyle name="Normal 5 3 6 3 2" xfId="18905"/>
    <cellStyle name="Normal 5 3 6 3 2 2" xfId="31160"/>
    <cellStyle name="Normal 5 3 6 3 2 3" xfId="43401"/>
    <cellStyle name="Normal 5 3 6 3 3" xfId="25043"/>
    <cellStyle name="Normal 5 3 6 3 4" xfId="37287"/>
    <cellStyle name="Normal 5 3 6 3 5" xfId="49516"/>
    <cellStyle name="Normal 5 3 6 4" xfId="18902"/>
    <cellStyle name="Normal 5 3 6 4 2" xfId="31157"/>
    <cellStyle name="Normal 5 3 6 4 3" xfId="43398"/>
    <cellStyle name="Normal 5 3 6 5" xfId="25040"/>
    <cellStyle name="Normal 5 3 6 6" xfId="37284"/>
    <cellStyle name="Normal 5 3 6 7" xfId="49513"/>
    <cellStyle name="Normal 5 3 7" xfId="7906"/>
    <cellStyle name="Normal 5 3 7 2" xfId="7907"/>
    <cellStyle name="Normal 5 3 7 2 2" xfId="18907"/>
    <cellStyle name="Normal 5 3 7 2 2 2" xfId="31162"/>
    <cellStyle name="Normal 5 3 7 2 2 3" xfId="43403"/>
    <cellStyle name="Normal 5 3 7 2 3" xfId="25045"/>
    <cellStyle name="Normal 5 3 7 2 4" xfId="37289"/>
    <cellStyle name="Normal 5 3 7 2 5" xfId="49518"/>
    <cellStyle name="Normal 5 3 7 3" xfId="18906"/>
    <cellStyle name="Normal 5 3 7 3 2" xfId="31161"/>
    <cellStyle name="Normal 5 3 7 3 3" xfId="43402"/>
    <cellStyle name="Normal 5 3 7 4" xfId="25044"/>
    <cellStyle name="Normal 5 3 7 5" xfId="37288"/>
    <cellStyle name="Normal 5 3 7 6" xfId="49517"/>
    <cellStyle name="Normal 5 3 8" xfId="7908"/>
    <cellStyle name="Normal 5 3 8 2" xfId="18908"/>
    <cellStyle name="Normal 5 3 8 2 2" xfId="31163"/>
    <cellStyle name="Normal 5 3 8 2 3" xfId="43404"/>
    <cellStyle name="Normal 5 3 8 3" xfId="25046"/>
    <cellStyle name="Normal 5 3 8 4" xfId="37290"/>
    <cellStyle name="Normal 5 3 8 5" xfId="49519"/>
    <cellStyle name="Normal 5 3 9" xfId="18781"/>
    <cellStyle name="Normal 5 3 9 2" xfId="31036"/>
    <cellStyle name="Normal 5 3 9 3" xfId="43277"/>
    <cellStyle name="Normal 5 4" xfId="7909"/>
    <cellStyle name="Normal 5 4 10" xfId="37291"/>
    <cellStyle name="Normal 5 4 11" xfId="49520"/>
    <cellStyle name="Normal 5 4 2" xfId="7910"/>
    <cellStyle name="Normal 5 4 2 10" xfId="49521"/>
    <cellStyle name="Normal 5 4 2 2" xfId="7911"/>
    <cellStyle name="Normal 5 4 2 2 2" xfId="7912"/>
    <cellStyle name="Normal 5 4 2 2 2 2" xfId="7913"/>
    <cellStyle name="Normal 5 4 2 2 2 2 2" xfId="7914"/>
    <cellStyle name="Normal 5 4 2 2 2 2 2 2" xfId="7915"/>
    <cellStyle name="Normal 5 4 2 2 2 2 2 2 2" xfId="18915"/>
    <cellStyle name="Normal 5 4 2 2 2 2 2 2 2 2" xfId="31170"/>
    <cellStyle name="Normal 5 4 2 2 2 2 2 2 2 3" xfId="43411"/>
    <cellStyle name="Normal 5 4 2 2 2 2 2 2 3" xfId="25053"/>
    <cellStyle name="Normal 5 4 2 2 2 2 2 2 4" xfId="37297"/>
    <cellStyle name="Normal 5 4 2 2 2 2 2 2 5" xfId="49526"/>
    <cellStyle name="Normal 5 4 2 2 2 2 2 3" xfId="18914"/>
    <cellStyle name="Normal 5 4 2 2 2 2 2 3 2" xfId="31169"/>
    <cellStyle name="Normal 5 4 2 2 2 2 2 3 3" xfId="43410"/>
    <cellStyle name="Normal 5 4 2 2 2 2 2 4" xfId="25052"/>
    <cellStyle name="Normal 5 4 2 2 2 2 2 5" xfId="37296"/>
    <cellStyle name="Normal 5 4 2 2 2 2 2 6" xfId="49525"/>
    <cellStyle name="Normal 5 4 2 2 2 2 3" xfId="7916"/>
    <cellStyle name="Normal 5 4 2 2 2 2 3 2" xfId="18916"/>
    <cellStyle name="Normal 5 4 2 2 2 2 3 2 2" xfId="31171"/>
    <cellStyle name="Normal 5 4 2 2 2 2 3 2 3" xfId="43412"/>
    <cellStyle name="Normal 5 4 2 2 2 2 3 3" xfId="25054"/>
    <cellStyle name="Normal 5 4 2 2 2 2 3 4" xfId="37298"/>
    <cellStyle name="Normal 5 4 2 2 2 2 3 5" xfId="49527"/>
    <cellStyle name="Normal 5 4 2 2 2 2 4" xfId="18913"/>
    <cellStyle name="Normal 5 4 2 2 2 2 4 2" xfId="31168"/>
    <cellStyle name="Normal 5 4 2 2 2 2 4 3" xfId="43409"/>
    <cellStyle name="Normal 5 4 2 2 2 2 5" xfId="25051"/>
    <cellStyle name="Normal 5 4 2 2 2 2 6" xfId="37295"/>
    <cellStyle name="Normal 5 4 2 2 2 2 7" xfId="49524"/>
    <cellStyle name="Normal 5 4 2 2 2 3" xfId="7917"/>
    <cellStyle name="Normal 5 4 2 2 2 3 2" xfId="7918"/>
    <cellStyle name="Normal 5 4 2 2 2 3 2 2" xfId="18918"/>
    <cellStyle name="Normal 5 4 2 2 2 3 2 2 2" xfId="31173"/>
    <cellStyle name="Normal 5 4 2 2 2 3 2 2 3" xfId="43414"/>
    <cellStyle name="Normal 5 4 2 2 2 3 2 3" xfId="25056"/>
    <cellStyle name="Normal 5 4 2 2 2 3 2 4" xfId="37300"/>
    <cellStyle name="Normal 5 4 2 2 2 3 2 5" xfId="49529"/>
    <cellStyle name="Normal 5 4 2 2 2 3 3" xfId="18917"/>
    <cellStyle name="Normal 5 4 2 2 2 3 3 2" xfId="31172"/>
    <cellStyle name="Normal 5 4 2 2 2 3 3 3" xfId="43413"/>
    <cellStyle name="Normal 5 4 2 2 2 3 4" xfId="25055"/>
    <cellStyle name="Normal 5 4 2 2 2 3 5" xfId="37299"/>
    <cellStyle name="Normal 5 4 2 2 2 3 6" xfId="49528"/>
    <cellStyle name="Normal 5 4 2 2 2 4" xfId="7919"/>
    <cellStyle name="Normal 5 4 2 2 2 4 2" xfId="18919"/>
    <cellStyle name="Normal 5 4 2 2 2 4 2 2" xfId="31174"/>
    <cellStyle name="Normal 5 4 2 2 2 4 2 3" xfId="43415"/>
    <cellStyle name="Normal 5 4 2 2 2 4 3" xfId="25057"/>
    <cellStyle name="Normal 5 4 2 2 2 4 4" xfId="37301"/>
    <cellStyle name="Normal 5 4 2 2 2 4 5" xfId="49530"/>
    <cellStyle name="Normal 5 4 2 2 2 5" xfId="18912"/>
    <cellStyle name="Normal 5 4 2 2 2 5 2" xfId="31167"/>
    <cellStyle name="Normal 5 4 2 2 2 5 3" xfId="43408"/>
    <cellStyle name="Normal 5 4 2 2 2 6" xfId="25050"/>
    <cellStyle name="Normal 5 4 2 2 2 7" xfId="37294"/>
    <cellStyle name="Normal 5 4 2 2 2 8" xfId="49523"/>
    <cellStyle name="Normal 5 4 2 2 3" xfId="7920"/>
    <cellStyle name="Normal 5 4 2 2 3 2" xfId="7921"/>
    <cellStyle name="Normal 5 4 2 2 3 2 2" xfId="7922"/>
    <cellStyle name="Normal 5 4 2 2 3 2 2 2" xfId="18922"/>
    <cellStyle name="Normal 5 4 2 2 3 2 2 2 2" xfId="31177"/>
    <cellStyle name="Normal 5 4 2 2 3 2 2 2 3" xfId="43418"/>
    <cellStyle name="Normal 5 4 2 2 3 2 2 3" xfId="25060"/>
    <cellStyle name="Normal 5 4 2 2 3 2 2 4" xfId="37304"/>
    <cellStyle name="Normal 5 4 2 2 3 2 2 5" xfId="49533"/>
    <cellStyle name="Normal 5 4 2 2 3 2 3" xfId="18921"/>
    <cellStyle name="Normal 5 4 2 2 3 2 3 2" xfId="31176"/>
    <cellStyle name="Normal 5 4 2 2 3 2 3 3" xfId="43417"/>
    <cellStyle name="Normal 5 4 2 2 3 2 4" xfId="25059"/>
    <cellStyle name="Normal 5 4 2 2 3 2 5" xfId="37303"/>
    <cellStyle name="Normal 5 4 2 2 3 2 6" xfId="49532"/>
    <cellStyle name="Normal 5 4 2 2 3 3" xfId="7923"/>
    <cellStyle name="Normal 5 4 2 2 3 3 2" xfId="18923"/>
    <cellStyle name="Normal 5 4 2 2 3 3 2 2" xfId="31178"/>
    <cellStyle name="Normal 5 4 2 2 3 3 2 3" xfId="43419"/>
    <cellStyle name="Normal 5 4 2 2 3 3 3" xfId="25061"/>
    <cellStyle name="Normal 5 4 2 2 3 3 4" xfId="37305"/>
    <cellStyle name="Normal 5 4 2 2 3 3 5" xfId="49534"/>
    <cellStyle name="Normal 5 4 2 2 3 4" xfId="18920"/>
    <cellStyle name="Normal 5 4 2 2 3 4 2" xfId="31175"/>
    <cellStyle name="Normal 5 4 2 2 3 4 3" xfId="43416"/>
    <cellStyle name="Normal 5 4 2 2 3 5" xfId="25058"/>
    <cellStyle name="Normal 5 4 2 2 3 6" xfId="37302"/>
    <cellStyle name="Normal 5 4 2 2 3 7" xfId="49531"/>
    <cellStyle name="Normal 5 4 2 2 4" xfId="7924"/>
    <cellStyle name="Normal 5 4 2 2 4 2" xfId="7925"/>
    <cellStyle name="Normal 5 4 2 2 4 2 2" xfId="18925"/>
    <cellStyle name="Normal 5 4 2 2 4 2 2 2" xfId="31180"/>
    <cellStyle name="Normal 5 4 2 2 4 2 2 3" xfId="43421"/>
    <cellStyle name="Normal 5 4 2 2 4 2 3" xfId="25063"/>
    <cellStyle name="Normal 5 4 2 2 4 2 4" xfId="37307"/>
    <cellStyle name="Normal 5 4 2 2 4 2 5" xfId="49536"/>
    <cellStyle name="Normal 5 4 2 2 4 3" xfId="18924"/>
    <cellStyle name="Normal 5 4 2 2 4 3 2" xfId="31179"/>
    <cellStyle name="Normal 5 4 2 2 4 3 3" xfId="43420"/>
    <cellStyle name="Normal 5 4 2 2 4 4" xfId="25062"/>
    <cellStyle name="Normal 5 4 2 2 4 5" xfId="37306"/>
    <cellStyle name="Normal 5 4 2 2 4 6" xfId="49535"/>
    <cellStyle name="Normal 5 4 2 2 5" xfId="7926"/>
    <cellStyle name="Normal 5 4 2 2 5 2" xfId="18926"/>
    <cellStyle name="Normal 5 4 2 2 5 2 2" xfId="31181"/>
    <cellStyle name="Normal 5 4 2 2 5 2 3" xfId="43422"/>
    <cellStyle name="Normal 5 4 2 2 5 3" xfId="25064"/>
    <cellStyle name="Normal 5 4 2 2 5 4" xfId="37308"/>
    <cellStyle name="Normal 5 4 2 2 5 5" xfId="49537"/>
    <cellStyle name="Normal 5 4 2 2 6" xfId="18911"/>
    <cellStyle name="Normal 5 4 2 2 6 2" xfId="31166"/>
    <cellStyle name="Normal 5 4 2 2 6 3" xfId="43407"/>
    <cellStyle name="Normal 5 4 2 2 7" xfId="25049"/>
    <cellStyle name="Normal 5 4 2 2 8" xfId="37293"/>
    <cellStyle name="Normal 5 4 2 2 9" xfId="49522"/>
    <cellStyle name="Normal 5 4 2 3" xfId="7927"/>
    <cellStyle name="Normal 5 4 2 3 2" xfId="7928"/>
    <cellStyle name="Normal 5 4 2 3 2 2" xfId="7929"/>
    <cellStyle name="Normal 5 4 2 3 2 2 2" xfId="7930"/>
    <cellStyle name="Normal 5 4 2 3 2 2 2 2" xfId="18930"/>
    <cellStyle name="Normal 5 4 2 3 2 2 2 2 2" xfId="31185"/>
    <cellStyle name="Normal 5 4 2 3 2 2 2 2 3" xfId="43426"/>
    <cellStyle name="Normal 5 4 2 3 2 2 2 3" xfId="25068"/>
    <cellStyle name="Normal 5 4 2 3 2 2 2 4" xfId="37312"/>
    <cellStyle name="Normal 5 4 2 3 2 2 2 5" xfId="49541"/>
    <cellStyle name="Normal 5 4 2 3 2 2 3" xfId="18929"/>
    <cellStyle name="Normal 5 4 2 3 2 2 3 2" xfId="31184"/>
    <cellStyle name="Normal 5 4 2 3 2 2 3 3" xfId="43425"/>
    <cellStyle name="Normal 5 4 2 3 2 2 4" xfId="25067"/>
    <cellStyle name="Normal 5 4 2 3 2 2 5" xfId="37311"/>
    <cellStyle name="Normal 5 4 2 3 2 2 6" xfId="49540"/>
    <cellStyle name="Normal 5 4 2 3 2 3" xfId="7931"/>
    <cellStyle name="Normal 5 4 2 3 2 3 2" xfId="18931"/>
    <cellStyle name="Normal 5 4 2 3 2 3 2 2" xfId="31186"/>
    <cellStyle name="Normal 5 4 2 3 2 3 2 3" xfId="43427"/>
    <cellStyle name="Normal 5 4 2 3 2 3 3" xfId="25069"/>
    <cellStyle name="Normal 5 4 2 3 2 3 4" xfId="37313"/>
    <cellStyle name="Normal 5 4 2 3 2 3 5" xfId="49542"/>
    <cellStyle name="Normal 5 4 2 3 2 4" xfId="18928"/>
    <cellStyle name="Normal 5 4 2 3 2 4 2" xfId="31183"/>
    <cellStyle name="Normal 5 4 2 3 2 4 3" xfId="43424"/>
    <cellStyle name="Normal 5 4 2 3 2 5" xfId="25066"/>
    <cellStyle name="Normal 5 4 2 3 2 6" xfId="37310"/>
    <cellStyle name="Normal 5 4 2 3 2 7" xfId="49539"/>
    <cellStyle name="Normal 5 4 2 3 3" xfId="7932"/>
    <cellStyle name="Normal 5 4 2 3 3 2" xfId="7933"/>
    <cellStyle name="Normal 5 4 2 3 3 2 2" xfId="18933"/>
    <cellStyle name="Normal 5 4 2 3 3 2 2 2" xfId="31188"/>
    <cellStyle name="Normal 5 4 2 3 3 2 2 3" xfId="43429"/>
    <cellStyle name="Normal 5 4 2 3 3 2 3" xfId="25071"/>
    <cellStyle name="Normal 5 4 2 3 3 2 4" xfId="37315"/>
    <cellStyle name="Normal 5 4 2 3 3 2 5" xfId="49544"/>
    <cellStyle name="Normal 5 4 2 3 3 3" xfId="18932"/>
    <cellStyle name="Normal 5 4 2 3 3 3 2" xfId="31187"/>
    <cellStyle name="Normal 5 4 2 3 3 3 3" xfId="43428"/>
    <cellStyle name="Normal 5 4 2 3 3 4" xfId="25070"/>
    <cellStyle name="Normal 5 4 2 3 3 5" xfId="37314"/>
    <cellStyle name="Normal 5 4 2 3 3 6" xfId="49543"/>
    <cellStyle name="Normal 5 4 2 3 4" xfId="7934"/>
    <cellStyle name="Normal 5 4 2 3 4 2" xfId="18934"/>
    <cellStyle name="Normal 5 4 2 3 4 2 2" xfId="31189"/>
    <cellStyle name="Normal 5 4 2 3 4 2 3" xfId="43430"/>
    <cellStyle name="Normal 5 4 2 3 4 3" xfId="25072"/>
    <cellStyle name="Normal 5 4 2 3 4 4" xfId="37316"/>
    <cellStyle name="Normal 5 4 2 3 4 5" xfId="49545"/>
    <cellStyle name="Normal 5 4 2 3 5" xfId="18927"/>
    <cellStyle name="Normal 5 4 2 3 5 2" xfId="31182"/>
    <cellStyle name="Normal 5 4 2 3 5 3" xfId="43423"/>
    <cellStyle name="Normal 5 4 2 3 6" xfId="25065"/>
    <cellStyle name="Normal 5 4 2 3 7" xfId="37309"/>
    <cellStyle name="Normal 5 4 2 3 8" xfId="49538"/>
    <cellStyle name="Normal 5 4 2 4" xfId="7935"/>
    <cellStyle name="Normal 5 4 2 4 2" xfId="7936"/>
    <cellStyle name="Normal 5 4 2 4 2 2" xfId="7937"/>
    <cellStyle name="Normal 5 4 2 4 2 2 2" xfId="18937"/>
    <cellStyle name="Normal 5 4 2 4 2 2 2 2" xfId="31192"/>
    <cellStyle name="Normal 5 4 2 4 2 2 2 3" xfId="43433"/>
    <cellStyle name="Normal 5 4 2 4 2 2 3" xfId="25075"/>
    <cellStyle name="Normal 5 4 2 4 2 2 4" xfId="37319"/>
    <cellStyle name="Normal 5 4 2 4 2 2 5" xfId="49548"/>
    <cellStyle name="Normal 5 4 2 4 2 3" xfId="18936"/>
    <cellStyle name="Normal 5 4 2 4 2 3 2" xfId="31191"/>
    <cellStyle name="Normal 5 4 2 4 2 3 3" xfId="43432"/>
    <cellStyle name="Normal 5 4 2 4 2 4" xfId="25074"/>
    <cellStyle name="Normal 5 4 2 4 2 5" xfId="37318"/>
    <cellStyle name="Normal 5 4 2 4 2 6" xfId="49547"/>
    <cellStyle name="Normal 5 4 2 4 3" xfId="7938"/>
    <cellStyle name="Normal 5 4 2 4 3 2" xfId="18938"/>
    <cellStyle name="Normal 5 4 2 4 3 2 2" xfId="31193"/>
    <cellStyle name="Normal 5 4 2 4 3 2 3" xfId="43434"/>
    <cellStyle name="Normal 5 4 2 4 3 3" xfId="25076"/>
    <cellStyle name="Normal 5 4 2 4 3 4" xfId="37320"/>
    <cellStyle name="Normal 5 4 2 4 3 5" xfId="49549"/>
    <cellStyle name="Normal 5 4 2 4 4" xfId="18935"/>
    <cellStyle name="Normal 5 4 2 4 4 2" xfId="31190"/>
    <cellStyle name="Normal 5 4 2 4 4 3" xfId="43431"/>
    <cellStyle name="Normal 5 4 2 4 5" xfId="25073"/>
    <cellStyle name="Normal 5 4 2 4 6" xfId="37317"/>
    <cellStyle name="Normal 5 4 2 4 7" xfId="49546"/>
    <cellStyle name="Normal 5 4 2 5" xfId="7939"/>
    <cellStyle name="Normal 5 4 2 5 2" xfId="7940"/>
    <cellStyle name="Normal 5 4 2 5 2 2" xfId="18940"/>
    <cellStyle name="Normal 5 4 2 5 2 2 2" xfId="31195"/>
    <cellStyle name="Normal 5 4 2 5 2 2 3" xfId="43436"/>
    <cellStyle name="Normal 5 4 2 5 2 3" xfId="25078"/>
    <cellStyle name="Normal 5 4 2 5 2 4" xfId="37322"/>
    <cellStyle name="Normal 5 4 2 5 2 5" xfId="49551"/>
    <cellStyle name="Normal 5 4 2 5 3" xfId="18939"/>
    <cellStyle name="Normal 5 4 2 5 3 2" xfId="31194"/>
    <cellStyle name="Normal 5 4 2 5 3 3" xfId="43435"/>
    <cellStyle name="Normal 5 4 2 5 4" xfId="25077"/>
    <cellStyle name="Normal 5 4 2 5 5" xfId="37321"/>
    <cellStyle name="Normal 5 4 2 5 6" xfId="49550"/>
    <cellStyle name="Normal 5 4 2 6" xfId="7941"/>
    <cellStyle name="Normal 5 4 2 6 2" xfId="18941"/>
    <cellStyle name="Normal 5 4 2 6 2 2" xfId="31196"/>
    <cellStyle name="Normal 5 4 2 6 2 3" xfId="43437"/>
    <cellStyle name="Normal 5 4 2 6 3" xfId="25079"/>
    <cellStyle name="Normal 5 4 2 6 4" xfId="37323"/>
    <cellStyle name="Normal 5 4 2 6 5" xfId="49552"/>
    <cellStyle name="Normal 5 4 2 7" xfId="18910"/>
    <cellStyle name="Normal 5 4 2 7 2" xfId="31165"/>
    <cellStyle name="Normal 5 4 2 7 3" xfId="43406"/>
    <cellStyle name="Normal 5 4 2 8" xfId="25048"/>
    <cellStyle name="Normal 5 4 2 9" xfId="37292"/>
    <cellStyle name="Normal 5 4 3" xfId="7942"/>
    <cellStyle name="Normal 5 4 3 2" xfId="7943"/>
    <cellStyle name="Normal 5 4 3 2 2" xfId="7944"/>
    <cellStyle name="Normal 5 4 3 2 2 2" xfId="7945"/>
    <cellStyle name="Normal 5 4 3 2 2 2 2" xfId="7946"/>
    <cellStyle name="Normal 5 4 3 2 2 2 2 2" xfId="18946"/>
    <cellStyle name="Normal 5 4 3 2 2 2 2 2 2" xfId="31201"/>
    <cellStyle name="Normal 5 4 3 2 2 2 2 2 3" xfId="43442"/>
    <cellStyle name="Normal 5 4 3 2 2 2 2 3" xfId="25084"/>
    <cellStyle name="Normal 5 4 3 2 2 2 2 4" xfId="37328"/>
    <cellStyle name="Normal 5 4 3 2 2 2 2 5" xfId="49557"/>
    <cellStyle name="Normal 5 4 3 2 2 2 3" xfId="18945"/>
    <cellStyle name="Normal 5 4 3 2 2 2 3 2" xfId="31200"/>
    <cellStyle name="Normal 5 4 3 2 2 2 3 3" xfId="43441"/>
    <cellStyle name="Normal 5 4 3 2 2 2 4" xfId="25083"/>
    <cellStyle name="Normal 5 4 3 2 2 2 5" xfId="37327"/>
    <cellStyle name="Normal 5 4 3 2 2 2 6" xfId="49556"/>
    <cellStyle name="Normal 5 4 3 2 2 3" xfId="7947"/>
    <cellStyle name="Normal 5 4 3 2 2 3 2" xfId="18947"/>
    <cellStyle name="Normal 5 4 3 2 2 3 2 2" xfId="31202"/>
    <cellStyle name="Normal 5 4 3 2 2 3 2 3" xfId="43443"/>
    <cellStyle name="Normal 5 4 3 2 2 3 3" xfId="25085"/>
    <cellStyle name="Normal 5 4 3 2 2 3 4" xfId="37329"/>
    <cellStyle name="Normal 5 4 3 2 2 3 5" xfId="49558"/>
    <cellStyle name="Normal 5 4 3 2 2 4" xfId="18944"/>
    <cellStyle name="Normal 5 4 3 2 2 4 2" xfId="31199"/>
    <cellStyle name="Normal 5 4 3 2 2 4 3" xfId="43440"/>
    <cellStyle name="Normal 5 4 3 2 2 5" xfId="25082"/>
    <cellStyle name="Normal 5 4 3 2 2 6" xfId="37326"/>
    <cellStyle name="Normal 5 4 3 2 2 7" xfId="49555"/>
    <cellStyle name="Normal 5 4 3 2 3" xfId="7948"/>
    <cellStyle name="Normal 5 4 3 2 3 2" xfId="7949"/>
    <cellStyle name="Normal 5 4 3 2 3 2 2" xfId="18949"/>
    <cellStyle name="Normal 5 4 3 2 3 2 2 2" xfId="31204"/>
    <cellStyle name="Normal 5 4 3 2 3 2 2 3" xfId="43445"/>
    <cellStyle name="Normal 5 4 3 2 3 2 3" xfId="25087"/>
    <cellStyle name="Normal 5 4 3 2 3 2 4" xfId="37331"/>
    <cellStyle name="Normal 5 4 3 2 3 2 5" xfId="49560"/>
    <cellStyle name="Normal 5 4 3 2 3 3" xfId="18948"/>
    <cellStyle name="Normal 5 4 3 2 3 3 2" xfId="31203"/>
    <cellStyle name="Normal 5 4 3 2 3 3 3" xfId="43444"/>
    <cellStyle name="Normal 5 4 3 2 3 4" xfId="25086"/>
    <cellStyle name="Normal 5 4 3 2 3 5" xfId="37330"/>
    <cellStyle name="Normal 5 4 3 2 3 6" xfId="49559"/>
    <cellStyle name="Normal 5 4 3 2 4" xfId="7950"/>
    <cellStyle name="Normal 5 4 3 2 4 2" xfId="18950"/>
    <cellStyle name="Normal 5 4 3 2 4 2 2" xfId="31205"/>
    <cellStyle name="Normal 5 4 3 2 4 2 3" xfId="43446"/>
    <cellStyle name="Normal 5 4 3 2 4 3" xfId="25088"/>
    <cellStyle name="Normal 5 4 3 2 4 4" xfId="37332"/>
    <cellStyle name="Normal 5 4 3 2 4 5" xfId="49561"/>
    <cellStyle name="Normal 5 4 3 2 5" xfId="18943"/>
    <cellStyle name="Normal 5 4 3 2 5 2" xfId="31198"/>
    <cellStyle name="Normal 5 4 3 2 5 3" xfId="43439"/>
    <cellStyle name="Normal 5 4 3 2 6" xfId="25081"/>
    <cellStyle name="Normal 5 4 3 2 7" xfId="37325"/>
    <cellStyle name="Normal 5 4 3 2 8" xfId="49554"/>
    <cellStyle name="Normal 5 4 3 3" xfId="7951"/>
    <cellStyle name="Normal 5 4 3 3 2" xfId="7952"/>
    <cellStyle name="Normal 5 4 3 3 2 2" xfId="7953"/>
    <cellStyle name="Normal 5 4 3 3 2 2 2" xfId="18953"/>
    <cellStyle name="Normal 5 4 3 3 2 2 2 2" xfId="31208"/>
    <cellStyle name="Normal 5 4 3 3 2 2 2 3" xfId="43449"/>
    <cellStyle name="Normal 5 4 3 3 2 2 3" xfId="25091"/>
    <cellStyle name="Normal 5 4 3 3 2 2 4" xfId="37335"/>
    <cellStyle name="Normal 5 4 3 3 2 2 5" xfId="49564"/>
    <cellStyle name="Normal 5 4 3 3 2 3" xfId="18952"/>
    <cellStyle name="Normal 5 4 3 3 2 3 2" xfId="31207"/>
    <cellStyle name="Normal 5 4 3 3 2 3 3" xfId="43448"/>
    <cellStyle name="Normal 5 4 3 3 2 4" xfId="25090"/>
    <cellStyle name="Normal 5 4 3 3 2 5" xfId="37334"/>
    <cellStyle name="Normal 5 4 3 3 2 6" xfId="49563"/>
    <cellStyle name="Normal 5 4 3 3 3" xfId="7954"/>
    <cellStyle name="Normal 5 4 3 3 3 2" xfId="18954"/>
    <cellStyle name="Normal 5 4 3 3 3 2 2" xfId="31209"/>
    <cellStyle name="Normal 5 4 3 3 3 2 3" xfId="43450"/>
    <cellStyle name="Normal 5 4 3 3 3 3" xfId="25092"/>
    <cellStyle name="Normal 5 4 3 3 3 4" xfId="37336"/>
    <cellStyle name="Normal 5 4 3 3 3 5" xfId="49565"/>
    <cellStyle name="Normal 5 4 3 3 4" xfId="18951"/>
    <cellStyle name="Normal 5 4 3 3 4 2" xfId="31206"/>
    <cellStyle name="Normal 5 4 3 3 4 3" xfId="43447"/>
    <cellStyle name="Normal 5 4 3 3 5" xfId="25089"/>
    <cellStyle name="Normal 5 4 3 3 6" xfId="37333"/>
    <cellStyle name="Normal 5 4 3 3 7" xfId="49562"/>
    <cellStyle name="Normal 5 4 3 4" xfId="7955"/>
    <cellStyle name="Normal 5 4 3 4 2" xfId="7956"/>
    <cellStyle name="Normal 5 4 3 4 2 2" xfId="18956"/>
    <cellStyle name="Normal 5 4 3 4 2 2 2" xfId="31211"/>
    <cellStyle name="Normal 5 4 3 4 2 2 3" xfId="43452"/>
    <cellStyle name="Normal 5 4 3 4 2 3" xfId="25094"/>
    <cellStyle name="Normal 5 4 3 4 2 4" xfId="37338"/>
    <cellStyle name="Normal 5 4 3 4 2 5" xfId="49567"/>
    <cellStyle name="Normal 5 4 3 4 3" xfId="18955"/>
    <cellStyle name="Normal 5 4 3 4 3 2" xfId="31210"/>
    <cellStyle name="Normal 5 4 3 4 3 3" xfId="43451"/>
    <cellStyle name="Normal 5 4 3 4 4" xfId="25093"/>
    <cellStyle name="Normal 5 4 3 4 5" xfId="37337"/>
    <cellStyle name="Normal 5 4 3 4 6" xfId="49566"/>
    <cellStyle name="Normal 5 4 3 5" xfId="7957"/>
    <cellStyle name="Normal 5 4 3 5 2" xfId="18957"/>
    <cellStyle name="Normal 5 4 3 5 2 2" xfId="31212"/>
    <cellStyle name="Normal 5 4 3 5 2 3" xfId="43453"/>
    <cellStyle name="Normal 5 4 3 5 3" xfId="25095"/>
    <cellStyle name="Normal 5 4 3 5 4" xfId="37339"/>
    <cellStyle name="Normal 5 4 3 5 5" xfId="49568"/>
    <cellStyle name="Normal 5 4 3 6" xfId="18942"/>
    <cellStyle name="Normal 5 4 3 6 2" xfId="31197"/>
    <cellStyle name="Normal 5 4 3 6 3" xfId="43438"/>
    <cellStyle name="Normal 5 4 3 7" xfId="25080"/>
    <cellStyle name="Normal 5 4 3 8" xfId="37324"/>
    <cellStyle name="Normal 5 4 3 9" xfId="49553"/>
    <cellStyle name="Normal 5 4 4" xfId="7958"/>
    <cellStyle name="Normal 5 4 4 2" xfId="7959"/>
    <cellStyle name="Normal 5 4 4 2 2" xfId="7960"/>
    <cellStyle name="Normal 5 4 4 2 2 2" xfId="7961"/>
    <cellStyle name="Normal 5 4 4 2 2 2 2" xfId="18961"/>
    <cellStyle name="Normal 5 4 4 2 2 2 2 2" xfId="31216"/>
    <cellStyle name="Normal 5 4 4 2 2 2 2 3" xfId="43457"/>
    <cellStyle name="Normal 5 4 4 2 2 2 3" xfId="25099"/>
    <cellStyle name="Normal 5 4 4 2 2 2 4" xfId="37343"/>
    <cellStyle name="Normal 5 4 4 2 2 2 5" xfId="49572"/>
    <cellStyle name="Normal 5 4 4 2 2 3" xfId="18960"/>
    <cellStyle name="Normal 5 4 4 2 2 3 2" xfId="31215"/>
    <cellStyle name="Normal 5 4 4 2 2 3 3" xfId="43456"/>
    <cellStyle name="Normal 5 4 4 2 2 4" xfId="25098"/>
    <cellStyle name="Normal 5 4 4 2 2 5" xfId="37342"/>
    <cellStyle name="Normal 5 4 4 2 2 6" xfId="49571"/>
    <cellStyle name="Normal 5 4 4 2 3" xfId="7962"/>
    <cellStyle name="Normal 5 4 4 2 3 2" xfId="18962"/>
    <cellStyle name="Normal 5 4 4 2 3 2 2" xfId="31217"/>
    <cellStyle name="Normal 5 4 4 2 3 2 3" xfId="43458"/>
    <cellStyle name="Normal 5 4 4 2 3 3" xfId="25100"/>
    <cellStyle name="Normal 5 4 4 2 3 4" xfId="37344"/>
    <cellStyle name="Normal 5 4 4 2 3 5" xfId="49573"/>
    <cellStyle name="Normal 5 4 4 2 4" xfId="18959"/>
    <cellStyle name="Normal 5 4 4 2 4 2" xfId="31214"/>
    <cellStyle name="Normal 5 4 4 2 4 3" xfId="43455"/>
    <cellStyle name="Normal 5 4 4 2 5" xfId="25097"/>
    <cellStyle name="Normal 5 4 4 2 6" xfId="37341"/>
    <cellStyle name="Normal 5 4 4 2 7" xfId="49570"/>
    <cellStyle name="Normal 5 4 4 3" xfId="7963"/>
    <cellStyle name="Normal 5 4 4 3 2" xfId="7964"/>
    <cellStyle name="Normal 5 4 4 3 2 2" xfId="18964"/>
    <cellStyle name="Normal 5 4 4 3 2 2 2" xfId="31219"/>
    <cellStyle name="Normal 5 4 4 3 2 2 3" xfId="43460"/>
    <cellStyle name="Normal 5 4 4 3 2 3" xfId="25102"/>
    <cellStyle name="Normal 5 4 4 3 2 4" xfId="37346"/>
    <cellStyle name="Normal 5 4 4 3 2 5" xfId="49575"/>
    <cellStyle name="Normal 5 4 4 3 3" xfId="18963"/>
    <cellStyle name="Normal 5 4 4 3 3 2" xfId="31218"/>
    <cellStyle name="Normal 5 4 4 3 3 3" xfId="43459"/>
    <cellStyle name="Normal 5 4 4 3 4" xfId="25101"/>
    <cellStyle name="Normal 5 4 4 3 5" xfId="37345"/>
    <cellStyle name="Normal 5 4 4 3 6" xfId="49574"/>
    <cellStyle name="Normal 5 4 4 4" xfId="7965"/>
    <cellStyle name="Normal 5 4 4 4 2" xfId="18965"/>
    <cellStyle name="Normal 5 4 4 4 2 2" xfId="31220"/>
    <cellStyle name="Normal 5 4 4 4 2 3" xfId="43461"/>
    <cellStyle name="Normal 5 4 4 4 3" xfId="25103"/>
    <cellStyle name="Normal 5 4 4 4 4" xfId="37347"/>
    <cellStyle name="Normal 5 4 4 4 5" xfId="49576"/>
    <cellStyle name="Normal 5 4 4 5" xfId="18958"/>
    <cellStyle name="Normal 5 4 4 5 2" xfId="31213"/>
    <cellStyle name="Normal 5 4 4 5 3" xfId="43454"/>
    <cellStyle name="Normal 5 4 4 6" xfId="25096"/>
    <cellStyle name="Normal 5 4 4 7" xfId="37340"/>
    <cellStyle name="Normal 5 4 4 8" xfId="49569"/>
    <cellStyle name="Normal 5 4 5" xfId="7966"/>
    <cellStyle name="Normal 5 4 5 2" xfId="7967"/>
    <cellStyle name="Normal 5 4 5 2 2" xfId="7968"/>
    <cellStyle name="Normal 5 4 5 2 2 2" xfId="18968"/>
    <cellStyle name="Normal 5 4 5 2 2 2 2" xfId="31223"/>
    <cellStyle name="Normal 5 4 5 2 2 2 3" xfId="43464"/>
    <cellStyle name="Normal 5 4 5 2 2 3" xfId="25106"/>
    <cellStyle name="Normal 5 4 5 2 2 4" xfId="37350"/>
    <cellStyle name="Normal 5 4 5 2 2 5" xfId="49579"/>
    <cellStyle name="Normal 5 4 5 2 3" xfId="18967"/>
    <cellStyle name="Normal 5 4 5 2 3 2" xfId="31222"/>
    <cellStyle name="Normal 5 4 5 2 3 3" xfId="43463"/>
    <cellStyle name="Normal 5 4 5 2 4" xfId="25105"/>
    <cellStyle name="Normal 5 4 5 2 5" xfId="37349"/>
    <cellStyle name="Normal 5 4 5 2 6" xfId="49578"/>
    <cellStyle name="Normal 5 4 5 3" xfId="7969"/>
    <cellStyle name="Normal 5 4 5 3 2" xfId="18969"/>
    <cellStyle name="Normal 5 4 5 3 2 2" xfId="31224"/>
    <cellStyle name="Normal 5 4 5 3 2 3" xfId="43465"/>
    <cellStyle name="Normal 5 4 5 3 3" xfId="25107"/>
    <cellStyle name="Normal 5 4 5 3 4" xfId="37351"/>
    <cellStyle name="Normal 5 4 5 3 5" xfId="49580"/>
    <cellStyle name="Normal 5 4 5 4" xfId="18966"/>
    <cellStyle name="Normal 5 4 5 4 2" xfId="31221"/>
    <cellStyle name="Normal 5 4 5 4 3" xfId="43462"/>
    <cellStyle name="Normal 5 4 5 5" xfId="25104"/>
    <cellStyle name="Normal 5 4 5 6" xfId="37348"/>
    <cellStyle name="Normal 5 4 5 7" xfId="49577"/>
    <cellStyle name="Normal 5 4 6" xfId="7970"/>
    <cellStyle name="Normal 5 4 6 2" xfId="7971"/>
    <cellStyle name="Normal 5 4 6 2 2" xfId="18971"/>
    <cellStyle name="Normal 5 4 6 2 2 2" xfId="31226"/>
    <cellStyle name="Normal 5 4 6 2 2 3" xfId="43467"/>
    <cellStyle name="Normal 5 4 6 2 3" xfId="25109"/>
    <cellStyle name="Normal 5 4 6 2 4" xfId="37353"/>
    <cellStyle name="Normal 5 4 6 2 5" xfId="49582"/>
    <cellStyle name="Normal 5 4 6 3" xfId="18970"/>
    <cellStyle name="Normal 5 4 6 3 2" xfId="31225"/>
    <cellStyle name="Normal 5 4 6 3 3" xfId="43466"/>
    <cellStyle name="Normal 5 4 6 4" xfId="25108"/>
    <cellStyle name="Normal 5 4 6 5" xfId="37352"/>
    <cellStyle name="Normal 5 4 6 6" xfId="49581"/>
    <cellStyle name="Normal 5 4 7" xfId="7972"/>
    <cellStyle name="Normal 5 4 7 2" xfId="18972"/>
    <cellStyle name="Normal 5 4 7 2 2" xfId="31227"/>
    <cellStyle name="Normal 5 4 7 2 3" xfId="43468"/>
    <cellStyle name="Normal 5 4 7 3" xfId="25110"/>
    <cellStyle name="Normal 5 4 7 4" xfId="37354"/>
    <cellStyle name="Normal 5 4 7 5" xfId="49583"/>
    <cellStyle name="Normal 5 4 8" xfId="18909"/>
    <cellStyle name="Normal 5 4 8 2" xfId="31164"/>
    <cellStyle name="Normal 5 4 8 3" xfId="43405"/>
    <cellStyle name="Normal 5 4 9" xfId="25047"/>
    <cellStyle name="Normal 5 5" xfId="7973"/>
    <cellStyle name="Normal 5 6" xfId="7974"/>
    <cellStyle name="Normal 5 6 10" xfId="49584"/>
    <cellStyle name="Normal 5 6 2" xfId="7975"/>
    <cellStyle name="Normal 5 6 2 2" xfId="7976"/>
    <cellStyle name="Normal 5 6 2 2 2" xfId="7977"/>
    <cellStyle name="Normal 5 6 2 2 2 2" xfId="7978"/>
    <cellStyle name="Normal 5 6 2 2 2 2 2" xfId="7979"/>
    <cellStyle name="Normal 5 6 2 2 2 2 2 2" xfId="18978"/>
    <cellStyle name="Normal 5 6 2 2 2 2 2 2 2" xfId="31233"/>
    <cellStyle name="Normal 5 6 2 2 2 2 2 2 3" xfId="43474"/>
    <cellStyle name="Normal 5 6 2 2 2 2 2 3" xfId="25116"/>
    <cellStyle name="Normal 5 6 2 2 2 2 2 4" xfId="37360"/>
    <cellStyle name="Normal 5 6 2 2 2 2 2 5" xfId="49589"/>
    <cellStyle name="Normal 5 6 2 2 2 2 3" xfId="18977"/>
    <cellStyle name="Normal 5 6 2 2 2 2 3 2" xfId="31232"/>
    <cellStyle name="Normal 5 6 2 2 2 2 3 3" xfId="43473"/>
    <cellStyle name="Normal 5 6 2 2 2 2 4" xfId="25115"/>
    <cellStyle name="Normal 5 6 2 2 2 2 5" xfId="37359"/>
    <cellStyle name="Normal 5 6 2 2 2 2 6" xfId="49588"/>
    <cellStyle name="Normal 5 6 2 2 2 3" xfId="7980"/>
    <cellStyle name="Normal 5 6 2 2 2 3 2" xfId="18979"/>
    <cellStyle name="Normal 5 6 2 2 2 3 2 2" xfId="31234"/>
    <cellStyle name="Normal 5 6 2 2 2 3 2 3" xfId="43475"/>
    <cellStyle name="Normal 5 6 2 2 2 3 3" xfId="25117"/>
    <cellStyle name="Normal 5 6 2 2 2 3 4" xfId="37361"/>
    <cellStyle name="Normal 5 6 2 2 2 3 5" xfId="49590"/>
    <cellStyle name="Normal 5 6 2 2 2 4" xfId="18976"/>
    <cellStyle name="Normal 5 6 2 2 2 4 2" xfId="31231"/>
    <cellStyle name="Normal 5 6 2 2 2 4 3" xfId="43472"/>
    <cellStyle name="Normal 5 6 2 2 2 5" xfId="25114"/>
    <cellStyle name="Normal 5 6 2 2 2 6" xfId="37358"/>
    <cellStyle name="Normal 5 6 2 2 2 7" xfId="49587"/>
    <cellStyle name="Normal 5 6 2 2 3" xfId="7981"/>
    <cellStyle name="Normal 5 6 2 2 3 2" xfId="7982"/>
    <cellStyle name="Normal 5 6 2 2 3 2 2" xfId="18981"/>
    <cellStyle name="Normal 5 6 2 2 3 2 2 2" xfId="31236"/>
    <cellStyle name="Normal 5 6 2 2 3 2 2 3" xfId="43477"/>
    <cellStyle name="Normal 5 6 2 2 3 2 3" xfId="25119"/>
    <cellStyle name="Normal 5 6 2 2 3 2 4" xfId="37363"/>
    <cellStyle name="Normal 5 6 2 2 3 2 5" xfId="49592"/>
    <cellStyle name="Normal 5 6 2 2 3 3" xfId="18980"/>
    <cellStyle name="Normal 5 6 2 2 3 3 2" xfId="31235"/>
    <cellStyle name="Normal 5 6 2 2 3 3 3" xfId="43476"/>
    <cellStyle name="Normal 5 6 2 2 3 4" xfId="25118"/>
    <cellStyle name="Normal 5 6 2 2 3 5" xfId="37362"/>
    <cellStyle name="Normal 5 6 2 2 3 6" xfId="49591"/>
    <cellStyle name="Normal 5 6 2 2 4" xfId="7983"/>
    <cellStyle name="Normal 5 6 2 2 4 2" xfId="18982"/>
    <cellStyle name="Normal 5 6 2 2 4 2 2" xfId="31237"/>
    <cellStyle name="Normal 5 6 2 2 4 2 3" xfId="43478"/>
    <cellStyle name="Normal 5 6 2 2 4 3" xfId="25120"/>
    <cellStyle name="Normal 5 6 2 2 4 4" xfId="37364"/>
    <cellStyle name="Normal 5 6 2 2 4 5" xfId="49593"/>
    <cellStyle name="Normal 5 6 2 2 5" xfId="18975"/>
    <cellStyle name="Normal 5 6 2 2 5 2" xfId="31230"/>
    <cellStyle name="Normal 5 6 2 2 5 3" xfId="43471"/>
    <cellStyle name="Normal 5 6 2 2 6" xfId="25113"/>
    <cellStyle name="Normal 5 6 2 2 7" xfId="37357"/>
    <cellStyle name="Normal 5 6 2 2 8" xfId="49586"/>
    <cellStyle name="Normal 5 6 2 3" xfId="7984"/>
    <cellStyle name="Normal 5 6 2 3 2" xfId="7985"/>
    <cellStyle name="Normal 5 6 2 3 2 2" xfId="7986"/>
    <cellStyle name="Normal 5 6 2 3 2 2 2" xfId="18985"/>
    <cellStyle name="Normal 5 6 2 3 2 2 2 2" xfId="31240"/>
    <cellStyle name="Normal 5 6 2 3 2 2 2 3" xfId="43481"/>
    <cellStyle name="Normal 5 6 2 3 2 2 3" xfId="25123"/>
    <cellStyle name="Normal 5 6 2 3 2 2 4" xfId="37367"/>
    <cellStyle name="Normal 5 6 2 3 2 2 5" xfId="49596"/>
    <cellStyle name="Normal 5 6 2 3 2 3" xfId="18984"/>
    <cellStyle name="Normal 5 6 2 3 2 3 2" xfId="31239"/>
    <cellStyle name="Normal 5 6 2 3 2 3 3" xfId="43480"/>
    <cellStyle name="Normal 5 6 2 3 2 4" xfId="25122"/>
    <cellStyle name="Normal 5 6 2 3 2 5" xfId="37366"/>
    <cellStyle name="Normal 5 6 2 3 2 6" xfId="49595"/>
    <cellStyle name="Normal 5 6 2 3 3" xfId="7987"/>
    <cellStyle name="Normal 5 6 2 3 3 2" xfId="18986"/>
    <cellStyle name="Normal 5 6 2 3 3 2 2" xfId="31241"/>
    <cellStyle name="Normal 5 6 2 3 3 2 3" xfId="43482"/>
    <cellStyle name="Normal 5 6 2 3 3 3" xfId="25124"/>
    <cellStyle name="Normal 5 6 2 3 3 4" xfId="37368"/>
    <cellStyle name="Normal 5 6 2 3 3 5" xfId="49597"/>
    <cellStyle name="Normal 5 6 2 3 4" xfId="18983"/>
    <cellStyle name="Normal 5 6 2 3 4 2" xfId="31238"/>
    <cellStyle name="Normal 5 6 2 3 4 3" xfId="43479"/>
    <cellStyle name="Normal 5 6 2 3 5" xfId="25121"/>
    <cellStyle name="Normal 5 6 2 3 6" xfId="37365"/>
    <cellStyle name="Normal 5 6 2 3 7" xfId="49594"/>
    <cellStyle name="Normal 5 6 2 4" xfId="7988"/>
    <cellStyle name="Normal 5 6 2 4 2" xfId="7989"/>
    <cellStyle name="Normal 5 6 2 4 2 2" xfId="18988"/>
    <cellStyle name="Normal 5 6 2 4 2 2 2" xfId="31243"/>
    <cellStyle name="Normal 5 6 2 4 2 2 3" xfId="43484"/>
    <cellStyle name="Normal 5 6 2 4 2 3" xfId="25126"/>
    <cellStyle name="Normal 5 6 2 4 2 4" xfId="37370"/>
    <cellStyle name="Normal 5 6 2 4 2 5" xfId="49599"/>
    <cellStyle name="Normal 5 6 2 4 3" xfId="18987"/>
    <cellStyle name="Normal 5 6 2 4 3 2" xfId="31242"/>
    <cellStyle name="Normal 5 6 2 4 3 3" xfId="43483"/>
    <cellStyle name="Normal 5 6 2 4 4" xfId="25125"/>
    <cellStyle name="Normal 5 6 2 4 5" xfId="37369"/>
    <cellStyle name="Normal 5 6 2 4 6" xfId="49598"/>
    <cellStyle name="Normal 5 6 2 5" xfId="7990"/>
    <cellStyle name="Normal 5 6 2 5 2" xfId="18989"/>
    <cellStyle name="Normal 5 6 2 5 2 2" xfId="31244"/>
    <cellStyle name="Normal 5 6 2 5 2 3" xfId="43485"/>
    <cellStyle name="Normal 5 6 2 5 3" xfId="25127"/>
    <cellStyle name="Normal 5 6 2 5 4" xfId="37371"/>
    <cellStyle name="Normal 5 6 2 5 5" xfId="49600"/>
    <cellStyle name="Normal 5 6 2 6" xfId="18974"/>
    <cellStyle name="Normal 5 6 2 6 2" xfId="31229"/>
    <cellStyle name="Normal 5 6 2 6 3" xfId="43470"/>
    <cellStyle name="Normal 5 6 2 7" xfId="25112"/>
    <cellStyle name="Normal 5 6 2 8" xfId="37356"/>
    <cellStyle name="Normal 5 6 2 9" xfId="49585"/>
    <cellStyle name="Normal 5 6 3" xfId="7991"/>
    <cellStyle name="Normal 5 6 3 2" xfId="7992"/>
    <cellStyle name="Normal 5 6 3 2 2" xfId="7993"/>
    <cellStyle name="Normal 5 6 3 2 2 2" xfId="7994"/>
    <cellStyle name="Normal 5 6 3 2 2 2 2" xfId="18993"/>
    <cellStyle name="Normal 5 6 3 2 2 2 2 2" xfId="31248"/>
    <cellStyle name="Normal 5 6 3 2 2 2 2 3" xfId="43489"/>
    <cellStyle name="Normal 5 6 3 2 2 2 3" xfId="25131"/>
    <cellStyle name="Normal 5 6 3 2 2 2 4" xfId="37375"/>
    <cellStyle name="Normal 5 6 3 2 2 2 5" xfId="49604"/>
    <cellStyle name="Normal 5 6 3 2 2 3" xfId="18992"/>
    <cellStyle name="Normal 5 6 3 2 2 3 2" xfId="31247"/>
    <cellStyle name="Normal 5 6 3 2 2 3 3" xfId="43488"/>
    <cellStyle name="Normal 5 6 3 2 2 4" xfId="25130"/>
    <cellStyle name="Normal 5 6 3 2 2 5" xfId="37374"/>
    <cellStyle name="Normal 5 6 3 2 2 6" xfId="49603"/>
    <cellStyle name="Normal 5 6 3 2 3" xfId="7995"/>
    <cellStyle name="Normal 5 6 3 2 3 2" xfId="18994"/>
    <cellStyle name="Normal 5 6 3 2 3 2 2" xfId="31249"/>
    <cellStyle name="Normal 5 6 3 2 3 2 3" xfId="43490"/>
    <cellStyle name="Normal 5 6 3 2 3 3" xfId="25132"/>
    <cellStyle name="Normal 5 6 3 2 3 4" xfId="37376"/>
    <cellStyle name="Normal 5 6 3 2 3 5" xfId="49605"/>
    <cellStyle name="Normal 5 6 3 2 4" xfId="18991"/>
    <cellStyle name="Normal 5 6 3 2 4 2" xfId="31246"/>
    <cellStyle name="Normal 5 6 3 2 4 3" xfId="43487"/>
    <cellStyle name="Normal 5 6 3 2 5" xfId="25129"/>
    <cellStyle name="Normal 5 6 3 2 6" xfId="37373"/>
    <cellStyle name="Normal 5 6 3 2 7" xfId="49602"/>
    <cellStyle name="Normal 5 6 3 3" xfId="7996"/>
    <cellStyle name="Normal 5 6 3 3 2" xfId="7997"/>
    <cellStyle name="Normal 5 6 3 3 2 2" xfId="18996"/>
    <cellStyle name="Normal 5 6 3 3 2 2 2" xfId="31251"/>
    <cellStyle name="Normal 5 6 3 3 2 2 3" xfId="43492"/>
    <cellStyle name="Normal 5 6 3 3 2 3" xfId="25134"/>
    <cellStyle name="Normal 5 6 3 3 2 4" xfId="37378"/>
    <cellStyle name="Normal 5 6 3 3 2 5" xfId="49607"/>
    <cellStyle name="Normal 5 6 3 3 3" xfId="18995"/>
    <cellStyle name="Normal 5 6 3 3 3 2" xfId="31250"/>
    <cellStyle name="Normal 5 6 3 3 3 3" xfId="43491"/>
    <cellStyle name="Normal 5 6 3 3 4" xfId="25133"/>
    <cellStyle name="Normal 5 6 3 3 5" xfId="37377"/>
    <cellStyle name="Normal 5 6 3 3 6" xfId="49606"/>
    <cellStyle name="Normal 5 6 3 4" xfId="7998"/>
    <cellStyle name="Normal 5 6 3 4 2" xfId="18997"/>
    <cellStyle name="Normal 5 6 3 4 2 2" xfId="31252"/>
    <cellStyle name="Normal 5 6 3 4 2 3" xfId="43493"/>
    <cellStyle name="Normal 5 6 3 4 3" xfId="25135"/>
    <cellStyle name="Normal 5 6 3 4 4" xfId="37379"/>
    <cellStyle name="Normal 5 6 3 4 5" xfId="49608"/>
    <cellStyle name="Normal 5 6 3 5" xfId="18990"/>
    <cellStyle name="Normal 5 6 3 5 2" xfId="31245"/>
    <cellStyle name="Normal 5 6 3 5 3" xfId="43486"/>
    <cellStyle name="Normal 5 6 3 6" xfId="25128"/>
    <cellStyle name="Normal 5 6 3 7" xfId="37372"/>
    <cellStyle name="Normal 5 6 3 8" xfId="49601"/>
    <cellStyle name="Normal 5 6 4" xfId="7999"/>
    <cellStyle name="Normal 5 6 4 2" xfId="8000"/>
    <cellStyle name="Normal 5 6 4 2 2" xfId="8001"/>
    <cellStyle name="Normal 5 6 4 2 2 2" xfId="19000"/>
    <cellStyle name="Normal 5 6 4 2 2 2 2" xfId="31255"/>
    <cellStyle name="Normal 5 6 4 2 2 2 3" xfId="43496"/>
    <cellStyle name="Normal 5 6 4 2 2 3" xfId="25138"/>
    <cellStyle name="Normal 5 6 4 2 2 4" xfId="37382"/>
    <cellStyle name="Normal 5 6 4 2 2 5" xfId="49611"/>
    <cellStyle name="Normal 5 6 4 2 3" xfId="18999"/>
    <cellStyle name="Normal 5 6 4 2 3 2" xfId="31254"/>
    <cellStyle name="Normal 5 6 4 2 3 3" xfId="43495"/>
    <cellStyle name="Normal 5 6 4 2 4" xfId="25137"/>
    <cellStyle name="Normal 5 6 4 2 5" xfId="37381"/>
    <cellStyle name="Normal 5 6 4 2 6" xfId="49610"/>
    <cellStyle name="Normal 5 6 4 3" xfId="8002"/>
    <cellStyle name="Normal 5 6 4 3 2" xfId="19001"/>
    <cellStyle name="Normal 5 6 4 3 2 2" xfId="31256"/>
    <cellStyle name="Normal 5 6 4 3 2 3" xfId="43497"/>
    <cellStyle name="Normal 5 6 4 3 3" xfId="25139"/>
    <cellStyle name="Normal 5 6 4 3 4" xfId="37383"/>
    <cellStyle name="Normal 5 6 4 3 5" xfId="49612"/>
    <cellStyle name="Normal 5 6 4 4" xfId="18998"/>
    <cellStyle name="Normal 5 6 4 4 2" xfId="31253"/>
    <cellStyle name="Normal 5 6 4 4 3" xfId="43494"/>
    <cellStyle name="Normal 5 6 4 5" xfId="25136"/>
    <cellStyle name="Normal 5 6 4 6" xfId="37380"/>
    <cellStyle name="Normal 5 6 4 7" xfId="49609"/>
    <cellStyle name="Normal 5 6 5" xfId="8003"/>
    <cellStyle name="Normal 5 6 5 2" xfId="8004"/>
    <cellStyle name="Normal 5 6 5 2 2" xfId="19003"/>
    <cellStyle name="Normal 5 6 5 2 2 2" xfId="31258"/>
    <cellStyle name="Normal 5 6 5 2 2 3" xfId="43499"/>
    <cellStyle name="Normal 5 6 5 2 3" xfId="25141"/>
    <cellStyle name="Normal 5 6 5 2 4" xfId="37385"/>
    <cellStyle name="Normal 5 6 5 2 5" xfId="49614"/>
    <cellStyle name="Normal 5 6 5 3" xfId="19002"/>
    <cellStyle name="Normal 5 6 5 3 2" xfId="31257"/>
    <cellStyle name="Normal 5 6 5 3 3" xfId="43498"/>
    <cellStyle name="Normal 5 6 5 4" xfId="25140"/>
    <cellStyle name="Normal 5 6 5 5" xfId="37384"/>
    <cellStyle name="Normal 5 6 5 6" xfId="49613"/>
    <cellStyle name="Normal 5 6 6" xfId="8005"/>
    <cellStyle name="Normal 5 6 6 2" xfId="19004"/>
    <cellStyle name="Normal 5 6 6 2 2" xfId="31259"/>
    <cellStyle name="Normal 5 6 6 2 3" xfId="43500"/>
    <cellStyle name="Normal 5 6 6 3" xfId="25142"/>
    <cellStyle name="Normal 5 6 6 4" xfId="37386"/>
    <cellStyle name="Normal 5 6 6 5" xfId="49615"/>
    <cellStyle name="Normal 5 6 7" xfId="18973"/>
    <cellStyle name="Normal 5 6 7 2" xfId="31228"/>
    <cellStyle name="Normal 5 6 7 3" xfId="43469"/>
    <cellStyle name="Normal 5 6 8" xfId="25111"/>
    <cellStyle name="Normal 5 6 9" xfId="37355"/>
    <cellStyle name="Normal 5 7" xfId="8006"/>
    <cellStyle name="Normal 5 7 2" xfId="8007"/>
    <cellStyle name="Normal 5 7 2 2" xfId="8008"/>
    <cellStyle name="Normal 5 7 2 2 2" xfId="8009"/>
    <cellStyle name="Normal 5 7 2 2 2 2" xfId="8010"/>
    <cellStyle name="Normal 5 7 2 2 2 2 2" xfId="19009"/>
    <cellStyle name="Normal 5 7 2 2 2 2 2 2" xfId="31264"/>
    <cellStyle name="Normal 5 7 2 2 2 2 2 3" xfId="43505"/>
    <cellStyle name="Normal 5 7 2 2 2 2 3" xfId="25147"/>
    <cellStyle name="Normal 5 7 2 2 2 2 4" xfId="37391"/>
    <cellStyle name="Normal 5 7 2 2 2 2 5" xfId="49620"/>
    <cellStyle name="Normal 5 7 2 2 2 3" xfId="19008"/>
    <cellStyle name="Normal 5 7 2 2 2 3 2" xfId="31263"/>
    <cellStyle name="Normal 5 7 2 2 2 3 3" xfId="43504"/>
    <cellStyle name="Normal 5 7 2 2 2 4" xfId="25146"/>
    <cellStyle name="Normal 5 7 2 2 2 5" xfId="37390"/>
    <cellStyle name="Normal 5 7 2 2 2 6" xfId="49619"/>
    <cellStyle name="Normal 5 7 2 2 3" xfId="8011"/>
    <cellStyle name="Normal 5 7 2 2 3 2" xfId="19010"/>
    <cellStyle name="Normal 5 7 2 2 3 2 2" xfId="31265"/>
    <cellStyle name="Normal 5 7 2 2 3 2 3" xfId="43506"/>
    <cellStyle name="Normal 5 7 2 2 3 3" xfId="25148"/>
    <cellStyle name="Normal 5 7 2 2 3 4" xfId="37392"/>
    <cellStyle name="Normal 5 7 2 2 3 5" xfId="49621"/>
    <cellStyle name="Normal 5 7 2 2 4" xfId="19007"/>
    <cellStyle name="Normal 5 7 2 2 4 2" xfId="31262"/>
    <cellStyle name="Normal 5 7 2 2 4 3" xfId="43503"/>
    <cellStyle name="Normal 5 7 2 2 5" xfId="25145"/>
    <cellStyle name="Normal 5 7 2 2 6" xfId="37389"/>
    <cellStyle name="Normal 5 7 2 2 7" xfId="49618"/>
    <cellStyle name="Normal 5 7 2 3" xfId="8012"/>
    <cellStyle name="Normal 5 7 2 3 2" xfId="8013"/>
    <cellStyle name="Normal 5 7 2 3 2 2" xfId="19012"/>
    <cellStyle name="Normal 5 7 2 3 2 2 2" xfId="31267"/>
    <cellStyle name="Normal 5 7 2 3 2 2 3" xfId="43508"/>
    <cellStyle name="Normal 5 7 2 3 2 3" xfId="25150"/>
    <cellStyle name="Normal 5 7 2 3 2 4" xfId="37394"/>
    <cellStyle name="Normal 5 7 2 3 2 5" xfId="49623"/>
    <cellStyle name="Normal 5 7 2 3 3" xfId="19011"/>
    <cellStyle name="Normal 5 7 2 3 3 2" xfId="31266"/>
    <cellStyle name="Normal 5 7 2 3 3 3" xfId="43507"/>
    <cellStyle name="Normal 5 7 2 3 4" xfId="25149"/>
    <cellStyle name="Normal 5 7 2 3 5" xfId="37393"/>
    <cellStyle name="Normal 5 7 2 3 6" xfId="49622"/>
    <cellStyle name="Normal 5 7 2 4" xfId="8014"/>
    <cellStyle name="Normal 5 7 2 4 2" xfId="19013"/>
    <cellStyle name="Normal 5 7 2 4 2 2" xfId="31268"/>
    <cellStyle name="Normal 5 7 2 4 2 3" xfId="43509"/>
    <cellStyle name="Normal 5 7 2 4 3" xfId="25151"/>
    <cellStyle name="Normal 5 7 2 4 4" xfId="37395"/>
    <cellStyle name="Normal 5 7 2 4 5" xfId="49624"/>
    <cellStyle name="Normal 5 7 2 5" xfId="19006"/>
    <cellStyle name="Normal 5 7 2 5 2" xfId="31261"/>
    <cellStyle name="Normal 5 7 2 5 3" xfId="43502"/>
    <cellStyle name="Normal 5 7 2 6" xfId="25144"/>
    <cellStyle name="Normal 5 7 2 7" xfId="37388"/>
    <cellStyle name="Normal 5 7 2 8" xfId="49617"/>
    <cellStyle name="Normal 5 7 3" xfId="8015"/>
    <cellStyle name="Normal 5 7 3 2" xfId="8016"/>
    <cellStyle name="Normal 5 7 3 2 2" xfId="8017"/>
    <cellStyle name="Normal 5 7 3 2 2 2" xfId="19016"/>
    <cellStyle name="Normal 5 7 3 2 2 2 2" xfId="31271"/>
    <cellStyle name="Normal 5 7 3 2 2 2 3" xfId="43512"/>
    <cellStyle name="Normal 5 7 3 2 2 3" xfId="25154"/>
    <cellStyle name="Normal 5 7 3 2 2 4" xfId="37398"/>
    <cellStyle name="Normal 5 7 3 2 2 5" xfId="49627"/>
    <cellStyle name="Normal 5 7 3 2 3" xfId="19015"/>
    <cellStyle name="Normal 5 7 3 2 3 2" xfId="31270"/>
    <cellStyle name="Normal 5 7 3 2 3 3" xfId="43511"/>
    <cellStyle name="Normal 5 7 3 2 4" xfId="25153"/>
    <cellStyle name="Normal 5 7 3 2 5" xfId="37397"/>
    <cellStyle name="Normal 5 7 3 2 6" xfId="49626"/>
    <cellStyle name="Normal 5 7 3 3" xfId="8018"/>
    <cellStyle name="Normal 5 7 3 3 2" xfId="19017"/>
    <cellStyle name="Normal 5 7 3 3 2 2" xfId="31272"/>
    <cellStyle name="Normal 5 7 3 3 2 3" xfId="43513"/>
    <cellStyle name="Normal 5 7 3 3 3" xfId="25155"/>
    <cellStyle name="Normal 5 7 3 3 4" xfId="37399"/>
    <cellStyle name="Normal 5 7 3 3 5" xfId="49628"/>
    <cellStyle name="Normal 5 7 3 4" xfId="19014"/>
    <cellStyle name="Normal 5 7 3 4 2" xfId="31269"/>
    <cellStyle name="Normal 5 7 3 4 3" xfId="43510"/>
    <cellStyle name="Normal 5 7 3 5" xfId="25152"/>
    <cellStyle name="Normal 5 7 3 6" xfId="37396"/>
    <cellStyle name="Normal 5 7 3 7" xfId="49625"/>
    <cellStyle name="Normal 5 7 4" xfId="8019"/>
    <cellStyle name="Normal 5 7 4 2" xfId="8020"/>
    <cellStyle name="Normal 5 7 4 2 2" xfId="19019"/>
    <cellStyle name="Normal 5 7 4 2 2 2" xfId="31274"/>
    <cellStyle name="Normal 5 7 4 2 2 3" xfId="43515"/>
    <cellStyle name="Normal 5 7 4 2 3" xfId="25157"/>
    <cellStyle name="Normal 5 7 4 2 4" xfId="37401"/>
    <cellStyle name="Normal 5 7 4 2 5" xfId="49630"/>
    <cellStyle name="Normal 5 7 4 3" xfId="19018"/>
    <cellStyle name="Normal 5 7 4 3 2" xfId="31273"/>
    <cellStyle name="Normal 5 7 4 3 3" xfId="43514"/>
    <cellStyle name="Normal 5 7 4 4" xfId="25156"/>
    <cellStyle name="Normal 5 7 4 5" xfId="37400"/>
    <cellStyle name="Normal 5 7 4 6" xfId="49629"/>
    <cellStyle name="Normal 5 7 5" xfId="8021"/>
    <cellStyle name="Normal 5 7 5 2" xfId="19020"/>
    <cellStyle name="Normal 5 7 5 2 2" xfId="31275"/>
    <cellStyle name="Normal 5 7 5 2 3" xfId="43516"/>
    <cellStyle name="Normal 5 7 5 3" xfId="25158"/>
    <cellStyle name="Normal 5 7 5 4" xfId="37402"/>
    <cellStyle name="Normal 5 7 5 5" xfId="49631"/>
    <cellStyle name="Normal 5 7 6" xfId="19005"/>
    <cellStyle name="Normal 5 7 6 2" xfId="31260"/>
    <cellStyle name="Normal 5 7 6 3" xfId="43501"/>
    <cellStyle name="Normal 5 7 7" xfId="25143"/>
    <cellStyle name="Normal 5 7 8" xfId="37387"/>
    <cellStyle name="Normal 5 7 9" xfId="49616"/>
    <cellStyle name="Normal 5 8" xfId="8022"/>
    <cellStyle name="Normal 5 8 2" xfId="8023"/>
    <cellStyle name="Normal 5 8 2 2" xfId="8024"/>
    <cellStyle name="Normal 5 8 2 2 2" xfId="8025"/>
    <cellStyle name="Normal 5 8 2 2 2 2" xfId="19024"/>
    <cellStyle name="Normal 5 8 2 2 2 2 2" xfId="31279"/>
    <cellStyle name="Normal 5 8 2 2 2 2 3" xfId="43520"/>
    <cellStyle name="Normal 5 8 2 2 2 3" xfId="25162"/>
    <cellStyle name="Normal 5 8 2 2 2 4" xfId="37406"/>
    <cellStyle name="Normal 5 8 2 2 2 5" xfId="49635"/>
    <cellStyle name="Normal 5 8 2 2 3" xfId="19023"/>
    <cellStyle name="Normal 5 8 2 2 3 2" xfId="31278"/>
    <cellStyle name="Normal 5 8 2 2 3 3" xfId="43519"/>
    <cellStyle name="Normal 5 8 2 2 4" xfId="25161"/>
    <cellStyle name="Normal 5 8 2 2 5" xfId="37405"/>
    <cellStyle name="Normal 5 8 2 2 6" xfId="49634"/>
    <cellStyle name="Normal 5 8 2 3" xfId="8026"/>
    <cellStyle name="Normal 5 8 2 3 2" xfId="19025"/>
    <cellStyle name="Normal 5 8 2 3 2 2" xfId="31280"/>
    <cellStyle name="Normal 5 8 2 3 2 3" xfId="43521"/>
    <cellStyle name="Normal 5 8 2 3 3" xfId="25163"/>
    <cellStyle name="Normal 5 8 2 3 4" xfId="37407"/>
    <cellStyle name="Normal 5 8 2 3 5" xfId="49636"/>
    <cellStyle name="Normal 5 8 2 4" xfId="19022"/>
    <cellStyle name="Normal 5 8 2 4 2" xfId="31277"/>
    <cellStyle name="Normal 5 8 2 4 3" xfId="43518"/>
    <cellStyle name="Normal 5 8 2 5" xfId="25160"/>
    <cellStyle name="Normal 5 8 2 6" xfId="37404"/>
    <cellStyle name="Normal 5 8 2 7" xfId="49633"/>
    <cellStyle name="Normal 5 8 3" xfId="8027"/>
    <cellStyle name="Normal 5 8 3 2" xfId="8028"/>
    <cellStyle name="Normal 5 8 3 2 2" xfId="19027"/>
    <cellStyle name="Normal 5 8 3 2 2 2" xfId="31282"/>
    <cellStyle name="Normal 5 8 3 2 2 3" xfId="43523"/>
    <cellStyle name="Normal 5 8 3 2 3" xfId="25165"/>
    <cellStyle name="Normal 5 8 3 2 4" xfId="37409"/>
    <cellStyle name="Normal 5 8 3 2 5" xfId="49638"/>
    <cellStyle name="Normal 5 8 3 3" xfId="19026"/>
    <cellStyle name="Normal 5 8 3 3 2" xfId="31281"/>
    <cellStyle name="Normal 5 8 3 3 3" xfId="43522"/>
    <cellStyle name="Normal 5 8 3 4" xfId="25164"/>
    <cellStyle name="Normal 5 8 3 5" xfId="37408"/>
    <cellStyle name="Normal 5 8 3 6" xfId="49637"/>
    <cellStyle name="Normal 5 8 4" xfId="8029"/>
    <cellStyle name="Normal 5 8 4 2" xfId="19028"/>
    <cellStyle name="Normal 5 8 4 2 2" xfId="31283"/>
    <cellStyle name="Normal 5 8 4 2 3" xfId="43524"/>
    <cellStyle name="Normal 5 8 4 3" xfId="25166"/>
    <cellStyle name="Normal 5 8 4 4" xfId="37410"/>
    <cellStyle name="Normal 5 8 4 5" xfId="49639"/>
    <cellStyle name="Normal 5 8 5" xfId="19021"/>
    <cellStyle name="Normal 5 8 5 2" xfId="31276"/>
    <cellStyle name="Normal 5 8 5 3" xfId="43517"/>
    <cellStyle name="Normal 5 8 6" xfId="25159"/>
    <cellStyle name="Normal 5 8 7" xfId="37403"/>
    <cellStyle name="Normal 5 8 8" xfId="49632"/>
    <cellStyle name="Normal 5 9" xfId="8030"/>
    <cellStyle name="Normal 5 9 2" xfId="8031"/>
    <cellStyle name="Normal 5 9 2 2" xfId="8032"/>
    <cellStyle name="Normal 5 9 2 2 2" xfId="19031"/>
    <cellStyle name="Normal 5 9 2 2 2 2" xfId="31286"/>
    <cellStyle name="Normal 5 9 2 2 2 3" xfId="43527"/>
    <cellStyle name="Normal 5 9 2 2 3" xfId="25169"/>
    <cellStyle name="Normal 5 9 2 2 4" xfId="37413"/>
    <cellStyle name="Normal 5 9 2 2 5" xfId="49642"/>
    <cellStyle name="Normal 5 9 2 3" xfId="19030"/>
    <cellStyle name="Normal 5 9 2 3 2" xfId="31285"/>
    <cellStyle name="Normal 5 9 2 3 3" xfId="43526"/>
    <cellStyle name="Normal 5 9 2 4" xfId="25168"/>
    <cellStyle name="Normal 5 9 2 5" xfId="37412"/>
    <cellStyle name="Normal 5 9 2 6" xfId="49641"/>
    <cellStyle name="Normal 5 9 3" xfId="8033"/>
    <cellStyle name="Normal 5 9 3 2" xfId="19032"/>
    <cellStyle name="Normal 5 9 3 2 2" xfId="31287"/>
    <cellStyle name="Normal 5 9 3 2 3" xfId="43528"/>
    <cellStyle name="Normal 5 9 3 3" xfId="25170"/>
    <cellStyle name="Normal 5 9 3 4" xfId="37414"/>
    <cellStyle name="Normal 5 9 3 5" xfId="49643"/>
    <cellStyle name="Normal 5 9 4" xfId="19029"/>
    <cellStyle name="Normal 5 9 4 2" xfId="31284"/>
    <cellStyle name="Normal 5 9 4 3" xfId="43525"/>
    <cellStyle name="Normal 5 9 5" xfId="25167"/>
    <cellStyle name="Normal 5 9 6" xfId="37411"/>
    <cellStyle name="Normal 5 9 7" xfId="49640"/>
    <cellStyle name="Normal 52" xfId="50936"/>
    <cellStyle name="Normal 52 2" xfId="50938"/>
    <cellStyle name="Normal 52 2 2" xfId="50940"/>
    <cellStyle name="Normal 6" xfId="37"/>
    <cellStyle name="Normal 6 10" xfId="8034"/>
    <cellStyle name="Normal 6 10 2" xfId="8035"/>
    <cellStyle name="Normal 6 10 2 2" xfId="19034"/>
    <cellStyle name="Normal 6 10 2 2 2" xfId="31289"/>
    <cellStyle name="Normal 6 10 2 2 3" xfId="43530"/>
    <cellStyle name="Normal 6 10 2 3" xfId="25172"/>
    <cellStyle name="Normal 6 10 2 4" xfId="37416"/>
    <cellStyle name="Normal 6 10 2 5" xfId="49645"/>
    <cellStyle name="Normal 6 10 3" xfId="19033"/>
    <cellStyle name="Normal 6 10 3 2" xfId="31288"/>
    <cellStyle name="Normal 6 10 3 3" xfId="43529"/>
    <cellStyle name="Normal 6 10 4" xfId="25171"/>
    <cellStyle name="Normal 6 10 5" xfId="37415"/>
    <cellStyle name="Normal 6 10 6" xfId="49644"/>
    <cellStyle name="Normal 6 11" xfId="8036"/>
    <cellStyle name="Normal 6 11 2" xfId="19035"/>
    <cellStyle name="Normal 6 11 2 2" xfId="31290"/>
    <cellStyle name="Normal 6 11 2 3" xfId="43531"/>
    <cellStyle name="Normal 6 11 3" xfId="25173"/>
    <cellStyle name="Normal 6 11 4" xfId="37417"/>
    <cellStyle name="Normal 6 11 5" xfId="49646"/>
    <cellStyle name="Normal 6 12" xfId="14241"/>
    <cellStyle name="Normal 6 12 2" xfId="26496"/>
    <cellStyle name="Normal 6 12 3" xfId="38737"/>
    <cellStyle name="Normal 6 13" xfId="20377"/>
    <cellStyle name="Normal 6 13 2" xfId="32623"/>
    <cellStyle name="Normal 6 14" xfId="20356"/>
    <cellStyle name="Normal 6 15" xfId="32606"/>
    <cellStyle name="Normal 6 16" xfId="44852"/>
    <cellStyle name="Normal 6 2" xfId="38"/>
    <cellStyle name="Normal 6 2 10" xfId="8037"/>
    <cellStyle name="Normal 6 2 10 2" xfId="19036"/>
    <cellStyle name="Normal 6 2 10 2 2" xfId="31291"/>
    <cellStyle name="Normal 6 2 10 2 3" xfId="43532"/>
    <cellStyle name="Normal 6 2 10 3" xfId="25174"/>
    <cellStyle name="Normal 6 2 10 4" xfId="37418"/>
    <cellStyle name="Normal 6 2 10 5" xfId="49647"/>
    <cellStyle name="Normal 6 2 11" xfId="14242"/>
    <cellStyle name="Normal 6 2 11 2" xfId="26497"/>
    <cellStyle name="Normal 6 2 11 3" xfId="38738"/>
    <cellStyle name="Normal 6 2 12" xfId="20378"/>
    <cellStyle name="Normal 6 2 13" xfId="32624"/>
    <cellStyle name="Normal 6 2 14" xfId="44853"/>
    <cellStyle name="Normal 6 2 2" xfId="8038"/>
    <cellStyle name="Normal 6 2 2 10" xfId="19037"/>
    <cellStyle name="Normal 6 2 2 10 2" xfId="31292"/>
    <cellStyle name="Normal 6 2 2 10 3" xfId="43533"/>
    <cellStyle name="Normal 6 2 2 11" xfId="25175"/>
    <cellStyle name="Normal 6 2 2 12" xfId="37419"/>
    <cellStyle name="Normal 6 2 2 13" xfId="49648"/>
    <cellStyle name="Normal 6 2 2 2" xfId="8039"/>
    <cellStyle name="Normal 6 2 2 2 10" xfId="37420"/>
    <cellStyle name="Normal 6 2 2 2 11" xfId="49649"/>
    <cellStyle name="Normal 6 2 2 2 2" xfId="8040"/>
    <cellStyle name="Normal 6 2 2 2 2 10" xfId="49650"/>
    <cellStyle name="Normal 6 2 2 2 2 2" xfId="8041"/>
    <cellStyle name="Normal 6 2 2 2 2 2 2" xfId="8042"/>
    <cellStyle name="Normal 6 2 2 2 2 2 2 2" xfId="8043"/>
    <cellStyle name="Normal 6 2 2 2 2 2 2 2 2" xfId="8044"/>
    <cellStyle name="Normal 6 2 2 2 2 2 2 2 2 2" xfId="8045"/>
    <cellStyle name="Normal 6 2 2 2 2 2 2 2 2 2 2" xfId="19044"/>
    <cellStyle name="Normal 6 2 2 2 2 2 2 2 2 2 2 2" xfId="31299"/>
    <cellStyle name="Normal 6 2 2 2 2 2 2 2 2 2 2 3" xfId="43540"/>
    <cellStyle name="Normal 6 2 2 2 2 2 2 2 2 2 3" xfId="25182"/>
    <cellStyle name="Normal 6 2 2 2 2 2 2 2 2 2 4" xfId="37426"/>
    <cellStyle name="Normal 6 2 2 2 2 2 2 2 2 2 5" xfId="49655"/>
    <cellStyle name="Normal 6 2 2 2 2 2 2 2 2 3" xfId="19043"/>
    <cellStyle name="Normal 6 2 2 2 2 2 2 2 2 3 2" xfId="31298"/>
    <cellStyle name="Normal 6 2 2 2 2 2 2 2 2 3 3" xfId="43539"/>
    <cellStyle name="Normal 6 2 2 2 2 2 2 2 2 4" xfId="25181"/>
    <cellStyle name="Normal 6 2 2 2 2 2 2 2 2 5" xfId="37425"/>
    <cellStyle name="Normal 6 2 2 2 2 2 2 2 2 6" xfId="49654"/>
    <cellStyle name="Normal 6 2 2 2 2 2 2 2 3" xfId="8046"/>
    <cellStyle name="Normal 6 2 2 2 2 2 2 2 3 2" xfId="19045"/>
    <cellStyle name="Normal 6 2 2 2 2 2 2 2 3 2 2" xfId="31300"/>
    <cellStyle name="Normal 6 2 2 2 2 2 2 2 3 2 3" xfId="43541"/>
    <cellStyle name="Normal 6 2 2 2 2 2 2 2 3 3" xfId="25183"/>
    <cellStyle name="Normal 6 2 2 2 2 2 2 2 3 4" xfId="37427"/>
    <cellStyle name="Normal 6 2 2 2 2 2 2 2 3 5" xfId="49656"/>
    <cellStyle name="Normal 6 2 2 2 2 2 2 2 4" xfId="19042"/>
    <cellStyle name="Normal 6 2 2 2 2 2 2 2 4 2" xfId="31297"/>
    <cellStyle name="Normal 6 2 2 2 2 2 2 2 4 3" xfId="43538"/>
    <cellStyle name="Normal 6 2 2 2 2 2 2 2 5" xfId="25180"/>
    <cellStyle name="Normal 6 2 2 2 2 2 2 2 6" xfId="37424"/>
    <cellStyle name="Normal 6 2 2 2 2 2 2 2 7" xfId="49653"/>
    <cellStyle name="Normal 6 2 2 2 2 2 2 3" xfId="8047"/>
    <cellStyle name="Normal 6 2 2 2 2 2 2 3 2" xfId="8048"/>
    <cellStyle name="Normal 6 2 2 2 2 2 2 3 2 2" xfId="19047"/>
    <cellStyle name="Normal 6 2 2 2 2 2 2 3 2 2 2" xfId="31302"/>
    <cellStyle name="Normal 6 2 2 2 2 2 2 3 2 2 3" xfId="43543"/>
    <cellStyle name="Normal 6 2 2 2 2 2 2 3 2 3" xfId="25185"/>
    <cellStyle name="Normal 6 2 2 2 2 2 2 3 2 4" xfId="37429"/>
    <cellStyle name="Normal 6 2 2 2 2 2 2 3 2 5" xfId="49658"/>
    <cellStyle name="Normal 6 2 2 2 2 2 2 3 3" xfId="19046"/>
    <cellStyle name="Normal 6 2 2 2 2 2 2 3 3 2" xfId="31301"/>
    <cellStyle name="Normal 6 2 2 2 2 2 2 3 3 3" xfId="43542"/>
    <cellStyle name="Normal 6 2 2 2 2 2 2 3 4" xfId="25184"/>
    <cellStyle name="Normal 6 2 2 2 2 2 2 3 5" xfId="37428"/>
    <cellStyle name="Normal 6 2 2 2 2 2 2 3 6" xfId="49657"/>
    <cellStyle name="Normal 6 2 2 2 2 2 2 4" xfId="8049"/>
    <cellStyle name="Normal 6 2 2 2 2 2 2 4 2" xfId="19048"/>
    <cellStyle name="Normal 6 2 2 2 2 2 2 4 2 2" xfId="31303"/>
    <cellStyle name="Normal 6 2 2 2 2 2 2 4 2 3" xfId="43544"/>
    <cellStyle name="Normal 6 2 2 2 2 2 2 4 3" xfId="25186"/>
    <cellStyle name="Normal 6 2 2 2 2 2 2 4 4" xfId="37430"/>
    <cellStyle name="Normal 6 2 2 2 2 2 2 4 5" xfId="49659"/>
    <cellStyle name="Normal 6 2 2 2 2 2 2 5" xfId="19041"/>
    <cellStyle name="Normal 6 2 2 2 2 2 2 5 2" xfId="31296"/>
    <cellStyle name="Normal 6 2 2 2 2 2 2 5 3" xfId="43537"/>
    <cellStyle name="Normal 6 2 2 2 2 2 2 6" xfId="25179"/>
    <cellStyle name="Normal 6 2 2 2 2 2 2 7" xfId="37423"/>
    <cellStyle name="Normal 6 2 2 2 2 2 2 8" xfId="49652"/>
    <cellStyle name="Normal 6 2 2 2 2 2 3" xfId="8050"/>
    <cellStyle name="Normal 6 2 2 2 2 2 3 2" xfId="8051"/>
    <cellStyle name="Normal 6 2 2 2 2 2 3 2 2" xfId="8052"/>
    <cellStyle name="Normal 6 2 2 2 2 2 3 2 2 2" xfId="19051"/>
    <cellStyle name="Normal 6 2 2 2 2 2 3 2 2 2 2" xfId="31306"/>
    <cellStyle name="Normal 6 2 2 2 2 2 3 2 2 2 3" xfId="43547"/>
    <cellStyle name="Normal 6 2 2 2 2 2 3 2 2 3" xfId="25189"/>
    <cellStyle name="Normal 6 2 2 2 2 2 3 2 2 4" xfId="37433"/>
    <cellStyle name="Normal 6 2 2 2 2 2 3 2 2 5" xfId="49662"/>
    <cellStyle name="Normal 6 2 2 2 2 2 3 2 3" xfId="19050"/>
    <cellStyle name="Normal 6 2 2 2 2 2 3 2 3 2" xfId="31305"/>
    <cellStyle name="Normal 6 2 2 2 2 2 3 2 3 3" xfId="43546"/>
    <cellStyle name="Normal 6 2 2 2 2 2 3 2 4" xfId="25188"/>
    <cellStyle name="Normal 6 2 2 2 2 2 3 2 5" xfId="37432"/>
    <cellStyle name="Normal 6 2 2 2 2 2 3 2 6" xfId="49661"/>
    <cellStyle name="Normal 6 2 2 2 2 2 3 3" xfId="8053"/>
    <cellStyle name="Normal 6 2 2 2 2 2 3 3 2" xfId="19052"/>
    <cellStyle name="Normal 6 2 2 2 2 2 3 3 2 2" xfId="31307"/>
    <cellStyle name="Normal 6 2 2 2 2 2 3 3 2 3" xfId="43548"/>
    <cellStyle name="Normal 6 2 2 2 2 2 3 3 3" xfId="25190"/>
    <cellStyle name="Normal 6 2 2 2 2 2 3 3 4" xfId="37434"/>
    <cellStyle name="Normal 6 2 2 2 2 2 3 3 5" xfId="49663"/>
    <cellStyle name="Normal 6 2 2 2 2 2 3 4" xfId="19049"/>
    <cellStyle name="Normal 6 2 2 2 2 2 3 4 2" xfId="31304"/>
    <cellStyle name="Normal 6 2 2 2 2 2 3 4 3" xfId="43545"/>
    <cellStyle name="Normal 6 2 2 2 2 2 3 5" xfId="25187"/>
    <cellStyle name="Normal 6 2 2 2 2 2 3 6" xfId="37431"/>
    <cellStyle name="Normal 6 2 2 2 2 2 3 7" xfId="49660"/>
    <cellStyle name="Normal 6 2 2 2 2 2 4" xfId="8054"/>
    <cellStyle name="Normal 6 2 2 2 2 2 4 2" xfId="8055"/>
    <cellStyle name="Normal 6 2 2 2 2 2 4 2 2" xfId="19054"/>
    <cellStyle name="Normal 6 2 2 2 2 2 4 2 2 2" xfId="31309"/>
    <cellStyle name="Normal 6 2 2 2 2 2 4 2 2 3" xfId="43550"/>
    <cellStyle name="Normal 6 2 2 2 2 2 4 2 3" xfId="25192"/>
    <cellStyle name="Normal 6 2 2 2 2 2 4 2 4" xfId="37436"/>
    <cellStyle name="Normal 6 2 2 2 2 2 4 2 5" xfId="49665"/>
    <cellStyle name="Normal 6 2 2 2 2 2 4 3" xfId="19053"/>
    <cellStyle name="Normal 6 2 2 2 2 2 4 3 2" xfId="31308"/>
    <cellStyle name="Normal 6 2 2 2 2 2 4 3 3" xfId="43549"/>
    <cellStyle name="Normal 6 2 2 2 2 2 4 4" xfId="25191"/>
    <cellStyle name="Normal 6 2 2 2 2 2 4 5" xfId="37435"/>
    <cellStyle name="Normal 6 2 2 2 2 2 4 6" xfId="49664"/>
    <cellStyle name="Normal 6 2 2 2 2 2 5" xfId="8056"/>
    <cellStyle name="Normal 6 2 2 2 2 2 5 2" xfId="19055"/>
    <cellStyle name="Normal 6 2 2 2 2 2 5 2 2" xfId="31310"/>
    <cellStyle name="Normal 6 2 2 2 2 2 5 2 3" xfId="43551"/>
    <cellStyle name="Normal 6 2 2 2 2 2 5 3" xfId="25193"/>
    <cellStyle name="Normal 6 2 2 2 2 2 5 4" xfId="37437"/>
    <cellStyle name="Normal 6 2 2 2 2 2 5 5" xfId="49666"/>
    <cellStyle name="Normal 6 2 2 2 2 2 6" xfId="19040"/>
    <cellStyle name="Normal 6 2 2 2 2 2 6 2" xfId="31295"/>
    <cellStyle name="Normal 6 2 2 2 2 2 6 3" xfId="43536"/>
    <cellStyle name="Normal 6 2 2 2 2 2 7" xfId="25178"/>
    <cellStyle name="Normal 6 2 2 2 2 2 8" xfId="37422"/>
    <cellStyle name="Normal 6 2 2 2 2 2 9" xfId="49651"/>
    <cellStyle name="Normal 6 2 2 2 2 3" xfId="8057"/>
    <cellStyle name="Normal 6 2 2 2 2 3 2" xfId="8058"/>
    <cellStyle name="Normal 6 2 2 2 2 3 2 2" xfId="8059"/>
    <cellStyle name="Normal 6 2 2 2 2 3 2 2 2" xfId="8060"/>
    <cellStyle name="Normal 6 2 2 2 2 3 2 2 2 2" xfId="19059"/>
    <cellStyle name="Normal 6 2 2 2 2 3 2 2 2 2 2" xfId="31314"/>
    <cellStyle name="Normal 6 2 2 2 2 3 2 2 2 2 3" xfId="43555"/>
    <cellStyle name="Normal 6 2 2 2 2 3 2 2 2 3" xfId="25197"/>
    <cellStyle name="Normal 6 2 2 2 2 3 2 2 2 4" xfId="37441"/>
    <cellStyle name="Normal 6 2 2 2 2 3 2 2 2 5" xfId="49670"/>
    <cellStyle name="Normal 6 2 2 2 2 3 2 2 3" xfId="19058"/>
    <cellStyle name="Normal 6 2 2 2 2 3 2 2 3 2" xfId="31313"/>
    <cellStyle name="Normal 6 2 2 2 2 3 2 2 3 3" xfId="43554"/>
    <cellStyle name="Normal 6 2 2 2 2 3 2 2 4" xfId="25196"/>
    <cellStyle name="Normal 6 2 2 2 2 3 2 2 5" xfId="37440"/>
    <cellStyle name="Normal 6 2 2 2 2 3 2 2 6" xfId="49669"/>
    <cellStyle name="Normal 6 2 2 2 2 3 2 3" xfId="8061"/>
    <cellStyle name="Normal 6 2 2 2 2 3 2 3 2" xfId="19060"/>
    <cellStyle name="Normal 6 2 2 2 2 3 2 3 2 2" xfId="31315"/>
    <cellStyle name="Normal 6 2 2 2 2 3 2 3 2 3" xfId="43556"/>
    <cellStyle name="Normal 6 2 2 2 2 3 2 3 3" xfId="25198"/>
    <cellStyle name="Normal 6 2 2 2 2 3 2 3 4" xfId="37442"/>
    <cellStyle name="Normal 6 2 2 2 2 3 2 3 5" xfId="49671"/>
    <cellStyle name="Normal 6 2 2 2 2 3 2 4" xfId="19057"/>
    <cellStyle name="Normal 6 2 2 2 2 3 2 4 2" xfId="31312"/>
    <cellStyle name="Normal 6 2 2 2 2 3 2 4 3" xfId="43553"/>
    <cellStyle name="Normal 6 2 2 2 2 3 2 5" xfId="25195"/>
    <cellStyle name="Normal 6 2 2 2 2 3 2 6" xfId="37439"/>
    <cellStyle name="Normal 6 2 2 2 2 3 2 7" xfId="49668"/>
    <cellStyle name="Normal 6 2 2 2 2 3 3" xfId="8062"/>
    <cellStyle name="Normal 6 2 2 2 2 3 3 2" xfId="8063"/>
    <cellStyle name="Normal 6 2 2 2 2 3 3 2 2" xfId="19062"/>
    <cellStyle name="Normal 6 2 2 2 2 3 3 2 2 2" xfId="31317"/>
    <cellStyle name="Normal 6 2 2 2 2 3 3 2 2 3" xfId="43558"/>
    <cellStyle name="Normal 6 2 2 2 2 3 3 2 3" xfId="25200"/>
    <cellStyle name="Normal 6 2 2 2 2 3 3 2 4" xfId="37444"/>
    <cellStyle name="Normal 6 2 2 2 2 3 3 2 5" xfId="49673"/>
    <cellStyle name="Normal 6 2 2 2 2 3 3 3" xfId="19061"/>
    <cellStyle name="Normal 6 2 2 2 2 3 3 3 2" xfId="31316"/>
    <cellStyle name="Normal 6 2 2 2 2 3 3 3 3" xfId="43557"/>
    <cellStyle name="Normal 6 2 2 2 2 3 3 4" xfId="25199"/>
    <cellStyle name="Normal 6 2 2 2 2 3 3 5" xfId="37443"/>
    <cellStyle name="Normal 6 2 2 2 2 3 3 6" xfId="49672"/>
    <cellStyle name="Normal 6 2 2 2 2 3 4" xfId="8064"/>
    <cellStyle name="Normal 6 2 2 2 2 3 4 2" xfId="19063"/>
    <cellStyle name="Normal 6 2 2 2 2 3 4 2 2" xfId="31318"/>
    <cellStyle name="Normal 6 2 2 2 2 3 4 2 3" xfId="43559"/>
    <cellStyle name="Normal 6 2 2 2 2 3 4 3" xfId="25201"/>
    <cellStyle name="Normal 6 2 2 2 2 3 4 4" xfId="37445"/>
    <cellStyle name="Normal 6 2 2 2 2 3 4 5" xfId="49674"/>
    <cellStyle name="Normal 6 2 2 2 2 3 5" xfId="19056"/>
    <cellStyle name="Normal 6 2 2 2 2 3 5 2" xfId="31311"/>
    <cellStyle name="Normal 6 2 2 2 2 3 5 3" xfId="43552"/>
    <cellStyle name="Normal 6 2 2 2 2 3 6" xfId="25194"/>
    <cellStyle name="Normal 6 2 2 2 2 3 7" xfId="37438"/>
    <cellStyle name="Normal 6 2 2 2 2 3 8" xfId="49667"/>
    <cellStyle name="Normal 6 2 2 2 2 4" xfId="8065"/>
    <cellStyle name="Normal 6 2 2 2 2 4 2" xfId="8066"/>
    <cellStyle name="Normal 6 2 2 2 2 4 2 2" xfId="8067"/>
    <cellStyle name="Normal 6 2 2 2 2 4 2 2 2" xfId="19066"/>
    <cellStyle name="Normal 6 2 2 2 2 4 2 2 2 2" xfId="31321"/>
    <cellStyle name="Normal 6 2 2 2 2 4 2 2 2 3" xfId="43562"/>
    <cellStyle name="Normal 6 2 2 2 2 4 2 2 3" xfId="25204"/>
    <cellStyle name="Normal 6 2 2 2 2 4 2 2 4" xfId="37448"/>
    <cellStyle name="Normal 6 2 2 2 2 4 2 2 5" xfId="49677"/>
    <cellStyle name="Normal 6 2 2 2 2 4 2 3" xfId="19065"/>
    <cellStyle name="Normal 6 2 2 2 2 4 2 3 2" xfId="31320"/>
    <cellStyle name="Normal 6 2 2 2 2 4 2 3 3" xfId="43561"/>
    <cellStyle name="Normal 6 2 2 2 2 4 2 4" xfId="25203"/>
    <cellStyle name="Normal 6 2 2 2 2 4 2 5" xfId="37447"/>
    <cellStyle name="Normal 6 2 2 2 2 4 2 6" xfId="49676"/>
    <cellStyle name="Normal 6 2 2 2 2 4 3" xfId="8068"/>
    <cellStyle name="Normal 6 2 2 2 2 4 3 2" xfId="19067"/>
    <cellStyle name="Normal 6 2 2 2 2 4 3 2 2" xfId="31322"/>
    <cellStyle name="Normal 6 2 2 2 2 4 3 2 3" xfId="43563"/>
    <cellStyle name="Normal 6 2 2 2 2 4 3 3" xfId="25205"/>
    <cellStyle name="Normal 6 2 2 2 2 4 3 4" xfId="37449"/>
    <cellStyle name="Normal 6 2 2 2 2 4 3 5" xfId="49678"/>
    <cellStyle name="Normal 6 2 2 2 2 4 4" xfId="19064"/>
    <cellStyle name="Normal 6 2 2 2 2 4 4 2" xfId="31319"/>
    <cellStyle name="Normal 6 2 2 2 2 4 4 3" xfId="43560"/>
    <cellStyle name="Normal 6 2 2 2 2 4 5" xfId="25202"/>
    <cellStyle name="Normal 6 2 2 2 2 4 6" xfId="37446"/>
    <cellStyle name="Normal 6 2 2 2 2 4 7" xfId="49675"/>
    <cellStyle name="Normal 6 2 2 2 2 5" xfId="8069"/>
    <cellStyle name="Normal 6 2 2 2 2 5 2" xfId="8070"/>
    <cellStyle name="Normal 6 2 2 2 2 5 2 2" xfId="19069"/>
    <cellStyle name="Normal 6 2 2 2 2 5 2 2 2" xfId="31324"/>
    <cellStyle name="Normal 6 2 2 2 2 5 2 2 3" xfId="43565"/>
    <cellStyle name="Normal 6 2 2 2 2 5 2 3" xfId="25207"/>
    <cellStyle name="Normal 6 2 2 2 2 5 2 4" xfId="37451"/>
    <cellStyle name="Normal 6 2 2 2 2 5 2 5" xfId="49680"/>
    <cellStyle name="Normal 6 2 2 2 2 5 3" xfId="19068"/>
    <cellStyle name="Normal 6 2 2 2 2 5 3 2" xfId="31323"/>
    <cellStyle name="Normal 6 2 2 2 2 5 3 3" xfId="43564"/>
    <cellStyle name="Normal 6 2 2 2 2 5 4" xfId="25206"/>
    <cellStyle name="Normal 6 2 2 2 2 5 5" xfId="37450"/>
    <cellStyle name="Normal 6 2 2 2 2 5 6" xfId="49679"/>
    <cellStyle name="Normal 6 2 2 2 2 6" xfId="8071"/>
    <cellStyle name="Normal 6 2 2 2 2 6 2" xfId="19070"/>
    <cellStyle name="Normal 6 2 2 2 2 6 2 2" xfId="31325"/>
    <cellStyle name="Normal 6 2 2 2 2 6 2 3" xfId="43566"/>
    <cellStyle name="Normal 6 2 2 2 2 6 3" xfId="25208"/>
    <cellStyle name="Normal 6 2 2 2 2 6 4" xfId="37452"/>
    <cellStyle name="Normal 6 2 2 2 2 6 5" xfId="49681"/>
    <cellStyle name="Normal 6 2 2 2 2 7" xfId="19039"/>
    <cellStyle name="Normal 6 2 2 2 2 7 2" xfId="31294"/>
    <cellStyle name="Normal 6 2 2 2 2 7 3" xfId="43535"/>
    <cellStyle name="Normal 6 2 2 2 2 8" xfId="25177"/>
    <cellStyle name="Normal 6 2 2 2 2 9" xfId="37421"/>
    <cellStyle name="Normal 6 2 2 2 3" xfId="8072"/>
    <cellStyle name="Normal 6 2 2 2 3 2" xfId="8073"/>
    <cellStyle name="Normal 6 2 2 2 3 2 2" xfId="8074"/>
    <cellStyle name="Normal 6 2 2 2 3 2 2 2" xfId="8075"/>
    <cellStyle name="Normal 6 2 2 2 3 2 2 2 2" xfId="8076"/>
    <cellStyle name="Normal 6 2 2 2 3 2 2 2 2 2" xfId="19075"/>
    <cellStyle name="Normal 6 2 2 2 3 2 2 2 2 2 2" xfId="31330"/>
    <cellStyle name="Normal 6 2 2 2 3 2 2 2 2 2 3" xfId="43571"/>
    <cellStyle name="Normal 6 2 2 2 3 2 2 2 2 3" xfId="25213"/>
    <cellStyle name="Normal 6 2 2 2 3 2 2 2 2 4" xfId="37457"/>
    <cellStyle name="Normal 6 2 2 2 3 2 2 2 2 5" xfId="49686"/>
    <cellStyle name="Normal 6 2 2 2 3 2 2 2 3" xfId="19074"/>
    <cellStyle name="Normal 6 2 2 2 3 2 2 2 3 2" xfId="31329"/>
    <cellStyle name="Normal 6 2 2 2 3 2 2 2 3 3" xfId="43570"/>
    <cellStyle name="Normal 6 2 2 2 3 2 2 2 4" xfId="25212"/>
    <cellStyle name="Normal 6 2 2 2 3 2 2 2 5" xfId="37456"/>
    <cellStyle name="Normal 6 2 2 2 3 2 2 2 6" xfId="49685"/>
    <cellStyle name="Normal 6 2 2 2 3 2 2 3" xfId="8077"/>
    <cellStyle name="Normal 6 2 2 2 3 2 2 3 2" xfId="19076"/>
    <cellStyle name="Normal 6 2 2 2 3 2 2 3 2 2" xfId="31331"/>
    <cellStyle name="Normal 6 2 2 2 3 2 2 3 2 3" xfId="43572"/>
    <cellStyle name="Normal 6 2 2 2 3 2 2 3 3" xfId="25214"/>
    <cellStyle name="Normal 6 2 2 2 3 2 2 3 4" xfId="37458"/>
    <cellStyle name="Normal 6 2 2 2 3 2 2 3 5" xfId="49687"/>
    <cellStyle name="Normal 6 2 2 2 3 2 2 4" xfId="19073"/>
    <cellStyle name="Normal 6 2 2 2 3 2 2 4 2" xfId="31328"/>
    <cellStyle name="Normal 6 2 2 2 3 2 2 4 3" xfId="43569"/>
    <cellStyle name="Normal 6 2 2 2 3 2 2 5" xfId="25211"/>
    <cellStyle name="Normal 6 2 2 2 3 2 2 6" xfId="37455"/>
    <cellStyle name="Normal 6 2 2 2 3 2 2 7" xfId="49684"/>
    <cellStyle name="Normal 6 2 2 2 3 2 3" xfId="8078"/>
    <cellStyle name="Normal 6 2 2 2 3 2 3 2" xfId="8079"/>
    <cellStyle name="Normal 6 2 2 2 3 2 3 2 2" xfId="19078"/>
    <cellStyle name="Normal 6 2 2 2 3 2 3 2 2 2" xfId="31333"/>
    <cellStyle name="Normal 6 2 2 2 3 2 3 2 2 3" xfId="43574"/>
    <cellStyle name="Normal 6 2 2 2 3 2 3 2 3" xfId="25216"/>
    <cellStyle name="Normal 6 2 2 2 3 2 3 2 4" xfId="37460"/>
    <cellStyle name="Normal 6 2 2 2 3 2 3 2 5" xfId="49689"/>
    <cellStyle name="Normal 6 2 2 2 3 2 3 3" xfId="19077"/>
    <cellStyle name="Normal 6 2 2 2 3 2 3 3 2" xfId="31332"/>
    <cellStyle name="Normal 6 2 2 2 3 2 3 3 3" xfId="43573"/>
    <cellStyle name="Normal 6 2 2 2 3 2 3 4" xfId="25215"/>
    <cellStyle name="Normal 6 2 2 2 3 2 3 5" xfId="37459"/>
    <cellStyle name="Normal 6 2 2 2 3 2 3 6" xfId="49688"/>
    <cellStyle name="Normal 6 2 2 2 3 2 4" xfId="8080"/>
    <cellStyle name="Normal 6 2 2 2 3 2 4 2" xfId="19079"/>
    <cellStyle name="Normal 6 2 2 2 3 2 4 2 2" xfId="31334"/>
    <cellStyle name="Normal 6 2 2 2 3 2 4 2 3" xfId="43575"/>
    <cellStyle name="Normal 6 2 2 2 3 2 4 3" xfId="25217"/>
    <cellStyle name="Normal 6 2 2 2 3 2 4 4" xfId="37461"/>
    <cellStyle name="Normal 6 2 2 2 3 2 4 5" xfId="49690"/>
    <cellStyle name="Normal 6 2 2 2 3 2 5" xfId="19072"/>
    <cellStyle name="Normal 6 2 2 2 3 2 5 2" xfId="31327"/>
    <cellStyle name="Normal 6 2 2 2 3 2 5 3" xfId="43568"/>
    <cellStyle name="Normal 6 2 2 2 3 2 6" xfId="25210"/>
    <cellStyle name="Normal 6 2 2 2 3 2 7" xfId="37454"/>
    <cellStyle name="Normal 6 2 2 2 3 2 8" xfId="49683"/>
    <cellStyle name="Normal 6 2 2 2 3 3" xfId="8081"/>
    <cellStyle name="Normal 6 2 2 2 3 3 2" xfId="8082"/>
    <cellStyle name="Normal 6 2 2 2 3 3 2 2" xfId="8083"/>
    <cellStyle name="Normal 6 2 2 2 3 3 2 2 2" xfId="19082"/>
    <cellStyle name="Normal 6 2 2 2 3 3 2 2 2 2" xfId="31337"/>
    <cellStyle name="Normal 6 2 2 2 3 3 2 2 2 3" xfId="43578"/>
    <cellStyle name="Normal 6 2 2 2 3 3 2 2 3" xfId="25220"/>
    <cellStyle name="Normal 6 2 2 2 3 3 2 2 4" xfId="37464"/>
    <cellStyle name="Normal 6 2 2 2 3 3 2 2 5" xfId="49693"/>
    <cellStyle name="Normal 6 2 2 2 3 3 2 3" xfId="19081"/>
    <cellStyle name="Normal 6 2 2 2 3 3 2 3 2" xfId="31336"/>
    <cellStyle name="Normal 6 2 2 2 3 3 2 3 3" xfId="43577"/>
    <cellStyle name="Normal 6 2 2 2 3 3 2 4" xfId="25219"/>
    <cellStyle name="Normal 6 2 2 2 3 3 2 5" xfId="37463"/>
    <cellStyle name="Normal 6 2 2 2 3 3 2 6" xfId="49692"/>
    <cellStyle name="Normal 6 2 2 2 3 3 3" xfId="8084"/>
    <cellStyle name="Normal 6 2 2 2 3 3 3 2" xfId="19083"/>
    <cellStyle name="Normal 6 2 2 2 3 3 3 2 2" xfId="31338"/>
    <cellStyle name="Normal 6 2 2 2 3 3 3 2 3" xfId="43579"/>
    <cellStyle name="Normal 6 2 2 2 3 3 3 3" xfId="25221"/>
    <cellStyle name="Normal 6 2 2 2 3 3 3 4" xfId="37465"/>
    <cellStyle name="Normal 6 2 2 2 3 3 3 5" xfId="49694"/>
    <cellStyle name="Normal 6 2 2 2 3 3 4" xfId="19080"/>
    <cellStyle name="Normal 6 2 2 2 3 3 4 2" xfId="31335"/>
    <cellStyle name="Normal 6 2 2 2 3 3 4 3" xfId="43576"/>
    <cellStyle name="Normal 6 2 2 2 3 3 5" xfId="25218"/>
    <cellStyle name="Normal 6 2 2 2 3 3 6" xfId="37462"/>
    <cellStyle name="Normal 6 2 2 2 3 3 7" xfId="49691"/>
    <cellStyle name="Normal 6 2 2 2 3 4" xfId="8085"/>
    <cellStyle name="Normal 6 2 2 2 3 4 2" xfId="8086"/>
    <cellStyle name="Normal 6 2 2 2 3 4 2 2" xfId="19085"/>
    <cellStyle name="Normal 6 2 2 2 3 4 2 2 2" xfId="31340"/>
    <cellStyle name="Normal 6 2 2 2 3 4 2 2 3" xfId="43581"/>
    <cellStyle name="Normal 6 2 2 2 3 4 2 3" xfId="25223"/>
    <cellStyle name="Normal 6 2 2 2 3 4 2 4" xfId="37467"/>
    <cellStyle name="Normal 6 2 2 2 3 4 2 5" xfId="49696"/>
    <cellStyle name="Normal 6 2 2 2 3 4 3" xfId="19084"/>
    <cellStyle name="Normal 6 2 2 2 3 4 3 2" xfId="31339"/>
    <cellStyle name="Normal 6 2 2 2 3 4 3 3" xfId="43580"/>
    <cellStyle name="Normal 6 2 2 2 3 4 4" xfId="25222"/>
    <cellStyle name="Normal 6 2 2 2 3 4 5" xfId="37466"/>
    <cellStyle name="Normal 6 2 2 2 3 4 6" xfId="49695"/>
    <cellStyle name="Normal 6 2 2 2 3 5" xfId="8087"/>
    <cellStyle name="Normal 6 2 2 2 3 5 2" xfId="19086"/>
    <cellStyle name="Normal 6 2 2 2 3 5 2 2" xfId="31341"/>
    <cellStyle name="Normal 6 2 2 2 3 5 2 3" xfId="43582"/>
    <cellStyle name="Normal 6 2 2 2 3 5 3" xfId="25224"/>
    <cellStyle name="Normal 6 2 2 2 3 5 4" xfId="37468"/>
    <cellStyle name="Normal 6 2 2 2 3 5 5" xfId="49697"/>
    <cellStyle name="Normal 6 2 2 2 3 6" xfId="19071"/>
    <cellStyle name="Normal 6 2 2 2 3 6 2" xfId="31326"/>
    <cellStyle name="Normal 6 2 2 2 3 6 3" xfId="43567"/>
    <cellStyle name="Normal 6 2 2 2 3 7" xfId="25209"/>
    <cellStyle name="Normal 6 2 2 2 3 8" xfId="37453"/>
    <cellStyle name="Normal 6 2 2 2 3 9" xfId="49682"/>
    <cellStyle name="Normal 6 2 2 2 4" xfId="8088"/>
    <cellStyle name="Normal 6 2 2 2 4 2" xfId="8089"/>
    <cellStyle name="Normal 6 2 2 2 4 2 2" xfId="8090"/>
    <cellStyle name="Normal 6 2 2 2 4 2 2 2" xfId="8091"/>
    <cellStyle name="Normal 6 2 2 2 4 2 2 2 2" xfId="19090"/>
    <cellStyle name="Normal 6 2 2 2 4 2 2 2 2 2" xfId="31345"/>
    <cellStyle name="Normal 6 2 2 2 4 2 2 2 2 3" xfId="43586"/>
    <cellStyle name="Normal 6 2 2 2 4 2 2 2 3" xfId="25228"/>
    <cellStyle name="Normal 6 2 2 2 4 2 2 2 4" xfId="37472"/>
    <cellStyle name="Normal 6 2 2 2 4 2 2 2 5" xfId="49701"/>
    <cellStyle name="Normal 6 2 2 2 4 2 2 3" xfId="19089"/>
    <cellStyle name="Normal 6 2 2 2 4 2 2 3 2" xfId="31344"/>
    <cellStyle name="Normal 6 2 2 2 4 2 2 3 3" xfId="43585"/>
    <cellStyle name="Normal 6 2 2 2 4 2 2 4" xfId="25227"/>
    <cellStyle name="Normal 6 2 2 2 4 2 2 5" xfId="37471"/>
    <cellStyle name="Normal 6 2 2 2 4 2 2 6" xfId="49700"/>
    <cellStyle name="Normal 6 2 2 2 4 2 3" xfId="8092"/>
    <cellStyle name="Normal 6 2 2 2 4 2 3 2" xfId="19091"/>
    <cellStyle name="Normal 6 2 2 2 4 2 3 2 2" xfId="31346"/>
    <cellStyle name="Normal 6 2 2 2 4 2 3 2 3" xfId="43587"/>
    <cellStyle name="Normal 6 2 2 2 4 2 3 3" xfId="25229"/>
    <cellStyle name="Normal 6 2 2 2 4 2 3 4" xfId="37473"/>
    <cellStyle name="Normal 6 2 2 2 4 2 3 5" xfId="49702"/>
    <cellStyle name="Normal 6 2 2 2 4 2 4" xfId="19088"/>
    <cellStyle name="Normal 6 2 2 2 4 2 4 2" xfId="31343"/>
    <cellStyle name="Normal 6 2 2 2 4 2 4 3" xfId="43584"/>
    <cellStyle name="Normal 6 2 2 2 4 2 5" xfId="25226"/>
    <cellStyle name="Normal 6 2 2 2 4 2 6" xfId="37470"/>
    <cellStyle name="Normal 6 2 2 2 4 2 7" xfId="49699"/>
    <cellStyle name="Normal 6 2 2 2 4 3" xfId="8093"/>
    <cellStyle name="Normal 6 2 2 2 4 3 2" xfId="8094"/>
    <cellStyle name="Normal 6 2 2 2 4 3 2 2" xfId="19093"/>
    <cellStyle name="Normal 6 2 2 2 4 3 2 2 2" xfId="31348"/>
    <cellStyle name="Normal 6 2 2 2 4 3 2 2 3" xfId="43589"/>
    <cellStyle name="Normal 6 2 2 2 4 3 2 3" xfId="25231"/>
    <cellStyle name="Normal 6 2 2 2 4 3 2 4" xfId="37475"/>
    <cellStyle name="Normal 6 2 2 2 4 3 2 5" xfId="49704"/>
    <cellStyle name="Normal 6 2 2 2 4 3 3" xfId="19092"/>
    <cellStyle name="Normal 6 2 2 2 4 3 3 2" xfId="31347"/>
    <cellStyle name="Normal 6 2 2 2 4 3 3 3" xfId="43588"/>
    <cellStyle name="Normal 6 2 2 2 4 3 4" xfId="25230"/>
    <cellStyle name="Normal 6 2 2 2 4 3 5" xfId="37474"/>
    <cellStyle name="Normal 6 2 2 2 4 3 6" xfId="49703"/>
    <cellStyle name="Normal 6 2 2 2 4 4" xfId="8095"/>
    <cellStyle name="Normal 6 2 2 2 4 4 2" xfId="19094"/>
    <cellStyle name="Normal 6 2 2 2 4 4 2 2" xfId="31349"/>
    <cellStyle name="Normal 6 2 2 2 4 4 2 3" xfId="43590"/>
    <cellStyle name="Normal 6 2 2 2 4 4 3" xfId="25232"/>
    <cellStyle name="Normal 6 2 2 2 4 4 4" xfId="37476"/>
    <cellStyle name="Normal 6 2 2 2 4 4 5" xfId="49705"/>
    <cellStyle name="Normal 6 2 2 2 4 5" xfId="19087"/>
    <cellStyle name="Normal 6 2 2 2 4 5 2" xfId="31342"/>
    <cellStyle name="Normal 6 2 2 2 4 5 3" xfId="43583"/>
    <cellStyle name="Normal 6 2 2 2 4 6" xfId="25225"/>
    <cellStyle name="Normal 6 2 2 2 4 7" xfId="37469"/>
    <cellStyle name="Normal 6 2 2 2 4 8" xfId="49698"/>
    <cellStyle name="Normal 6 2 2 2 5" xfId="8096"/>
    <cellStyle name="Normal 6 2 2 2 5 2" xfId="8097"/>
    <cellStyle name="Normal 6 2 2 2 5 2 2" xfId="8098"/>
    <cellStyle name="Normal 6 2 2 2 5 2 2 2" xfId="19097"/>
    <cellStyle name="Normal 6 2 2 2 5 2 2 2 2" xfId="31352"/>
    <cellStyle name="Normal 6 2 2 2 5 2 2 2 3" xfId="43593"/>
    <cellStyle name="Normal 6 2 2 2 5 2 2 3" xfId="25235"/>
    <cellStyle name="Normal 6 2 2 2 5 2 2 4" xfId="37479"/>
    <cellStyle name="Normal 6 2 2 2 5 2 2 5" xfId="49708"/>
    <cellStyle name="Normal 6 2 2 2 5 2 3" xfId="19096"/>
    <cellStyle name="Normal 6 2 2 2 5 2 3 2" xfId="31351"/>
    <cellStyle name="Normal 6 2 2 2 5 2 3 3" xfId="43592"/>
    <cellStyle name="Normal 6 2 2 2 5 2 4" xfId="25234"/>
    <cellStyle name="Normal 6 2 2 2 5 2 5" xfId="37478"/>
    <cellStyle name="Normal 6 2 2 2 5 2 6" xfId="49707"/>
    <cellStyle name="Normal 6 2 2 2 5 3" xfId="8099"/>
    <cellStyle name="Normal 6 2 2 2 5 3 2" xfId="19098"/>
    <cellStyle name="Normal 6 2 2 2 5 3 2 2" xfId="31353"/>
    <cellStyle name="Normal 6 2 2 2 5 3 2 3" xfId="43594"/>
    <cellStyle name="Normal 6 2 2 2 5 3 3" xfId="25236"/>
    <cellStyle name="Normal 6 2 2 2 5 3 4" xfId="37480"/>
    <cellStyle name="Normal 6 2 2 2 5 3 5" xfId="49709"/>
    <cellStyle name="Normal 6 2 2 2 5 4" xfId="19095"/>
    <cellStyle name="Normal 6 2 2 2 5 4 2" xfId="31350"/>
    <cellStyle name="Normal 6 2 2 2 5 4 3" xfId="43591"/>
    <cellStyle name="Normal 6 2 2 2 5 5" xfId="25233"/>
    <cellStyle name="Normal 6 2 2 2 5 6" xfId="37477"/>
    <cellStyle name="Normal 6 2 2 2 5 7" xfId="49706"/>
    <cellStyle name="Normal 6 2 2 2 6" xfId="8100"/>
    <cellStyle name="Normal 6 2 2 2 6 2" xfId="8101"/>
    <cellStyle name="Normal 6 2 2 2 6 2 2" xfId="19100"/>
    <cellStyle name="Normal 6 2 2 2 6 2 2 2" xfId="31355"/>
    <cellStyle name="Normal 6 2 2 2 6 2 2 3" xfId="43596"/>
    <cellStyle name="Normal 6 2 2 2 6 2 3" xfId="25238"/>
    <cellStyle name="Normal 6 2 2 2 6 2 4" xfId="37482"/>
    <cellStyle name="Normal 6 2 2 2 6 2 5" xfId="49711"/>
    <cellStyle name="Normal 6 2 2 2 6 3" xfId="19099"/>
    <cellStyle name="Normal 6 2 2 2 6 3 2" xfId="31354"/>
    <cellStyle name="Normal 6 2 2 2 6 3 3" xfId="43595"/>
    <cellStyle name="Normal 6 2 2 2 6 4" xfId="25237"/>
    <cellStyle name="Normal 6 2 2 2 6 5" xfId="37481"/>
    <cellStyle name="Normal 6 2 2 2 6 6" xfId="49710"/>
    <cellStyle name="Normal 6 2 2 2 7" xfId="8102"/>
    <cellStyle name="Normal 6 2 2 2 7 2" xfId="19101"/>
    <cellStyle name="Normal 6 2 2 2 7 2 2" xfId="31356"/>
    <cellStyle name="Normal 6 2 2 2 7 2 3" xfId="43597"/>
    <cellStyle name="Normal 6 2 2 2 7 3" xfId="25239"/>
    <cellStyle name="Normal 6 2 2 2 7 4" xfId="37483"/>
    <cellStyle name="Normal 6 2 2 2 7 5" xfId="49712"/>
    <cellStyle name="Normal 6 2 2 2 8" xfId="19038"/>
    <cellStyle name="Normal 6 2 2 2 8 2" xfId="31293"/>
    <cellStyle name="Normal 6 2 2 2 8 3" xfId="43534"/>
    <cellStyle name="Normal 6 2 2 2 9" xfId="25176"/>
    <cellStyle name="Normal 6 2 2 3" xfId="8103"/>
    <cellStyle name="Normal 6 2 2 3 10" xfId="49713"/>
    <cellStyle name="Normal 6 2 2 3 2" xfId="8104"/>
    <cellStyle name="Normal 6 2 2 3 2 2" xfId="8105"/>
    <cellStyle name="Normal 6 2 2 3 2 2 2" xfId="8106"/>
    <cellStyle name="Normal 6 2 2 3 2 2 2 2" xfId="8107"/>
    <cellStyle name="Normal 6 2 2 3 2 2 2 2 2" xfId="8108"/>
    <cellStyle name="Normal 6 2 2 3 2 2 2 2 2 2" xfId="19107"/>
    <cellStyle name="Normal 6 2 2 3 2 2 2 2 2 2 2" xfId="31362"/>
    <cellStyle name="Normal 6 2 2 3 2 2 2 2 2 2 3" xfId="43603"/>
    <cellStyle name="Normal 6 2 2 3 2 2 2 2 2 3" xfId="25245"/>
    <cellStyle name="Normal 6 2 2 3 2 2 2 2 2 4" xfId="37489"/>
    <cellStyle name="Normal 6 2 2 3 2 2 2 2 2 5" xfId="49718"/>
    <cellStyle name="Normal 6 2 2 3 2 2 2 2 3" xfId="19106"/>
    <cellStyle name="Normal 6 2 2 3 2 2 2 2 3 2" xfId="31361"/>
    <cellStyle name="Normal 6 2 2 3 2 2 2 2 3 3" xfId="43602"/>
    <cellStyle name="Normal 6 2 2 3 2 2 2 2 4" xfId="25244"/>
    <cellStyle name="Normal 6 2 2 3 2 2 2 2 5" xfId="37488"/>
    <cellStyle name="Normal 6 2 2 3 2 2 2 2 6" xfId="49717"/>
    <cellStyle name="Normal 6 2 2 3 2 2 2 3" xfId="8109"/>
    <cellStyle name="Normal 6 2 2 3 2 2 2 3 2" xfId="19108"/>
    <cellStyle name="Normal 6 2 2 3 2 2 2 3 2 2" xfId="31363"/>
    <cellStyle name="Normal 6 2 2 3 2 2 2 3 2 3" xfId="43604"/>
    <cellStyle name="Normal 6 2 2 3 2 2 2 3 3" xfId="25246"/>
    <cellStyle name="Normal 6 2 2 3 2 2 2 3 4" xfId="37490"/>
    <cellStyle name="Normal 6 2 2 3 2 2 2 3 5" xfId="49719"/>
    <cellStyle name="Normal 6 2 2 3 2 2 2 4" xfId="19105"/>
    <cellStyle name="Normal 6 2 2 3 2 2 2 4 2" xfId="31360"/>
    <cellStyle name="Normal 6 2 2 3 2 2 2 4 3" xfId="43601"/>
    <cellStyle name="Normal 6 2 2 3 2 2 2 5" xfId="25243"/>
    <cellStyle name="Normal 6 2 2 3 2 2 2 6" xfId="37487"/>
    <cellStyle name="Normal 6 2 2 3 2 2 2 7" xfId="49716"/>
    <cellStyle name="Normal 6 2 2 3 2 2 3" xfId="8110"/>
    <cellStyle name="Normal 6 2 2 3 2 2 3 2" xfId="8111"/>
    <cellStyle name="Normal 6 2 2 3 2 2 3 2 2" xfId="19110"/>
    <cellStyle name="Normal 6 2 2 3 2 2 3 2 2 2" xfId="31365"/>
    <cellStyle name="Normal 6 2 2 3 2 2 3 2 2 3" xfId="43606"/>
    <cellStyle name="Normal 6 2 2 3 2 2 3 2 3" xfId="25248"/>
    <cellStyle name="Normal 6 2 2 3 2 2 3 2 4" xfId="37492"/>
    <cellStyle name="Normal 6 2 2 3 2 2 3 2 5" xfId="49721"/>
    <cellStyle name="Normal 6 2 2 3 2 2 3 3" xfId="19109"/>
    <cellStyle name="Normal 6 2 2 3 2 2 3 3 2" xfId="31364"/>
    <cellStyle name="Normal 6 2 2 3 2 2 3 3 3" xfId="43605"/>
    <cellStyle name="Normal 6 2 2 3 2 2 3 4" xfId="25247"/>
    <cellStyle name="Normal 6 2 2 3 2 2 3 5" xfId="37491"/>
    <cellStyle name="Normal 6 2 2 3 2 2 3 6" xfId="49720"/>
    <cellStyle name="Normal 6 2 2 3 2 2 4" xfId="8112"/>
    <cellStyle name="Normal 6 2 2 3 2 2 4 2" xfId="19111"/>
    <cellStyle name="Normal 6 2 2 3 2 2 4 2 2" xfId="31366"/>
    <cellStyle name="Normal 6 2 2 3 2 2 4 2 3" xfId="43607"/>
    <cellStyle name="Normal 6 2 2 3 2 2 4 3" xfId="25249"/>
    <cellStyle name="Normal 6 2 2 3 2 2 4 4" xfId="37493"/>
    <cellStyle name="Normal 6 2 2 3 2 2 4 5" xfId="49722"/>
    <cellStyle name="Normal 6 2 2 3 2 2 5" xfId="19104"/>
    <cellStyle name="Normal 6 2 2 3 2 2 5 2" xfId="31359"/>
    <cellStyle name="Normal 6 2 2 3 2 2 5 3" xfId="43600"/>
    <cellStyle name="Normal 6 2 2 3 2 2 6" xfId="25242"/>
    <cellStyle name="Normal 6 2 2 3 2 2 7" xfId="37486"/>
    <cellStyle name="Normal 6 2 2 3 2 2 8" xfId="49715"/>
    <cellStyle name="Normal 6 2 2 3 2 3" xfId="8113"/>
    <cellStyle name="Normal 6 2 2 3 2 3 2" xfId="8114"/>
    <cellStyle name="Normal 6 2 2 3 2 3 2 2" xfId="8115"/>
    <cellStyle name="Normal 6 2 2 3 2 3 2 2 2" xfId="19114"/>
    <cellStyle name="Normal 6 2 2 3 2 3 2 2 2 2" xfId="31369"/>
    <cellStyle name="Normal 6 2 2 3 2 3 2 2 2 3" xfId="43610"/>
    <cellStyle name="Normal 6 2 2 3 2 3 2 2 3" xfId="25252"/>
    <cellStyle name="Normal 6 2 2 3 2 3 2 2 4" xfId="37496"/>
    <cellStyle name="Normal 6 2 2 3 2 3 2 2 5" xfId="49725"/>
    <cellStyle name="Normal 6 2 2 3 2 3 2 3" xfId="19113"/>
    <cellStyle name="Normal 6 2 2 3 2 3 2 3 2" xfId="31368"/>
    <cellStyle name="Normal 6 2 2 3 2 3 2 3 3" xfId="43609"/>
    <cellStyle name="Normal 6 2 2 3 2 3 2 4" xfId="25251"/>
    <cellStyle name="Normal 6 2 2 3 2 3 2 5" xfId="37495"/>
    <cellStyle name="Normal 6 2 2 3 2 3 2 6" xfId="49724"/>
    <cellStyle name="Normal 6 2 2 3 2 3 3" xfId="8116"/>
    <cellStyle name="Normal 6 2 2 3 2 3 3 2" xfId="19115"/>
    <cellStyle name="Normal 6 2 2 3 2 3 3 2 2" xfId="31370"/>
    <cellStyle name="Normal 6 2 2 3 2 3 3 2 3" xfId="43611"/>
    <cellStyle name="Normal 6 2 2 3 2 3 3 3" xfId="25253"/>
    <cellStyle name="Normal 6 2 2 3 2 3 3 4" xfId="37497"/>
    <cellStyle name="Normal 6 2 2 3 2 3 3 5" xfId="49726"/>
    <cellStyle name="Normal 6 2 2 3 2 3 4" xfId="19112"/>
    <cellStyle name="Normal 6 2 2 3 2 3 4 2" xfId="31367"/>
    <cellStyle name="Normal 6 2 2 3 2 3 4 3" xfId="43608"/>
    <cellStyle name="Normal 6 2 2 3 2 3 5" xfId="25250"/>
    <cellStyle name="Normal 6 2 2 3 2 3 6" xfId="37494"/>
    <cellStyle name="Normal 6 2 2 3 2 3 7" xfId="49723"/>
    <cellStyle name="Normal 6 2 2 3 2 4" xfId="8117"/>
    <cellStyle name="Normal 6 2 2 3 2 4 2" xfId="8118"/>
    <cellStyle name="Normal 6 2 2 3 2 4 2 2" xfId="19117"/>
    <cellStyle name="Normal 6 2 2 3 2 4 2 2 2" xfId="31372"/>
    <cellStyle name="Normal 6 2 2 3 2 4 2 2 3" xfId="43613"/>
    <cellStyle name="Normal 6 2 2 3 2 4 2 3" xfId="25255"/>
    <cellStyle name="Normal 6 2 2 3 2 4 2 4" xfId="37499"/>
    <cellStyle name="Normal 6 2 2 3 2 4 2 5" xfId="49728"/>
    <cellStyle name="Normal 6 2 2 3 2 4 3" xfId="19116"/>
    <cellStyle name="Normal 6 2 2 3 2 4 3 2" xfId="31371"/>
    <cellStyle name="Normal 6 2 2 3 2 4 3 3" xfId="43612"/>
    <cellStyle name="Normal 6 2 2 3 2 4 4" xfId="25254"/>
    <cellStyle name="Normal 6 2 2 3 2 4 5" xfId="37498"/>
    <cellStyle name="Normal 6 2 2 3 2 4 6" xfId="49727"/>
    <cellStyle name="Normal 6 2 2 3 2 5" xfId="8119"/>
    <cellStyle name="Normal 6 2 2 3 2 5 2" xfId="19118"/>
    <cellStyle name="Normal 6 2 2 3 2 5 2 2" xfId="31373"/>
    <cellStyle name="Normal 6 2 2 3 2 5 2 3" xfId="43614"/>
    <cellStyle name="Normal 6 2 2 3 2 5 3" xfId="25256"/>
    <cellStyle name="Normal 6 2 2 3 2 5 4" xfId="37500"/>
    <cellStyle name="Normal 6 2 2 3 2 5 5" xfId="49729"/>
    <cellStyle name="Normal 6 2 2 3 2 6" xfId="19103"/>
    <cellStyle name="Normal 6 2 2 3 2 6 2" xfId="31358"/>
    <cellStyle name="Normal 6 2 2 3 2 6 3" xfId="43599"/>
    <cellStyle name="Normal 6 2 2 3 2 7" xfId="25241"/>
    <cellStyle name="Normal 6 2 2 3 2 8" xfId="37485"/>
    <cellStyle name="Normal 6 2 2 3 2 9" xfId="49714"/>
    <cellStyle name="Normal 6 2 2 3 3" xfId="8120"/>
    <cellStyle name="Normal 6 2 2 3 3 2" xfId="8121"/>
    <cellStyle name="Normal 6 2 2 3 3 2 2" xfId="8122"/>
    <cellStyle name="Normal 6 2 2 3 3 2 2 2" xfId="8123"/>
    <cellStyle name="Normal 6 2 2 3 3 2 2 2 2" xfId="19122"/>
    <cellStyle name="Normal 6 2 2 3 3 2 2 2 2 2" xfId="31377"/>
    <cellStyle name="Normal 6 2 2 3 3 2 2 2 2 3" xfId="43618"/>
    <cellStyle name="Normal 6 2 2 3 3 2 2 2 3" xfId="25260"/>
    <cellStyle name="Normal 6 2 2 3 3 2 2 2 4" xfId="37504"/>
    <cellStyle name="Normal 6 2 2 3 3 2 2 2 5" xfId="49733"/>
    <cellStyle name="Normal 6 2 2 3 3 2 2 3" xfId="19121"/>
    <cellStyle name="Normal 6 2 2 3 3 2 2 3 2" xfId="31376"/>
    <cellStyle name="Normal 6 2 2 3 3 2 2 3 3" xfId="43617"/>
    <cellStyle name="Normal 6 2 2 3 3 2 2 4" xfId="25259"/>
    <cellStyle name="Normal 6 2 2 3 3 2 2 5" xfId="37503"/>
    <cellStyle name="Normal 6 2 2 3 3 2 2 6" xfId="49732"/>
    <cellStyle name="Normal 6 2 2 3 3 2 3" xfId="8124"/>
    <cellStyle name="Normal 6 2 2 3 3 2 3 2" xfId="19123"/>
    <cellStyle name="Normal 6 2 2 3 3 2 3 2 2" xfId="31378"/>
    <cellStyle name="Normal 6 2 2 3 3 2 3 2 3" xfId="43619"/>
    <cellStyle name="Normal 6 2 2 3 3 2 3 3" xfId="25261"/>
    <cellStyle name="Normal 6 2 2 3 3 2 3 4" xfId="37505"/>
    <cellStyle name="Normal 6 2 2 3 3 2 3 5" xfId="49734"/>
    <cellStyle name="Normal 6 2 2 3 3 2 4" xfId="19120"/>
    <cellStyle name="Normal 6 2 2 3 3 2 4 2" xfId="31375"/>
    <cellStyle name="Normal 6 2 2 3 3 2 4 3" xfId="43616"/>
    <cellStyle name="Normal 6 2 2 3 3 2 5" xfId="25258"/>
    <cellStyle name="Normal 6 2 2 3 3 2 6" xfId="37502"/>
    <cellStyle name="Normal 6 2 2 3 3 2 7" xfId="49731"/>
    <cellStyle name="Normal 6 2 2 3 3 3" xfId="8125"/>
    <cellStyle name="Normal 6 2 2 3 3 3 2" xfId="8126"/>
    <cellStyle name="Normal 6 2 2 3 3 3 2 2" xfId="19125"/>
    <cellStyle name="Normal 6 2 2 3 3 3 2 2 2" xfId="31380"/>
    <cellStyle name="Normal 6 2 2 3 3 3 2 2 3" xfId="43621"/>
    <cellStyle name="Normal 6 2 2 3 3 3 2 3" xfId="25263"/>
    <cellStyle name="Normal 6 2 2 3 3 3 2 4" xfId="37507"/>
    <cellStyle name="Normal 6 2 2 3 3 3 2 5" xfId="49736"/>
    <cellStyle name="Normal 6 2 2 3 3 3 3" xfId="19124"/>
    <cellStyle name="Normal 6 2 2 3 3 3 3 2" xfId="31379"/>
    <cellStyle name="Normal 6 2 2 3 3 3 3 3" xfId="43620"/>
    <cellStyle name="Normal 6 2 2 3 3 3 4" xfId="25262"/>
    <cellStyle name="Normal 6 2 2 3 3 3 5" xfId="37506"/>
    <cellStyle name="Normal 6 2 2 3 3 3 6" xfId="49735"/>
    <cellStyle name="Normal 6 2 2 3 3 4" xfId="8127"/>
    <cellStyle name="Normal 6 2 2 3 3 4 2" xfId="19126"/>
    <cellStyle name="Normal 6 2 2 3 3 4 2 2" xfId="31381"/>
    <cellStyle name="Normal 6 2 2 3 3 4 2 3" xfId="43622"/>
    <cellStyle name="Normal 6 2 2 3 3 4 3" xfId="25264"/>
    <cellStyle name="Normal 6 2 2 3 3 4 4" xfId="37508"/>
    <cellStyle name="Normal 6 2 2 3 3 4 5" xfId="49737"/>
    <cellStyle name="Normal 6 2 2 3 3 5" xfId="19119"/>
    <cellStyle name="Normal 6 2 2 3 3 5 2" xfId="31374"/>
    <cellStyle name="Normal 6 2 2 3 3 5 3" xfId="43615"/>
    <cellStyle name="Normal 6 2 2 3 3 6" xfId="25257"/>
    <cellStyle name="Normal 6 2 2 3 3 7" xfId="37501"/>
    <cellStyle name="Normal 6 2 2 3 3 8" xfId="49730"/>
    <cellStyle name="Normal 6 2 2 3 4" xfId="8128"/>
    <cellStyle name="Normal 6 2 2 3 4 2" xfId="8129"/>
    <cellStyle name="Normal 6 2 2 3 4 2 2" xfId="8130"/>
    <cellStyle name="Normal 6 2 2 3 4 2 2 2" xfId="19129"/>
    <cellStyle name="Normal 6 2 2 3 4 2 2 2 2" xfId="31384"/>
    <cellStyle name="Normal 6 2 2 3 4 2 2 2 3" xfId="43625"/>
    <cellStyle name="Normal 6 2 2 3 4 2 2 3" xfId="25267"/>
    <cellStyle name="Normal 6 2 2 3 4 2 2 4" xfId="37511"/>
    <cellStyle name="Normal 6 2 2 3 4 2 2 5" xfId="49740"/>
    <cellStyle name="Normal 6 2 2 3 4 2 3" xfId="19128"/>
    <cellStyle name="Normal 6 2 2 3 4 2 3 2" xfId="31383"/>
    <cellStyle name="Normal 6 2 2 3 4 2 3 3" xfId="43624"/>
    <cellStyle name="Normal 6 2 2 3 4 2 4" xfId="25266"/>
    <cellStyle name="Normal 6 2 2 3 4 2 5" xfId="37510"/>
    <cellStyle name="Normal 6 2 2 3 4 2 6" xfId="49739"/>
    <cellStyle name="Normal 6 2 2 3 4 3" xfId="8131"/>
    <cellStyle name="Normal 6 2 2 3 4 3 2" xfId="19130"/>
    <cellStyle name="Normal 6 2 2 3 4 3 2 2" xfId="31385"/>
    <cellStyle name="Normal 6 2 2 3 4 3 2 3" xfId="43626"/>
    <cellStyle name="Normal 6 2 2 3 4 3 3" xfId="25268"/>
    <cellStyle name="Normal 6 2 2 3 4 3 4" xfId="37512"/>
    <cellStyle name="Normal 6 2 2 3 4 3 5" xfId="49741"/>
    <cellStyle name="Normal 6 2 2 3 4 4" xfId="19127"/>
    <cellStyle name="Normal 6 2 2 3 4 4 2" xfId="31382"/>
    <cellStyle name="Normal 6 2 2 3 4 4 3" xfId="43623"/>
    <cellStyle name="Normal 6 2 2 3 4 5" xfId="25265"/>
    <cellStyle name="Normal 6 2 2 3 4 6" xfId="37509"/>
    <cellStyle name="Normal 6 2 2 3 4 7" xfId="49738"/>
    <cellStyle name="Normal 6 2 2 3 5" xfId="8132"/>
    <cellStyle name="Normal 6 2 2 3 5 2" xfId="8133"/>
    <cellStyle name="Normal 6 2 2 3 5 2 2" xfId="19132"/>
    <cellStyle name="Normal 6 2 2 3 5 2 2 2" xfId="31387"/>
    <cellStyle name="Normal 6 2 2 3 5 2 2 3" xfId="43628"/>
    <cellStyle name="Normal 6 2 2 3 5 2 3" xfId="25270"/>
    <cellStyle name="Normal 6 2 2 3 5 2 4" xfId="37514"/>
    <cellStyle name="Normal 6 2 2 3 5 2 5" xfId="49743"/>
    <cellStyle name="Normal 6 2 2 3 5 3" xfId="19131"/>
    <cellStyle name="Normal 6 2 2 3 5 3 2" xfId="31386"/>
    <cellStyle name="Normal 6 2 2 3 5 3 3" xfId="43627"/>
    <cellStyle name="Normal 6 2 2 3 5 4" xfId="25269"/>
    <cellStyle name="Normal 6 2 2 3 5 5" xfId="37513"/>
    <cellStyle name="Normal 6 2 2 3 5 6" xfId="49742"/>
    <cellStyle name="Normal 6 2 2 3 6" xfId="8134"/>
    <cellStyle name="Normal 6 2 2 3 6 2" xfId="19133"/>
    <cellStyle name="Normal 6 2 2 3 6 2 2" xfId="31388"/>
    <cellStyle name="Normal 6 2 2 3 6 2 3" xfId="43629"/>
    <cellStyle name="Normal 6 2 2 3 6 3" xfId="25271"/>
    <cellStyle name="Normal 6 2 2 3 6 4" xfId="37515"/>
    <cellStyle name="Normal 6 2 2 3 6 5" xfId="49744"/>
    <cellStyle name="Normal 6 2 2 3 7" xfId="19102"/>
    <cellStyle name="Normal 6 2 2 3 7 2" xfId="31357"/>
    <cellStyle name="Normal 6 2 2 3 7 3" xfId="43598"/>
    <cellStyle name="Normal 6 2 2 3 8" xfId="25240"/>
    <cellStyle name="Normal 6 2 2 3 9" xfId="37484"/>
    <cellStyle name="Normal 6 2 2 4" xfId="8135"/>
    <cellStyle name="Normal 6 2 2 4 2" xfId="8136"/>
    <cellStyle name="Normal 6 2 2 4 2 2" xfId="8137"/>
    <cellStyle name="Normal 6 2 2 4 2 2 2" xfId="8138"/>
    <cellStyle name="Normal 6 2 2 4 2 2 2 2" xfId="8139"/>
    <cellStyle name="Normal 6 2 2 4 2 2 2 2 2" xfId="19138"/>
    <cellStyle name="Normal 6 2 2 4 2 2 2 2 2 2" xfId="31393"/>
    <cellStyle name="Normal 6 2 2 4 2 2 2 2 2 3" xfId="43634"/>
    <cellStyle name="Normal 6 2 2 4 2 2 2 2 3" xfId="25276"/>
    <cellStyle name="Normal 6 2 2 4 2 2 2 2 4" xfId="37520"/>
    <cellStyle name="Normal 6 2 2 4 2 2 2 2 5" xfId="49749"/>
    <cellStyle name="Normal 6 2 2 4 2 2 2 3" xfId="19137"/>
    <cellStyle name="Normal 6 2 2 4 2 2 2 3 2" xfId="31392"/>
    <cellStyle name="Normal 6 2 2 4 2 2 2 3 3" xfId="43633"/>
    <cellStyle name="Normal 6 2 2 4 2 2 2 4" xfId="25275"/>
    <cellStyle name="Normal 6 2 2 4 2 2 2 5" xfId="37519"/>
    <cellStyle name="Normal 6 2 2 4 2 2 2 6" xfId="49748"/>
    <cellStyle name="Normal 6 2 2 4 2 2 3" xfId="8140"/>
    <cellStyle name="Normal 6 2 2 4 2 2 3 2" xfId="19139"/>
    <cellStyle name="Normal 6 2 2 4 2 2 3 2 2" xfId="31394"/>
    <cellStyle name="Normal 6 2 2 4 2 2 3 2 3" xfId="43635"/>
    <cellStyle name="Normal 6 2 2 4 2 2 3 3" xfId="25277"/>
    <cellStyle name="Normal 6 2 2 4 2 2 3 4" xfId="37521"/>
    <cellStyle name="Normal 6 2 2 4 2 2 3 5" xfId="49750"/>
    <cellStyle name="Normal 6 2 2 4 2 2 4" xfId="19136"/>
    <cellStyle name="Normal 6 2 2 4 2 2 4 2" xfId="31391"/>
    <cellStyle name="Normal 6 2 2 4 2 2 4 3" xfId="43632"/>
    <cellStyle name="Normal 6 2 2 4 2 2 5" xfId="25274"/>
    <cellStyle name="Normal 6 2 2 4 2 2 6" xfId="37518"/>
    <cellStyle name="Normal 6 2 2 4 2 2 7" xfId="49747"/>
    <cellStyle name="Normal 6 2 2 4 2 3" xfId="8141"/>
    <cellStyle name="Normal 6 2 2 4 2 3 2" xfId="8142"/>
    <cellStyle name="Normal 6 2 2 4 2 3 2 2" xfId="19141"/>
    <cellStyle name="Normal 6 2 2 4 2 3 2 2 2" xfId="31396"/>
    <cellStyle name="Normal 6 2 2 4 2 3 2 2 3" xfId="43637"/>
    <cellStyle name="Normal 6 2 2 4 2 3 2 3" xfId="25279"/>
    <cellStyle name="Normal 6 2 2 4 2 3 2 4" xfId="37523"/>
    <cellStyle name="Normal 6 2 2 4 2 3 2 5" xfId="49752"/>
    <cellStyle name="Normal 6 2 2 4 2 3 3" xfId="19140"/>
    <cellStyle name="Normal 6 2 2 4 2 3 3 2" xfId="31395"/>
    <cellStyle name="Normal 6 2 2 4 2 3 3 3" xfId="43636"/>
    <cellStyle name="Normal 6 2 2 4 2 3 4" xfId="25278"/>
    <cellStyle name="Normal 6 2 2 4 2 3 5" xfId="37522"/>
    <cellStyle name="Normal 6 2 2 4 2 3 6" xfId="49751"/>
    <cellStyle name="Normal 6 2 2 4 2 4" xfId="8143"/>
    <cellStyle name="Normal 6 2 2 4 2 4 2" xfId="19142"/>
    <cellStyle name="Normal 6 2 2 4 2 4 2 2" xfId="31397"/>
    <cellStyle name="Normal 6 2 2 4 2 4 2 3" xfId="43638"/>
    <cellStyle name="Normal 6 2 2 4 2 4 3" xfId="25280"/>
    <cellStyle name="Normal 6 2 2 4 2 4 4" xfId="37524"/>
    <cellStyle name="Normal 6 2 2 4 2 4 5" xfId="49753"/>
    <cellStyle name="Normal 6 2 2 4 2 5" xfId="19135"/>
    <cellStyle name="Normal 6 2 2 4 2 5 2" xfId="31390"/>
    <cellStyle name="Normal 6 2 2 4 2 5 3" xfId="43631"/>
    <cellStyle name="Normal 6 2 2 4 2 6" xfId="25273"/>
    <cellStyle name="Normal 6 2 2 4 2 7" xfId="37517"/>
    <cellStyle name="Normal 6 2 2 4 2 8" xfId="49746"/>
    <cellStyle name="Normal 6 2 2 4 3" xfId="8144"/>
    <cellStyle name="Normal 6 2 2 4 3 2" xfId="8145"/>
    <cellStyle name="Normal 6 2 2 4 3 2 2" xfId="8146"/>
    <cellStyle name="Normal 6 2 2 4 3 2 2 2" xfId="19145"/>
    <cellStyle name="Normal 6 2 2 4 3 2 2 2 2" xfId="31400"/>
    <cellStyle name="Normal 6 2 2 4 3 2 2 2 3" xfId="43641"/>
    <cellStyle name="Normal 6 2 2 4 3 2 2 3" xfId="25283"/>
    <cellStyle name="Normal 6 2 2 4 3 2 2 4" xfId="37527"/>
    <cellStyle name="Normal 6 2 2 4 3 2 2 5" xfId="49756"/>
    <cellStyle name="Normal 6 2 2 4 3 2 3" xfId="19144"/>
    <cellStyle name="Normal 6 2 2 4 3 2 3 2" xfId="31399"/>
    <cellStyle name="Normal 6 2 2 4 3 2 3 3" xfId="43640"/>
    <cellStyle name="Normal 6 2 2 4 3 2 4" xfId="25282"/>
    <cellStyle name="Normal 6 2 2 4 3 2 5" xfId="37526"/>
    <cellStyle name="Normal 6 2 2 4 3 2 6" xfId="49755"/>
    <cellStyle name="Normal 6 2 2 4 3 3" xfId="8147"/>
    <cellStyle name="Normal 6 2 2 4 3 3 2" xfId="19146"/>
    <cellStyle name="Normal 6 2 2 4 3 3 2 2" xfId="31401"/>
    <cellStyle name="Normal 6 2 2 4 3 3 2 3" xfId="43642"/>
    <cellStyle name="Normal 6 2 2 4 3 3 3" xfId="25284"/>
    <cellStyle name="Normal 6 2 2 4 3 3 4" xfId="37528"/>
    <cellStyle name="Normal 6 2 2 4 3 3 5" xfId="49757"/>
    <cellStyle name="Normal 6 2 2 4 3 4" xfId="19143"/>
    <cellStyle name="Normal 6 2 2 4 3 4 2" xfId="31398"/>
    <cellStyle name="Normal 6 2 2 4 3 4 3" xfId="43639"/>
    <cellStyle name="Normal 6 2 2 4 3 5" xfId="25281"/>
    <cellStyle name="Normal 6 2 2 4 3 6" xfId="37525"/>
    <cellStyle name="Normal 6 2 2 4 3 7" xfId="49754"/>
    <cellStyle name="Normal 6 2 2 4 4" xfId="8148"/>
    <cellStyle name="Normal 6 2 2 4 4 2" xfId="8149"/>
    <cellStyle name="Normal 6 2 2 4 4 2 2" xfId="19148"/>
    <cellStyle name="Normal 6 2 2 4 4 2 2 2" xfId="31403"/>
    <cellStyle name="Normal 6 2 2 4 4 2 2 3" xfId="43644"/>
    <cellStyle name="Normal 6 2 2 4 4 2 3" xfId="25286"/>
    <cellStyle name="Normal 6 2 2 4 4 2 4" xfId="37530"/>
    <cellStyle name="Normal 6 2 2 4 4 2 5" xfId="49759"/>
    <cellStyle name="Normal 6 2 2 4 4 3" xfId="19147"/>
    <cellStyle name="Normal 6 2 2 4 4 3 2" xfId="31402"/>
    <cellStyle name="Normal 6 2 2 4 4 3 3" xfId="43643"/>
    <cellStyle name="Normal 6 2 2 4 4 4" xfId="25285"/>
    <cellStyle name="Normal 6 2 2 4 4 5" xfId="37529"/>
    <cellStyle name="Normal 6 2 2 4 4 6" xfId="49758"/>
    <cellStyle name="Normal 6 2 2 4 5" xfId="8150"/>
    <cellStyle name="Normal 6 2 2 4 5 2" xfId="19149"/>
    <cellStyle name="Normal 6 2 2 4 5 2 2" xfId="31404"/>
    <cellStyle name="Normal 6 2 2 4 5 2 3" xfId="43645"/>
    <cellStyle name="Normal 6 2 2 4 5 3" xfId="25287"/>
    <cellStyle name="Normal 6 2 2 4 5 4" xfId="37531"/>
    <cellStyle name="Normal 6 2 2 4 5 5" xfId="49760"/>
    <cellStyle name="Normal 6 2 2 4 6" xfId="19134"/>
    <cellStyle name="Normal 6 2 2 4 6 2" xfId="31389"/>
    <cellStyle name="Normal 6 2 2 4 6 3" xfId="43630"/>
    <cellStyle name="Normal 6 2 2 4 7" xfId="25272"/>
    <cellStyle name="Normal 6 2 2 4 8" xfId="37516"/>
    <cellStyle name="Normal 6 2 2 4 9" xfId="49745"/>
    <cellStyle name="Normal 6 2 2 5" xfId="8151"/>
    <cellStyle name="Normal 6 2 2 5 2" xfId="8152"/>
    <cellStyle name="Normal 6 2 2 5 2 2" xfId="8153"/>
    <cellStyle name="Normal 6 2 2 5 2 2 2" xfId="8154"/>
    <cellStyle name="Normal 6 2 2 5 2 2 2 2" xfId="19153"/>
    <cellStyle name="Normal 6 2 2 5 2 2 2 2 2" xfId="31408"/>
    <cellStyle name="Normal 6 2 2 5 2 2 2 2 3" xfId="43649"/>
    <cellStyle name="Normal 6 2 2 5 2 2 2 3" xfId="25291"/>
    <cellStyle name="Normal 6 2 2 5 2 2 2 4" xfId="37535"/>
    <cellStyle name="Normal 6 2 2 5 2 2 2 5" xfId="49764"/>
    <cellStyle name="Normal 6 2 2 5 2 2 3" xfId="19152"/>
    <cellStyle name="Normal 6 2 2 5 2 2 3 2" xfId="31407"/>
    <cellStyle name="Normal 6 2 2 5 2 2 3 3" xfId="43648"/>
    <cellStyle name="Normal 6 2 2 5 2 2 4" xfId="25290"/>
    <cellStyle name="Normal 6 2 2 5 2 2 5" xfId="37534"/>
    <cellStyle name="Normal 6 2 2 5 2 2 6" xfId="49763"/>
    <cellStyle name="Normal 6 2 2 5 2 3" xfId="8155"/>
    <cellStyle name="Normal 6 2 2 5 2 3 2" xfId="19154"/>
    <cellStyle name="Normal 6 2 2 5 2 3 2 2" xfId="31409"/>
    <cellStyle name="Normal 6 2 2 5 2 3 2 3" xfId="43650"/>
    <cellStyle name="Normal 6 2 2 5 2 3 3" xfId="25292"/>
    <cellStyle name="Normal 6 2 2 5 2 3 4" xfId="37536"/>
    <cellStyle name="Normal 6 2 2 5 2 3 5" xfId="49765"/>
    <cellStyle name="Normal 6 2 2 5 2 4" xfId="19151"/>
    <cellStyle name="Normal 6 2 2 5 2 4 2" xfId="31406"/>
    <cellStyle name="Normal 6 2 2 5 2 4 3" xfId="43647"/>
    <cellStyle name="Normal 6 2 2 5 2 5" xfId="25289"/>
    <cellStyle name="Normal 6 2 2 5 2 6" xfId="37533"/>
    <cellStyle name="Normal 6 2 2 5 2 7" xfId="49762"/>
    <cellStyle name="Normal 6 2 2 5 3" xfId="8156"/>
    <cellStyle name="Normal 6 2 2 5 3 2" xfId="8157"/>
    <cellStyle name="Normal 6 2 2 5 3 2 2" xfId="19156"/>
    <cellStyle name="Normal 6 2 2 5 3 2 2 2" xfId="31411"/>
    <cellStyle name="Normal 6 2 2 5 3 2 2 3" xfId="43652"/>
    <cellStyle name="Normal 6 2 2 5 3 2 3" xfId="25294"/>
    <cellStyle name="Normal 6 2 2 5 3 2 4" xfId="37538"/>
    <cellStyle name="Normal 6 2 2 5 3 2 5" xfId="49767"/>
    <cellStyle name="Normal 6 2 2 5 3 3" xfId="19155"/>
    <cellStyle name="Normal 6 2 2 5 3 3 2" xfId="31410"/>
    <cellStyle name="Normal 6 2 2 5 3 3 3" xfId="43651"/>
    <cellStyle name="Normal 6 2 2 5 3 4" xfId="25293"/>
    <cellStyle name="Normal 6 2 2 5 3 5" xfId="37537"/>
    <cellStyle name="Normal 6 2 2 5 3 6" xfId="49766"/>
    <cellStyle name="Normal 6 2 2 5 4" xfId="8158"/>
    <cellStyle name="Normal 6 2 2 5 4 2" xfId="19157"/>
    <cellStyle name="Normal 6 2 2 5 4 2 2" xfId="31412"/>
    <cellStyle name="Normal 6 2 2 5 4 2 3" xfId="43653"/>
    <cellStyle name="Normal 6 2 2 5 4 3" xfId="25295"/>
    <cellStyle name="Normal 6 2 2 5 4 4" xfId="37539"/>
    <cellStyle name="Normal 6 2 2 5 4 5" xfId="49768"/>
    <cellStyle name="Normal 6 2 2 5 5" xfId="19150"/>
    <cellStyle name="Normal 6 2 2 5 5 2" xfId="31405"/>
    <cellStyle name="Normal 6 2 2 5 5 3" xfId="43646"/>
    <cellStyle name="Normal 6 2 2 5 6" xfId="25288"/>
    <cellStyle name="Normal 6 2 2 5 7" xfId="37532"/>
    <cellStyle name="Normal 6 2 2 5 8" xfId="49761"/>
    <cellStyle name="Normal 6 2 2 6" xfId="8159"/>
    <cellStyle name="Normal 6 2 2 6 2" xfId="8160"/>
    <cellStyle name="Normal 6 2 2 6 2 2" xfId="8161"/>
    <cellStyle name="Normal 6 2 2 6 2 2 2" xfId="19160"/>
    <cellStyle name="Normal 6 2 2 6 2 2 2 2" xfId="31415"/>
    <cellStyle name="Normal 6 2 2 6 2 2 2 3" xfId="43656"/>
    <cellStyle name="Normal 6 2 2 6 2 2 3" xfId="25298"/>
    <cellStyle name="Normal 6 2 2 6 2 2 4" xfId="37542"/>
    <cellStyle name="Normal 6 2 2 6 2 2 5" xfId="49771"/>
    <cellStyle name="Normal 6 2 2 6 2 3" xfId="19159"/>
    <cellStyle name="Normal 6 2 2 6 2 3 2" xfId="31414"/>
    <cellStyle name="Normal 6 2 2 6 2 3 3" xfId="43655"/>
    <cellStyle name="Normal 6 2 2 6 2 4" xfId="25297"/>
    <cellStyle name="Normal 6 2 2 6 2 5" xfId="37541"/>
    <cellStyle name="Normal 6 2 2 6 2 6" xfId="49770"/>
    <cellStyle name="Normal 6 2 2 6 3" xfId="8162"/>
    <cellStyle name="Normal 6 2 2 6 3 2" xfId="19161"/>
    <cellStyle name="Normal 6 2 2 6 3 2 2" xfId="31416"/>
    <cellStyle name="Normal 6 2 2 6 3 2 3" xfId="43657"/>
    <cellStyle name="Normal 6 2 2 6 3 3" xfId="25299"/>
    <cellStyle name="Normal 6 2 2 6 3 4" xfId="37543"/>
    <cellStyle name="Normal 6 2 2 6 3 5" xfId="49772"/>
    <cellStyle name="Normal 6 2 2 6 4" xfId="19158"/>
    <cellStyle name="Normal 6 2 2 6 4 2" xfId="31413"/>
    <cellStyle name="Normal 6 2 2 6 4 3" xfId="43654"/>
    <cellStyle name="Normal 6 2 2 6 5" xfId="25296"/>
    <cellStyle name="Normal 6 2 2 6 6" xfId="37540"/>
    <cellStyle name="Normal 6 2 2 6 7" xfId="49769"/>
    <cellStyle name="Normal 6 2 2 7" xfId="8163"/>
    <cellStyle name="Normal 6 2 2 7 2" xfId="8164"/>
    <cellStyle name="Normal 6 2 2 7 2 2" xfId="8165"/>
    <cellStyle name="Normal 6 2 2 7 2 2 2" xfId="19164"/>
    <cellStyle name="Normal 6 2 2 7 2 2 2 2" xfId="31419"/>
    <cellStyle name="Normal 6 2 2 7 2 2 2 3" xfId="43660"/>
    <cellStyle name="Normal 6 2 2 7 2 2 3" xfId="25302"/>
    <cellStyle name="Normal 6 2 2 7 2 2 4" xfId="37546"/>
    <cellStyle name="Normal 6 2 2 7 2 2 5" xfId="49775"/>
    <cellStyle name="Normal 6 2 2 7 2 3" xfId="19163"/>
    <cellStyle name="Normal 6 2 2 7 2 3 2" xfId="31418"/>
    <cellStyle name="Normal 6 2 2 7 2 3 3" xfId="43659"/>
    <cellStyle name="Normal 6 2 2 7 2 4" xfId="25301"/>
    <cellStyle name="Normal 6 2 2 7 2 5" xfId="37545"/>
    <cellStyle name="Normal 6 2 2 7 2 6" xfId="49774"/>
    <cellStyle name="Normal 6 2 2 7 3" xfId="8166"/>
    <cellStyle name="Normal 6 2 2 7 3 2" xfId="19165"/>
    <cellStyle name="Normal 6 2 2 7 3 2 2" xfId="31420"/>
    <cellStyle name="Normal 6 2 2 7 3 2 3" xfId="43661"/>
    <cellStyle name="Normal 6 2 2 7 3 3" xfId="25303"/>
    <cellStyle name="Normal 6 2 2 7 3 4" xfId="37547"/>
    <cellStyle name="Normal 6 2 2 7 3 5" xfId="49776"/>
    <cellStyle name="Normal 6 2 2 7 4" xfId="19162"/>
    <cellStyle name="Normal 6 2 2 7 4 2" xfId="31417"/>
    <cellStyle name="Normal 6 2 2 7 4 3" xfId="43658"/>
    <cellStyle name="Normal 6 2 2 7 5" xfId="25300"/>
    <cellStyle name="Normal 6 2 2 7 6" xfId="37544"/>
    <cellStyle name="Normal 6 2 2 7 7" xfId="49773"/>
    <cellStyle name="Normal 6 2 2 8" xfId="8167"/>
    <cellStyle name="Normal 6 2 2 8 2" xfId="8168"/>
    <cellStyle name="Normal 6 2 2 8 2 2" xfId="19167"/>
    <cellStyle name="Normal 6 2 2 8 2 2 2" xfId="31422"/>
    <cellStyle name="Normal 6 2 2 8 2 2 3" xfId="43663"/>
    <cellStyle name="Normal 6 2 2 8 2 3" xfId="25305"/>
    <cellStyle name="Normal 6 2 2 8 2 4" xfId="37549"/>
    <cellStyle name="Normal 6 2 2 8 2 5" xfId="49778"/>
    <cellStyle name="Normal 6 2 2 8 3" xfId="19166"/>
    <cellStyle name="Normal 6 2 2 8 3 2" xfId="31421"/>
    <cellStyle name="Normal 6 2 2 8 3 3" xfId="43662"/>
    <cellStyle name="Normal 6 2 2 8 4" xfId="25304"/>
    <cellStyle name="Normal 6 2 2 8 5" xfId="37548"/>
    <cellStyle name="Normal 6 2 2 8 6" xfId="49777"/>
    <cellStyle name="Normal 6 2 2 9" xfId="8169"/>
    <cellStyle name="Normal 6 2 2 9 2" xfId="19168"/>
    <cellStyle name="Normal 6 2 2 9 2 2" xfId="31423"/>
    <cellStyle name="Normal 6 2 2 9 2 3" xfId="43664"/>
    <cellStyle name="Normal 6 2 2 9 3" xfId="25306"/>
    <cellStyle name="Normal 6 2 2 9 4" xfId="37550"/>
    <cellStyle name="Normal 6 2 2 9 5" xfId="49779"/>
    <cellStyle name="Normal 6 2 3" xfId="8170"/>
    <cellStyle name="Normal 6 2 3 10" xfId="37551"/>
    <cellStyle name="Normal 6 2 3 11" xfId="49780"/>
    <cellStyle name="Normal 6 2 3 2" xfId="8171"/>
    <cellStyle name="Normal 6 2 3 2 10" xfId="49781"/>
    <cellStyle name="Normal 6 2 3 2 2" xfId="8172"/>
    <cellStyle name="Normal 6 2 3 2 2 2" xfId="8173"/>
    <cellStyle name="Normal 6 2 3 2 2 2 2" xfId="8174"/>
    <cellStyle name="Normal 6 2 3 2 2 2 2 2" xfId="8175"/>
    <cellStyle name="Normal 6 2 3 2 2 2 2 2 2" xfId="8176"/>
    <cellStyle name="Normal 6 2 3 2 2 2 2 2 2 2" xfId="19175"/>
    <cellStyle name="Normal 6 2 3 2 2 2 2 2 2 2 2" xfId="31430"/>
    <cellStyle name="Normal 6 2 3 2 2 2 2 2 2 2 3" xfId="43671"/>
    <cellStyle name="Normal 6 2 3 2 2 2 2 2 2 3" xfId="25313"/>
    <cellStyle name="Normal 6 2 3 2 2 2 2 2 2 4" xfId="37557"/>
    <cellStyle name="Normal 6 2 3 2 2 2 2 2 2 5" xfId="49786"/>
    <cellStyle name="Normal 6 2 3 2 2 2 2 2 3" xfId="19174"/>
    <cellStyle name="Normal 6 2 3 2 2 2 2 2 3 2" xfId="31429"/>
    <cellStyle name="Normal 6 2 3 2 2 2 2 2 3 3" xfId="43670"/>
    <cellStyle name="Normal 6 2 3 2 2 2 2 2 4" xfId="25312"/>
    <cellStyle name="Normal 6 2 3 2 2 2 2 2 5" xfId="37556"/>
    <cellStyle name="Normal 6 2 3 2 2 2 2 2 6" xfId="49785"/>
    <cellStyle name="Normal 6 2 3 2 2 2 2 3" xfId="8177"/>
    <cellStyle name="Normal 6 2 3 2 2 2 2 3 2" xfId="19176"/>
    <cellStyle name="Normal 6 2 3 2 2 2 2 3 2 2" xfId="31431"/>
    <cellStyle name="Normal 6 2 3 2 2 2 2 3 2 3" xfId="43672"/>
    <cellStyle name="Normal 6 2 3 2 2 2 2 3 3" xfId="25314"/>
    <cellStyle name="Normal 6 2 3 2 2 2 2 3 4" xfId="37558"/>
    <cellStyle name="Normal 6 2 3 2 2 2 2 3 5" xfId="49787"/>
    <cellStyle name="Normal 6 2 3 2 2 2 2 4" xfId="19173"/>
    <cellStyle name="Normal 6 2 3 2 2 2 2 4 2" xfId="31428"/>
    <cellStyle name="Normal 6 2 3 2 2 2 2 4 3" xfId="43669"/>
    <cellStyle name="Normal 6 2 3 2 2 2 2 5" xfId="25311"/>
    <cellStyle name="Normal 6 2 3 2 2 2 2 6" xfId="37555"/>
    <cellStyle name="Normal 6 2 3 2 2 2 2 7" xfId="49784"/>
    <cellStyle name="Normal 6 2 3 2 2 2 3" xfId="8178"/>
    <cellStyle name="Normal 6 2 3 2 2 2 3 2" xfId="8179"/>
    <cellStyle name="Normal 6 2 3 2 2 2 3 2 2" xfId="19178"/>
    <cellStyle name="Normal 6 2 3 2 2 2 3 2 2 2" xfId="31433"/>
    <cellStyle name="Normal 6 2 3 2 2 2 3 2 2 3" xfId="43674"/>
    <cellStyle name="Normal 6 2 3 2 2 2 3 2 3" xfId="25316"/>
    <cellStyle name="Normal 6 2 3 2 2 2 3 2 4" xfId="37560"/>
    <cellStyle name="Normal 6 2 3 2 2 2 3 2 5" xfId="49789"/>
    <cellStyle name="Normal 6 2 3 2 2 2 3 3" xfId="19177"/>
    <cellStyle name="Normal 6 2 3 2 2 2 3 3 2" xfId="31432"/>
    <cellStyle name="Normal 6 2 3 2 2 2 3 3 3" xfId="43673"/>
    <cellStyle name="Normal 6 2 3 2 2 2 3 4" xfId="25315"/>
    <cellStyle name="Normal 6 2 3 2 2 2 3 5" xfId="37559"/>
    <cellStyle name="Normal 6 2 3 2 2 2 3 6" xfId="49788"/>
    <cellStyle name="Normal 6 2 3 2 2 2 4" xfId="8180"/>
    <cellStyle name="Normal 6 2 3 2 2 2 4 2" xfId="19179"/>
    <cellStyle name="Normal 6 2 3 2 2 2 4 2 2" xfId="31434"/>
    <cellStyle name="Normal 6 2 3 2 2 2 4 2 3" xfId="43675"/>
    <cellStyle name="Normal 6 2 3 2 2 2 4 3" xfId="25317"/>
    <cellStyle name="Normal 6 2 3 2 2 2 4 4" xfId="37561"/>
    <cellStyle name="Normal 6 2 3 2 2 2 4 5" xfId="49790"/>
    <cellStyle name="Normal 6 2 3 2 2 2 5" xfId="19172"/>
    <cellStyle name="Normal 6 2 3 2 2 2 5 2" xfId="31427"/>
    <cellStyle name="Normal 6 2 3 2 2 2 5 3" xfId="43668"/>
    <cellStyle name="Normal 6 2 3 2 2 2 6" xfId="25310"/>
    <cellStyle name="Normal 6 2 3 2 2 2 7" xfId="37554"/>
    <cellStyle name="Normal 6 2 3 2 2 2 8" xfId="49783"/>
    <cellStyle name="Normal 6 2 3 2 2 3" xfId="8181"/>
    <cellStyle name="Normal 6 2 3 2 2 3 2" xfId="8182"/>
    <cellStyle name="Normal 6 2 3 2 2 3 2 2" xfId="8183"/>
    <cellStyle name="Normal 6 2 3 2 2 3 2 2 2" xfId="19182"/>
    <cellStyle name="Normal 6 2 3 2 2 3 2 2 2 2" xfId="31437"/>
    <cellStyle name="Normal 6 2 3 2 2 3 2 2 2 3" xfId="43678"/>
    <cellStyle name="Normal 6 2 3 2 2 3 2 2 3" xfId="25320"/>
    <cellStyle name="Normal 6 2 3 2 2 3 2 2 4" xfId="37564"/>
    <cellStyle name="Normal 6 2 3 2 2 3 2 2 5" xfId="49793"/>
    <cellStyle name="Normal 6 2 3 2 2 3 2 3" xfId="19181"/>
    <cellStyle name="Normal 6 2 3 2 2 3 2 3 2" xfId="31436"/>
    <cellStyle name="Normal 6 2 3 2 2 3 2 3 3" xfId="43677"/>
    <cellStyle name="Normal 6 2 3 2 2 3 2 4" xfId="25319"/>
    <cellStyle name="Normal 6 2 3 2 2 3 2 5" xfId="37563"/>
    <cellStyle name="Normal 6 2 3 2 2 3 2 6" xfId="49792"/>
    <cellStyle name="Normal 6 2 3 2 2 3 3" xfId="8184"/>
    <cellStyle name="Normal 6 2 3 2 2 3 3 2" xfId="19183"/>
    <cellStyle name="Normal 6 2 3 2 2 3 3 2 2" xfId="31438"/>
    <cellStyle name="Normal 6 2 3 2 2 3 3 2 3" xfId="43679"/>
    <cellStyle name="Normal 6 2 3 2 2 3 3 3" xfId="25321"/>
    <cellStyle name="Normal 6 2 3 2 2 3 3 4" xfId="37565"/>
    <cellStyle name="Normal 6 2 3 2 2 3 3 5" xfId="49794"/>
    <cellStyle name="Normal 6 2 3 2 2 3 4" xfId="19180"/>
    <cellStyle name="Normal 6 2 3 2 2 3 4 2" xfId="31435"/>
    <cellStyle name="Normal 6 2 3 2 2 3 4 3" xfId="43676"/>
    <cellStyle name="Normal 6 2 3 2 2 3 5" xfId="25318"/>
    <cellStyle name="Normal 6 2 3 2 2 3 6" xfId="37562"/>
    <cellStyle name="Normal 6 2 3 2 2 3 7" xfId="49791"/>
    <cellStyle name="Normal 6 2 3 2 2 4" xfId="8185"/>
    <cellStyle name="Normal 6 2 3 2 2 4 2" xfId="8186"/>
    <cellStyle name="Normal 6 2 3 2 2 4 2 2" xfId="19185"/>
    <cellStyle name="Normal 6 2 3 2 2 4 2 2 2" xfId="31440"/>
    <cellStyle name="Normal 6 2 3 2 2 4 2 2 3" xfId="43681"/>
    <cellStyle name="Normal 6 2 3 2 2 4 2 3" xfId="25323"/>
    <cellStyle name="Normal 6 2 3 2 2 4 2 4" xfId="37567"/>
    <cellStyle name="Normal 6 2 3 2 2 4 2 5" xfId="49796"/>
    <cellStyle name="Normal 6 2 3 2 2 4 3" xfId="19184"/>
    <cellStyle name="Normal 6 2 3 2 2 4 3 2" xfId="31439"/>
    <cellStyle name="Normal 6 2 3 2 2 4 3 3" xfId="43680"/>
    <cellStyle name="Normal 6 2 3 2 2 4 4" xfId="25322"/>
    <cellStyle name="Normal 6 2 3 2 2 4 5" xfId="37566"/>
    <cellStyle name="Normal 6 2 3 2 2 4 6" xfId="49795"/>
    <cellStyle name="Normal 6 2 3 2 2 5" xfId="8187"/>
    <cellStyle name="Normal 6 2 3 2 2 5 2" xfId="19186"/>
    <cellStyle name="Normal 6 2 3 2 2 5 2 2" xfId="31441"/>
    <cellStyle name="Normal 6 2 3 2 2 5 2 3" xfId="43682"/>
    <cellStyle name="Normal 6 2 3 2 2 5 3" xfId="25324"/>
    <cellStyle name="Normal 6 2 3 2 2 5 4" xfId="37568"/>
    <cellStyle name="Normal 6 2 3 2 2 5 5" xfId="49797"/>
    <cellStyle name="Normal 6 2 3 2 2 6" xfId="19171"/>
    <cellStyle name="Normal 6 2 3 2 2 6 2" xfId="31426"/>
    <cellStyle name="Normal 6 2 3 2 2 6 3" xfId="43667"/>
    <cellStyle name="Normal 6 2 3 2 2 7" xfId="25309"/>
    <cellStyle name="Normal 6 2 3 2 2 8" xfId="37553"/>
    <cellStyle name="Normal 6 2 3 2 2 9" xfId="49782"/>
    <cellStyle name="Normal 6 2 3 2 3" xfId="8188"/>
    <cellStyle name="Normal 6 2 3 2 3 2" xfId="8189"/>
    <cellStyle name="Normal 6 2 3 2 3 2 2" xfId="8190"/>
    <cellStyle name="Normal 6 2 3 2 3 2 2 2" xfId="8191"/>
    <cellStyle name="Normal 6 2 3 2 3 2 2 2 2" xfId="19190"/>
    <cellStyle name="Normal 6 2 3 2 3 2 2 2 2 2" xfId="31445"/>
    <cellStyle name="Normal 6 2 3 2 3 2 2 2 2 3" xfId="43686"/>
    <cellStyle name="Normal 6 2 3 2 3 2 2 2 3" xfId="25328"/>
    <cellStyle name="Normal 6 2 3 2 3 2 2 2 4" xfId="37572"/>
    <cellStyle name="Normal 6 2 3 2 3 2 2 2 5" xfId="49801"/>
    <cellStyle name="Normal 6 2 3 2 3 2 2 3" xfId="19189"/>
    <cellStyle name="Normal 6 2 3 2 3 2 2 3 2" xfId="31444"/>
    <cellStyle name="Normal 6 2 3 2 3 2 2 3 3" xfId="43685"/>
    <cellStyle name="Normal 6 2 3 2 3 2 2 4" xfId="25327"/>
    <cellStyle name="Normal 6 2 3 2 3 2 2 5" xfId="37571"/>
    <cellStyle name="Normal 6 2 3 2 3 2 2 6" xfId="49800"/>
    <cellStyle name="Normal 6 2 3 2 3 2 3" xfId="8192"/>
    <cellStyle name="Normal 6 2 3 2 3 2 3 2" xfId="19191"/>
    <cellStyle name="Normal 6 2 3 2 3 2 3 2 2" xfId="31446"/>
    <cellStyle name="Normal 6 2 3 2 3 2 3 2 3" xfId="43687"/>
    <cellStyle name="Normal 6 2 3 2 3 2 3 3" xfId="25329"/>
    <cellStyle name="Normal 6 2 3 2 3 2 3 4" xfId="37573"/>
    <cellStyle name="Normal 6 2 3 2 3 2 3 5" xfId="49802"/>
    <cellStyle name="Normal 6 2 3 2 3 2 4" xfId="19188"/>
    <cellStyle name="Normal 6 2 3 2 3 2 4 2" xfId="31443"/>
    <cellStyle name="Normal 6 2 3 2 3 2 4 3" xfId="43684"/>
    <cellStyle name="Normal 6 2 3 2 3 2 5" xfId="25326"/>
    <cellStyle name="Normal 6 2 3 2 3 2 6" xfId="37570"/>
    <cellStyle name="Normal 6 2 3 2 3 2 7" xfId="49799"/>
    <cellStyle name="Normal 6 2 3 2 3 3" xfId="8193"/>
    <cellStyle name="Normal 6 2 3 2 3 3 2" xfId="8194"/>
    <cellStyle name="Normal 6 2 3 2 3 3 2 2" xfId="19193"/>
    <cellStyle name="Normal 6 2 3 2 3 3 2 2 2" xfId="31448"/>
    <cellStyle name="Normal 6 2 3 2 3 3 2 2 3" xfId="43689"/>
    <cellStyle name="Normal 6 2 3 2 3 3 2 3" xfId="25331"/>
    <cellStyle name="Normal 6 2 3 2 3 3 2 4" xfId="37575"/>
    <cellStyle name="Normal 6 2 3 2 3 3 2 5" xfId="49804"/>
    <cellStyle name="Normal 6 2 3 2 3 3 3" xfId="19192"/>
    <cellStyle name="Normal 6 2 3 2 3 3 3 2" xfId="31447"/>
    <cellStyle name="Normal 6 2 3 2 3 3 3 3" xfId="43688"/>
    <cellStyle name="Normal 6 2 3 2 3 3 4" xfId="25330"/>
    <cellStyle name="Normal 6 2 3 2 3 3 5" xfId="37574"/>
    <cellStyle name="Normal 6 2 3 2 3 3 6" xfId="49803"/>
    <cellStyle name="Normal 6 2 3 2 3 4" xfId="8195"/>
    <cellStyle name="Normal 6 2 3 2 3 4 2" xfId="19194"/>
    <cellStyle name="Normal 6 2 3 2 3 4 2 2" xfId="31449"/>
    <cellStyle name="Normal 6 2 3 2 3 4 2 3" xfId="43690"/>
    <cellStyle name="Normal 6 2 3 2 3 4 3" xfId="25332"/>
    <cellStyle name="Normal 6 2 3 2 3 4 4" xfId="37576"/>
    <cellStyle name="Normal 6 2 3 2 3 4 5" xfId="49805"/>
    <cellStyle name="Normal 6 2 3 2 3 5" xfId="19187"/>
    <cellStyle name="Normal 6 2 3 2 3 5 2" xfId="31442"/>
    <cellStyle name="Normal 6 2 3 2 3 5 3" xfId="43683"/>
    <cellStyle name="Normal 6 2 3 2 3 6" xfId="25325"/>
    <cellStyle name="Normal 6 2 3 2 3 7" xfId="37569"/>
    <cellStyle name="Normal 6 2 3 2 3 8" xfId="49798"/>
    <cellStyle name="Normal 6 2 3 2 4" xfId="8196"/>
    <cellStyle name="Normal 6 2 3 2 4 2" xfId="8197"/>
    <cellStyle name="Normal 6 2 3 2 4 2 2" xfId="8198"/>
    <cellStyle name="Normal 6 2 3 2 4 2 2 2" xfId="19197"/>
    <cellStyle name="Normal 6 2 3 2 4 2 2 2 2" xfId="31452"/>
    <cellStyle name="Normal 6 2 3 2 4 2 2 2 3" xfId="43693"/>
    <cellStyle name="Normal 6 2 3 2 4 2 2 3" xfId="25335"/>
    <cellStyle name="Normal 6 2 3 2 4 2 2 4" xfId="37579"/>
    <cellStyle name="Normal 6 2 3 2 4 2 2 5" xfId="49808"/>
    <cellStyle name="Normal 6 2 3 2 4 2 3" xfId="19196"/>
    <cellStyle name="Normal 6 2 3 2 4 2 3 2" xfId="31451"/>
    <cellStyle name="Normal 6 2 3 2 4 2 3 3" xfId="43692"/>
    <cellStyle name="Normal 6 2 3 2 4 2 4" xfId="25334"/>
    <cellStyle name="Normal 6 2 3 2 4 2 5" xfId="37578"/>
    <cellStyle name="Normal 6 2 3 2 4 2 6" xfId="49807"/>
    <cellStyle name="Normal 6 2 3 2 4 3" xfId="8199"/>
    <cellStyle name="Normal 6 2 3 2 4 3 2" xfId="19198"/>
    <cellStyle name="Normal 6 2 3 2 4 3 2 2" xfId="31453"/>
    <cellStyle name="Normal 6 2 3 2 4 3 2 3" xfId="43694"/>
    <cellStyle name="Normal 6 2 3 2 4 3 3" xfId="25336"/>
    <cellStyle name="Normal 6 2 3 2 4 3 4" xfId="37580"/>
    <cellStyle name="Normal 6 2 3 2 4 3 5" xfId="49809"/>
    <cellStyle name="Normal 6 2 3 2 4 4" xfId="19195"/>
    <cellStyle name="Normal 6 2 3 2 4 4 2" xfId="31450"/>
    <cellStyle name="Normal 6 2 3 2 4 4 3" xfId="43691"/>
    <cellStyle name="Normal 6 2 3 2 4 5" xfId="25333"/>
    <cellStyle name="Normal 6 2 3 2 4 6" xfId="37577"/>
    <cellStyle name="Normal 6 2 3 2 4 7" xfId="49806"/>
    <cellStyle name="Normal 6 2 3 2 5" xfId="8200"/>
    <cellStyle name="Normal 6 2 3 2 5 2" xfId="8201"/>
    <cellStyle name="Normal 6 2 3 2 5 2 2" xfId="19200"/>
    <cellStyle name="Normal 6 2 3 2 5 2 2 2" xfId="31455"/>
    <cellStyle name="Normal 6 2 3 2 5 2 2 3" xfId="43696"/>
    <cellStyle name="Normal 6 2 3 2 5 2 3" xfId="25338"/>
    <cellStyle name="Normal 6 2 3 2 5 2 4" xfId="37582"/>
    <cellStyle name="Normal 6 2 3 2 5 2 5" xfId="49811"/>
    <cellStyle name="Normal 6 2 3 2 5 3" xfId="19199"/>
    <cellStyle name="Normal 6 2 3 2 5 3 2" xfId="31454"/>
    <cellStyle name="Normal 6 2 3 2 5 3 3" xfId="43695"/>
    <cellStyle name="Normal 6 2 3 2 5 4" xfId="25337"/>
    <cellStyle name="Normal 6 2 3 2 5 5" xfId="37581"/>
    <cellStyle name="Normal 6 2 3 2 5 6" xfId="49810"/>
    <cellStyle name="Normal 6 2 3 2 6" xfId="8202"/>
    <cellStyle name="Normal 6 2 3 2 6 2" xfId="19201"/>
    <cellStyle name="Normal 6 2 3 2 6 2 2" xfId="31456"/>
    <cellStyle name="Normal 6 2 3 2 6 2 3" xfId="43697"/>
    <cellStyle name="Normal 6 2 3 2 6 3" xfId="25339"/>
    <cellStyle name="Normal 6 2 3 2 6 4" xfId="37583"/>
    <cellStyle name="Normal 6 2 3 2 6 5" xfId="49812"/>
    <cellStyle name="Normal 6 2 3 2 7" xfId="19170"/>
    <cellStyle name="Normal 6 2 3 2 7 2" xfId="31425"/>
    <cellStyle name="Normal 6 2 3 2 7 3" xfId="43666"/>
    <cellStyle name="Normal 6 2 3 2 8" xfId="25308"/>
    <cellStyle name="Normal 6 2 3 2 9" xfId="37552"/>
    <cellStyle name="Normal 6 2 3 3" xfId="8203"/>
    <cellStyle name="Normal 6 2 3 3 2" xfId="8204"/>
    <cellStyle name="Normal 6 2 3 3 2 2" xfId="8205"/>
    <cellStyle name="Normal 6 2 3 3 2 2 2" xfId="8206"/>
    <cellStyle name="Normal 6 2 3 3 2 2 2 2" xfId="8207"/>
    <cellStyle name="Normal 6 2 3 3 2 2 2 2 2" xfId="19206"/>
    <cellStyle name="Normal 6 2 3 3 2 2 2 2 2 2" xfId="31461"/>
    <cellStyle name="Normal 6 2 3 3 2 2 2 2 2 3" xfId="43702"/>
    <cellStyle name="Normal 6 2 3 3 2 2 2 2 3" xfId="25344"/>
    <cellStyle name="Normal 6 2 3 3 2 2 2 2 4" xfId="37588"/>
    <cellStyle name="Normal 6 2 3 3 2 2 2 2 5" xfId="49817"/>
    <cellStyle name="Normal 6 2 3 3 2 2 2 3" xfId="19205"/>
    <cellStyle name="Normal 6 2 3 3 2 2 2 3 2" xfId="31460"/>
    <cellStyle name="Normal 6 2 3 3 2 2 2 3 3" xfId="43701"/>
    <cellStyle name="Normal 6 2 3 3 2 2 2 4" xfId="25343"/>
    <cellStyle name="Normal 6 2 3 3 2 2 2 5" xfId="37587"/>
    <cellStyle name="Normal 6 2 3 3 2 2 2 6" xfId="49816"/>
    <cellStyle name="Normal 6 2 3 3 2 2 3" xfId="8208"/>
    <cellStyle name="Normal 6 2 3 3 2 2 3 2" xfId="19207"/>
    <cellStyle name="Normal 6 2 3 3 2 2 3 2 2" xfId="31462"/>
    <cellStyle name="Normal 6 2 3 3 2 2 3 2 3" xfId="43703"/>
    <cellStyle name="Normal 6 2 3 3 2 2 3 3" xfId="25345"/>
    <cellStyle name="Normal 6 2 3 3 2 2 3 4" xfId="37589"/>
    <cellStyle name="Normal 6 2 3 3 2 2 3 5" xfId="49818"/>
    <cellStyle name="Normal 6 2 3 3 2 2 4" xfId="19204"/>
    <cellStyle name="Normal 6 2 3 3 2 2 4 2" xfId="31459"/>
    <cellStyle name="Normal 6 2 3 3 2 2 4 3" xfId="43700"/>
    <cellStyle name="Normal 6 2 3 3 2 2 5" xfId="25342"/>
    <cellStyle name="Normal 6 2 3 3 2 2 6" xfId="37586"/>
    <cellStyle name="Normal 6 2 3 3 2 2 7" xfId="49815"/>
    <cellStyle name="Normal 6 2 3 3 2 3" xfId="8209"/>
    <cellStyle name="Normal 6 2 3 3 2 3 2" xfId="8210"/>
    <cellStyle name="Normal 6 2 3 3 2 3 2 2" xfId="19209"/>
    <cellStyle name="Normal 6 2 3 3 2 3 2 2 2" xfId="31464"/>
    <cellStyle name="Normal 6 2 3 3 2 3 2 2 3" xfId="43705"/>
    <cellStyle name="Normal 6 2 3 3 2 3 2 3" xfId="25347"/>
    <cellStyle name="Normal 6 2 3 3 2 3 2 4" xfId="37591"/>
    <cellStyle name="Normal 6 2 3 3 2 3 2 5" xfId="49820"/>
    <cellStyle name="Normal 6 2 3 3 2 3 3" xfId="19208"/>
    <cellStyle name="Normal 6 2 3 3 2 3 3 2" xfId="31463"/>
    <cellStyle name="Normal 6 2 3 3 2 3 3 3" xfId="43704"/>
    <cellStyle name="Normal 6 2 3 3 2 3 4" xfId="25346"/>
    <cellStyle name="Normal 6 2 3 3 2 3 5" xfId="37590"/>
    <cellStyle name="Normal 6 2 3 3 2 3 6" xfId="49819"/>
    <cellStyle name="Normal 6 2 3 3 2 4" xfId="8211"/>
    <cellStyle name="Normal 6 2 3 3 2 4 2" xfId="19210"/>
    <cellStyle name="Normal 6 2 3 3 2 4 2 2" xfId="31465"/>
    <cellStyle name="Normal 6 2 3 3 2 4 2 3" xfId="43706"/>
    <cellStyle name="Normal 6 2 3 3 2 4 3" xfId="25348"/>
    <cellStyle name="Normal 6 2 3 3 2 4 4" xfId="37592"/>
    <cellStyle name="Normal 6 2 3 3 2 4 5" xfId="49821"/>
    <cellStyle name="Normal 6 2 3 3 2 5" xfId="19203"/>
    <cellStyle name="Normal 6 2 3 3 2 5 2" xfId="31458"/>
    <cellStyle name="Normal 6 2 3 3 2 5 3" xfId="43699"/>
    <cellStyle name="Normal 6 2 3 3 2 6" xfId="25341"/>
    <cellStyle name="Normal 6 2 3 3 2 7" xfId="37585"/>
    <cellStyle name="Normal 6 2 3 3 2 8" xfId="49814"/>
    <cellStyle name="Normal 6 2 3 3 3" xfId="8212"/>
    <cellStyle name="Normal 6 2 3 3 3 2" xfId="8213"/>
    <cellStyle name="Normal 6 2 3 3 3 2 2" xfId="8214"/>
    <cellStyle name="Normal 6 2 3 3 3 2 2 2" xfId="19213"/>
    <cellStyle name="Normal 6 2 3 3 3 2 2 2 2" xfId="31468"/>
    <cellStyle name="Normal 6 2 3 3 3 2 2 2 3" xfId="43709"/>
    <cellStyle name="Normal 6 2 3 3 3 2 2 3" xfId="25351"/>
    <cellStyle name="Normal 6 2 3 3 3 2 2 4" xfId="37595"/>
    <cellStyle name="Normal 6 2 3 3 3 2 2 5" xfId="49824"/>
    <cellStyle name="Normal 6 2 3 3 3 2 3" xfId="19212"/>
    <cellStyle name="Normal 6 2 3 3 3 2 3 2" xfId="31467"/>
    <cellStyle name="Normal 6 2 3 3 3 2 3 3" xfId="43708"/>
    <cellStyle name="Normal 6 2 3 3 3 2 4" xfId="25350"/>
    <cellStyle name="Normal 6 2 3 3 3 2 5" xfId="37594"/>
    <cellStyle name="Normal 6 2 3 3 3 2 6" xfId="49823"/>
    <cellStyle name="Normal 6 2 3 3 3 3" xfId="8215"/>
    <cellStyle name="Normal 6 2 3 3 3 3 2" xfId="19214"/>
    <cellStyle name="Normal 6 2 3 3 3 3 2 2" xfId="31469"/>
    <cellStyle name="Normal 6 2 3 3 3 3 2 3" xfId="43710"/>
    <cellStyle name="Normal 6 2 3 3 3 3 3" xfId="25352"/>
    <cellStyle name="Normal 6 2 3 3 3 3 4" xfId="37596"/>
    <cellStyle name="Normal 6 2 3 3 3 3 5" xfId="49825"/>
    <cellStyle name="Normal 6 2 3 3 3 4" xfId="19211"/>
    <cellStyle name="Normal 6 2 3 3 3 4 2" xfId="31466"/>
    <cellStyle name="Normal 6 2 3 3 3 4 3" xfId="43707"/>
    <cellStyle name="Normal 6 2 3 3 3 5" xfId="25349"/>
    <cellStyle name="Normal 6 2 3 3 3 6" xfId="37593"/>
    <cellStyle name="Normal 6 2 3 3 3 7" xfId="49822"/>
    <cellStyle name="Normal 6 2 3 3 4" xfId="8216"/>
    <cellStyle name="Normal 6 2 3 3 4 2" xfId="8217"/>
    <cellStyle name="Normal 6 2 3 3 4 2 2" xfId="19216"/>
    <cellStyle name="Normal 6 2 3 3 4 2 2 2" xfId="31471"/>
    <cellStyle name="Normal 6 2 3 3 4 2 2 3" xfId="43712"/>
    <cellStyle name="Normal 6 2 3 3 4 2 3" xfId="25354"/>
    <cellStyle name="Normal 6 2 3 3 4 2 4" xfId="37598"/>
    <cellStyle name="Normal 6 2 3 3 4 2 5" xfId="49827"/>
    <cellStyle name="Normal 6 2 3 3 4 3" xfId="19215"/>
    <cellStyle name="Normal 6 2 3 3 4 3 2" xfId="31470"/>
    <cellStyle name="Normal 6 2 3 3 4 3 3" xfId="43711"/>
    <cellStyle name="Normal 6 2 3 3 4 4" xfId="25353"/>
    <cellStyle name="Normal 6 2 3 3 4 5" xfId="37597"/>
    <cellStyle name="Normal 6 2 3 3 4 6" xfId="49826"/>
    <cellStyle name="Normal 6 2 3 3 5" xfId="8218"/>
    <cellStyle name="Normal 6 2 3 3 5 2" xfId="19217"/>
    <cellStyle name="Normal 6 2 3 3 5 2 2" xfId="31472"/>
    <cellStyle name="Normal 6 2 3 3 5 2 3" xfId="43713"/>
    <cellStyle name="Normal 6 2 3 3 5 3" xfId="25355"/>
    <cellStyle name="Normal 6 2 3 3 5 4" xfId="37599"/>
    <cellStyle name="Normal 6 2 3 3 5 5" xfId="49828"/>
    <cellStyle name="Normal 6 2 3 3 6" xfId="19202"/>
    <cellStyle name="Normal 6 2 3 3 6 2" xfId="31457"/>
    <cellStyle name="Normal 6 2 3 3 6 3" xfId="43698"/>
    <cellStyle name="Normal 6 2 3 3 7" xfId="25340"/>
    <cellStyle name="Normal 6 2 3 3 8" xfId="37584"/>
    <cellStyle name="Normal 6 2 3 3 9" xfId="49813"/>
    <cellStyle name="Normal 6 2 3 4" xfId="8219"/>
    <cellStyle name="Normal 6 2 3 4 2" xfId="8220"/>
    <cellStyle name="Normal 6 2 3 4 2 2" xfId="8221"/>
    <cellStyle name="Normal 6 2 3 4 2 2 2" xfId="8222"/>
    <cellStyle name="Normal 6 2 3 4 2 2 2 2" xfId="19221"/>
    <cellStyle name="Normal 6 2 3 4 2 2 2 2 2" xfId="31476"/>
    <cellStyle name="Normal 6 2 3 4 2 2 2 2 3" xfId="43717"/>
    <cellStyle name="Normal 6 2 3 4 2 2 2 3" xfId="25359"/>
    <cellStyle name="Normal 6 2 3 4 2 2 2 4" xfId="37603"/>
    <cellStyle name="Normal 6 2 3 4 2 2 2 5" xfId="49832"/>
    <cellStyle name="Normal 6 2 3 4 2 2 3" xfId="19220"/>
    <cellStyle name="Normal 6 2 3 4 2 2 3 2" xfId="31475"/>
    <cellStyle name="Normal 6 2 3 4 2 2 3 3" xfId="43716"/>
    <cellStyle name="Normal 6 2 3 4 2 2 4" xfId="25358"/>
    <cellStyle name="Normal 6 2 3 4 2 2 5" xfId="37602"/>
    <cellStyle name="Normal 6 2 3 4 2 2 6" xfId="49831"/>
    <cellStyle name="Normal 6 2 3 4 2 3" xfId="8223"/>
    <cellStyle name="Normal 6 2 3 4 2 3 2" xfId="19222"/>
    <cellStyle name="Normal 6 2 3 4 2 3 2 2" xfId="31477"/>
    <cellStyle name="Normal 6 2 3 4 2 3 2 3" xfId="43718"/>
    <cellStyle name="Normal 6 2 3 4 2 3 3" xfId="25360"/>
    <cellStyle name="Normal 6 2 3 4 2 3 4" xfId="37604"/>
    <cellStyle name="Normal 6 2 3 4 2 3 5" xfId="49833"/>
    <cellStyle name="Normal 6 2 3 4 2 4" xfId="19219"/>
    <cellStyle name="Normal 6 2 3 4 2 4 2" xfId="31474"/>
    <cellStyle name="Normal 6 2 3 4 2 4 3" xfId="43715"/>
    <cellStyle name="Normal 6 2 3 4 2 5" xfId="25357"/>
    <cellStyle name="Normal 6 2 3 4 2 6" xfId="37601"/>
    <cellStyle name="Normal 6 2 3 4 2 7" xfId="49830"/>
    <cellStyle name="Normal 6 2 3 4 3" xfId="8224"/>
    <cellStyle name="Normal 6 2 3 4 3 2" xfId="8225"/>
    <cellStyle name="Normal 6 2 3 4 3 2 2" xfId="19224"/>
    <cellStyle name="Normal 6 2 3 4 3 2 2 2" xfId="31479"/>
    <cellStyle name="Normal 6 2 3 4 3 2 2 3" xfId="43720"/>
    <cellStyle name="Normal 6 2 3 4 3 2 3" xfId="25362"/>
    <cellStyle name="Normal 6 2 3 4 3 2 4" xfId="37606"/>
    <cellStyle name="Normal 6 2 3 4 3 2 5" xfId="49835"/>
    <cellStyle name="Normal 6 2 3 4 3 3" xfId="19223"/>
    <cellStyle name="Normal 6 2 3 4 3 3 2" xfId="31478"/>
    <cellStyle name="Normal 6 2 3 4 3 3 3" xfId="43719"/>
    <cellStyle name="Normal 6 2 3 4 3 4" xfId="25361"/>
    <cellStyle name="Normal 6 2 3 4 3 5" xfId="37605"/>
    <cellStyle name="Normal 6 2 3 4 3 6" xfId="49834"/>
    <cellStyle name="Normal 6 2 3 4 4" xfId="8226"/>
    <cellStyle name="Normal 6 2 3 4 4 2" xfId="19225"/>
    <cellStyle name="Normal 6 2 3 4 4 2 2" xfId="31480"/>
    <cellStyle name="Normal 6 2 3 4 4 2 3" xfId="43721"/>
    <cellStyle name="Normal 6 2 3 4 4 3" xfId="25363"/>
    <cellStyle name="Normal 6 2 3 4 4 4" xfId="37607"/>
    <cellStyle name="Normal 6 2 3 4 4 5" xfId="49836"/>
    <cellStyle name="Normal 6 2 3 4 5" xfId="19218"/>
    <cellStyle name="Normal 6 2 3 4 5 2" xfId="31473"/>
    <cellStyle name="Normal 6 2 3 4 5 3" xfId="43714"/>
    <cellStyle name="Normal 6 2 3 4 6" xfId="25356"/>
    <cellStyle name="Normal 6 2 3 4 7" xfId="37600"/>
    <cellStyle name="Normal 6 2 3 4 8" xfId="49829"/>
    <cellStyle name="Normal 6 2 3 5" xfId="8227"/>
    <cellStyle name="Normal 6 2 3 5 2" xfId="8228"/>
    <cellStyle name="Normal 6 2 3 5 2 2" xfId="8229"/>
    <cellStyle name="Normal 6 2 3 5 2 2 2" xfId="19228"/>
    <cellStyle name="Normal 6 2 3 5 2 2 2 2" xfId="31483"/>
    <cellStyle name="Normal 6 2 3 5 2 2 2 3" xfId="43724"/>
    <cellStyle name="Normal 6 2 3 5 2 2 3" xfId="25366"/>
    <cellStyle name="Normal 6 2 3 5 2 2 4" xfId="37610"/>
    <cellStyle name="Normal 6 2 3 5 2 2 5" xfId="49839"/>
    <cellStyle name="Normal 6 2 3 5 2 3" xfId="19227"/>
    <cellStyle name="Normal 6 2 3 5 2 3 2" xfId="31482"/>
    <cellStyle name="Normal 6 2 3 5 2 3 3" xfId="43723"/>
    <cellStyle name="Normal 6 2 3 5 2 4" xfId="25365"/>
    <cellStyle name="Normal 6 2 3 5 2 5" xfId="37609"/>
    <cellStyle name="Normal 6 2 3 5 2 6" xfId="49838"/>
    <cellStyle name="Normal 6 2 3 5 3" xfId="8230"/>
    <cellStyle name="Normal 6 2 3 5 3 2" xfId="19229"/>
    <cellStyle name="Normal 6 2 3 5 3 2 2" xfId="31484"/>
    <cellStyle name="Normal 6 2 3 5 3 2 3" xfId="43725"/>
    <cellStyle name="Normal 6 2 3 5 3 3" xfId="25367"/>
    <cellStyle name="Normal 6 2 3 5 3 4" xfId="37611"/>
    <cellStyle name="Normal 6 2 3 5 3 5" xfId="49840"/>
    <cellStyle name="Normal 6 2 3 5 4" xfId="19226"/>
    <cellStyle name="Normal 6 2 3 5 4 2" xfId="31481"/>
    <cellStyle name="Normal 6 2 3 5 4 3" xfId="43722"/>
    <cellStyle name="Normal 6 2 3 5 5" xfId="25364"/>
    <cellStyle name="Normal 6 2 3 5 6" xfId="37608"/>
    <cellStyle name="Normal 6 2 3 5 7" xfId="49837"/>
    <cellStyle name="Normal 6 2 3 6" xfId="8231"/>
    <cellStyle name="Normal 6 2 3 6 2" xfId="8232"/>
    <cellStyle name="Normal 6 2 3 6 2 2" xfId="19231"/>
    <cellStyle name="Normal 6 2 3 6 2 2 2" xfId="31486"/>
    <cellStyle name="Normal 6 2 3 6 2 2 3" xfId="43727"/>
    <cellStyle name="Normal 6 2 3 6 2 3" xfId="25369"/>
    <cellStyle name="Normal 6 2 3 6 2 4" xfId="37613"/>
    <cellStyle name="Normal 6 2 3 6 2 5" xfId="49842"/>
    <cellStyle name="Normal 6 2 3 6 3" xfId="19230"/>
    <cellStyle name="Normal 6 2 3 6 3 2" xfId="31485"/>
    <cellStyle name="Normal 6 2 3 6 3 3" xfId="43726"/>
    <cellStyle name="Normal 6 2 3 6 4" xfId="25368"/>
    <cellStyle name="Normal 6 2 3 6 5" xfId="37612"/>
    <cellStyle name="Normal 6 2 3 6 6" xfId="49841"/>
    <cellStyle name="Normal 6 2 3 7" xfId="8233"/>
    <cellStyle name="Normal 6 2 3 7 2" xfId="19232"/>
    <cellStyle name="Normal 6 2 3 7 2 2" xfId="31487"/>
    <cellStyle name="Normal 6 2 3 7 2 3" xfId="43728"/>
    <cellStyle name="Normal 6 2 3 7 3" xfId="25370"/>
    <cellStyle name="Normal 6 2 3 7 4" xfId="37614"/>
    <cellStyle name="Normal 6 2 3 7 5" xfId="49843"/>
    <cellStyle name="Normal 6 2 3 8" xfId="19169"/>
    <cellStyle name="Normal 6 2 3 8 2" xfId="31424"/>
    <cellStyle name="Normal 6 2 3 8 3" xfId="43665"/>
    <cellStyle name="Normal 6 2 3 9" xfId="25307"/>
    <cellStyle name="Normal 6 2 4" xfId="8234"/>
    <cellStyle name="Normal 6 2 4 10" xfId="49844"/>
    <cellStyle name="Normal 6 2 4 2" xfId="8235"/>
    <cellStyle name="Normal 6 2 4 2 2" xfId="8236"/>
    <cellStyle name="Normal 6 2 4 2 2 2" xfId="8237"/>
    <cellStyle name="Normal 6 2 4 2 2 2 2" xfId="8238"/>
    <cellStyle name="Normal 6 2 4 2 2 2 2 2" xfId="8239"/>
    <cellStyle name="Normal 6 2 4 2 2 2 2 2 2" xfId="19238"/>
    <cellStyle name="Normal 6 2 4 2 2 2 2 2 2 2" xfId="31493"/>
    <cellStyle name="Normal 6 2 4 2 2 2 2 2 2 3" xfId="43734"/>
    <cellStyle name="Normal 6 2 4 2 2 2 2 2 3" xfId="25376"/>
    <cellStyle name="Normal 6 2 4 2 2 2 2 2 4" xfId="37620"/>
    <cellStyle name="Normal 6 2 4 2 2 2 2 2 5" xfId="49849"/>
    <cellStyle name="Normal 6 2 4 2 2 2 2 3" xfId="19237"/>
    <cellStyle name="Normal 6 2 4 2 2 2 2 3 2" xfId="31492"/>
    <cellStyle name="Normal 6 2 4 2 2 2 2 3 3" xfId="43733"/>
    <cellStyle name="Normal 6 2 4 2 2 2 2 4" xfId="25375"/>
    <cellStyle name="Normal 6 2 4 2 2 2 2 5" xfId="37619"/>
    <cellStyle name="Normal 6 2 4 2 2 2 2 6" xfId="49848"/>
    <cellStyle name="Normal 6 2 4 2 2 2 3" xfId="8240"/>
    <cellStyle name="Normal 6 2 4 2 2 2 3 2" xfId="19239"/>
    <cellStyle name="Normal 6 2 4 2 2 2 3 2 2" xfId="31494"/>
    <cellStyle name="Normal 6 2 4 2 2 2 3 2 3" xfId="43735"/>
    <cellStyle name="Normal 6 2 4 2 2 2 3 3" xfId="25377"/>
    <cellStyle name="Normal 6 2 4 2 2 2 3 4" xfId="37621"/>
    <cellStyle name="Normal 6 2 4 2 2 2 3 5" xfId="49850"/>
    <cellStyle name="Normal 6 2 4 2 2 2 4" xfId="19236"/>
    <cellStyle name="Normal 6 2 4 2 2 2 4 2" xfId="31491"/>
    <cellStyle name="Normal 6 2 4 2 2 2 4 3" xfId="43732"/>
    <cellStyle name="Normal 6 2 4 2 2 2 5" xfId="25374"/>
    <cellStyle name="Normal 6 2 4 2 2 2 6" xfId="37618"/>
    <cellStyle name="Normal 6 2 4 2 2 2 7" xfId="49847"/>
    <cellStyle name="Normal 6 2 4 2 2 3" xfId="8241"/>
    <cellStyle name="Normal 6 2 4 2 2 3 2" xfId="8242"/>
    <cellStyle name="Normal 6 2 4 2 2 3 2 2" xfId="19241"/>
    <cellStyle name="Normal 6 2 4 2 2 3 2 2 2" xfId="31496"/>
    <cellStyle name="Normal 6 2 4 2 2 3 2 2 3" xfId="43737"/>
    <cellStyle name="Normal 6 2 4 2 2 3 2 3" xfId="25379"/>
    <cellStyle name="Normal 6 2 4 2 2 3 2 4" xfId="37623"/>
    <cellStyle name="Normal 6 2 4 2 2 3 2 5" xfId="49852"/>
    <cellStyle name="Normal 6 2 4 2 2 3 3" xfId="19240"/>
    <cellStyle name="Normal 6 2 4 2 2 3 3 2" xfId="31495"/>
    <cellStyle name="Normal 6 2 4 2 2 3 3 3" xfId="43736"/>
    <cellStyle name="Normal 6 2 4 2 2 3 4" xfId="25378"/>
    <cellStyle name="Normal 6 2 4 2 2 3 5" xfId="37622"/>
    <cellStyle name="Normal 6 2 4 2 2 3 6" xfId="49851"/>
    <cellStyle name="Normal 6 2 4 2 2 4" xfId="8243"/>
    <cellStyle name="Normal 6 2 4 2 2 4 2" xfId="19242"/>
    <cellStyle name="Normal 6 2 4 2 2 4 2 2" xfId="31497"/>
    <cellStyle name="Normal 6 2 4 2 2 4 2 3" xfId="43738"/>
    <cellStyle name="Normal 6 2 4 2 2 4 3" xfId="25380"/>
    <cellStyle name="Normal 6 2 4 2 2 4 4" xfId="37624"/>
    <cellStyle name="Normal 6 2 4 2 2 4 5" xfId="49853"/>
    <cellStyle name="Normal 6 2 4 2 2 5" xfId="19235"/>
    <cellStyle name="Normal 6 2 4 2 2 5 2" xfId="31490"/>
    <cellStyle name="Normal 6 2 4 2 2 5 3" xfId="43731"/>
    <cellStyle name="Normal 6 2 4 2 2 6" xfId="25373"/>
    <cellStyle name="Normal 6 2 4 2 2 7" xfId="37617"/>
    <cellStyle name="Normal 6 2 4 2 2 8" xfId="49846"/>
    <cellStyle name="Normal 6 2 4 2 3" xfId="8244"/>
    <cellStyle name="Normal 6 2 4 2 3 2" xfId="8245"/>
    <cellStyle name="Normal 6 2 4 2 3 2 2" xfId="8246"/>
    <cellStyle name="Normal 6 2 4 2 3 2 2 2" xfId="19245"/>
    <cellStyle name="Normal 6 2 4 2 3 2 2 2 2" xfId="31500"/>
    <cellStyle name="Normal 6 2 4 2 3 2 2 2 3" xfId="43741"/>
    <cellStyle name="Normal 6 2 4 2 3 2 2 3" xfId="25383"/>
    <cellStyle name="Normal 6 2 4 2 3 2 2 4" xfId="37627"/>
    <cellStyle name="Normal 6 2 4 2 3 2 2 5" xfId="49856"/>
    <cellStyle name="Normal 6 2 4 2 3 2 3" xfId="19244"/>
    <cellStyle name="Normal 6 2 4 2 3 2 3 2" xfId="31499"/>
    <cellStyle name="Normal 6 2 4 2 3 2 3 3" xfId="43740"/>
    <cellStyle name="Normal 6 2 4 2 3 2 4" xfId="25382"/>
    <cellStyle name="Normal 6 2 4 2 3 2 5" xfId="37626"/>
    <cellStyle name="Normal 6 2 4 2 3 2 6" xfId="49855"/>
    <cellStyle name="Normal 6 2 4 2 3 3" xfId="8247"/>
    <cellStyle name="Normal 6 2 4 2 3 3 2" xfId="19246"/>
    <cellStyle name="Normal 6 2 4 2 3 3 2 2" xfId="31501"/>
    <cellStyle name="Normal 6 2 4 2 3 3 2 3" xfId="43742"/>
    <cellStyle name="Normal 6 2 4 2 3 3 3" xfId="25384"/>
    <cellStyle name="Normal 6 2 4 2 3 3 4" xfId="37628"/>
    <cellStyle name="Normal 6 2 4 2 3 3 5" xfId="49857"/>
    <cellStyle name="Normal 6 2 4 2 3 4" xfId="19243"/>
    <cellStyle name="Normal 6 2 4 2 3 4 2" xfId="31498"/>
    <cellStyle name="Normal 6 2 4 2 3 4 3" xfId="43739"/>
    <cellStyle name="Normal 6 2 4 2 3 5" xfId="25381"/>
    <cellStyle name="Normal 6 2 4 2 3 6" xfId="37625"/>
    <cellStyle name="Normal 6 2 4 2 3 7" xfId="49854"/>
    <cellStyle name="Normal 6 2 4 2 4" xfId="8248"/>
    <cellStyle name="Normal 6 2 4 2 4 2" xfId="8249"/>
    <cellStyle name="Normal 6 2 4 2 4 2 2" xfId="19248"/>
    <cellStyle name="Normal 6 2 4 2 4 2 2 2" xfId="31503"/>
    <cellStyle name="Normal 6 2 4 2 4 2 2 3" xfId="43744"/>
    <cellStyle name="Normal 6 2 4 2 4 2 3" xfId="25386"/>
    <cellStyle name="Normal 6 2 4 2 4 2 4" xfId="37630"/>
    <cellStyle name="Normal 6 2 4 2 4 2 5" xfId="49859"/>
    <cellStyle name="Normal 6 2 4 2 4 3" xfId="19247"/>
    <cellStyle name="Normal 6 2 4 2 4 3 2" xfId="31502"/>
    <cellStyle name="Normal 6 2 4 2 4 3 3" xfId="43743"/>
    <cellStyle name="Normal 6 2 4 2 4 4" xfId="25385"/>
    <cellStyle name="Normal 6 2 4 2 4 5" xfId="37629"/>
    <cellStyle name="Normal 6 2 4 2 4 6" xfId="49858"/>
    <cellStyle name="Normal 6 2 4 2 5" xfId="8250"/>
    <cellStyle name="Normal 6 2 4 2 5 2" xfId="19249"/>
    <cellStyle name="Normal 6 2 4 2 5 2 2" xfId="31504"/>
    <cellStyle name="Normal 6 2 4 2 5 2 3" xfId="43745"/>
    <cellStyle name="Normal 6 2 4 2 5 3" xfId="25387"/>
    <cellStyle name="Normal 6 2 4 2 5 4" xfId="37631"/>
    <cellStyle name="Normal 6 2 4 2 5 5" xfId="49860"/>
    <cellStyle name="Normal 6 2 4 2 6" xfId="19234"/>
    <cellStyle name="Normal 6 2 4 2 6 2" xfId="31489"/>
    <cellStyle name="Normal 6 2 4 2 6 3" xfId="43730"/>
    <cellStyle name="Normal 6 2 4 2 7" xfId="25372"/>
    <cellStyle name="Normal 6 2 4 2 8" xfId="37616"/>
    <cellStyle name="Normal 6 2 4 2 9" xfId="49845"/>
    <cellStyle name="Normal 6 2 4 3" xfId="8251"/>
    <cellStyle name="Normal 6 2 4 3 2" xfId="8252"/>
    <cellStyle name="Normal 6 2 4 3 2 2" xfId="8253"/>
    <cellStyle name="Normal 6 2 4 3 2 2 2" xfId="8254"/>
    <cellStyle name="Normal 6 2 4 3 2 2 2 2" xfId="19253"/>
    <cellStyle name="Normal 6 2 4 3 2 2 2 2 2" xfId="31508"/>
    <cellStyle name="Normal 6 2 4 3 2 2 2 2 3" xfId="43749"/>
    <cellStyle name="Normal 6 2 4 3 2 2 2 3" xfId="25391"/>
    <cellStyle name="Normal 6 2 4 3 2 2 2 4" xfId="37635"/>
    <cellStyle name="Normal 6 2 4 3 2 2 2 5" xfId="49864"/>
    <cellStyle name="Normal 6 2 4 3 2 2 3" xfId="19252"/>
    <cellStyle name="Normal 6 2 4 3 2 2 3 2" xfId="31507"/>
    <cellStyle name="Normal 6 2 4 3 2 2 3 3" xfId="43748"/>
    <cellStyle name="Normal 6 2 4 3 2 2 4" xfId="25390"/>
    <cellStyle name="Normal 6 2 4 3 2 2 5" xfId="37634"/>
    <cellStyle name="Normal 6 2 4 3 2 2 6" xfId="49863"/>
    <cellStyle name="Normal 6 2 4 3 2 3" xfId="8255"/>
    <cellStyle name="Normal 6 2 4 3 2 3 2" xfId="19254"/>
    <cellStyle name="Normal 6 2 4 3 2 3 2 2" xfId="31509"/>
    <cellStyle name="Normal 6 2 4 3 2 3 2 3" xfId="43750"/>
    <cellStyle name="Normal 6 2 4 3 2 3 3" xfId="25392"/>
    <cellStyle name="Normal 6 2 4 3 2 3 4" xfId="37636"/>
    <cellStyle name="Normal 6 2 4 3 2 3 5" xfId="49865"/>
    <cellStyle name="Normal 6 2 4 3 2 4" xfId="19251"/>
    <cellStyle name="Normal 6 2 4 3 2 4 2" xfId="31506"/>
    <cellStyle name="Normal 6 2 4 3 2 4 3" xfId="43747"/>
    <cellStyle name="Normal 6 2 4 3 2 5" xfId="25389"/>
    <cellStyle name="Normal 6 2 4 3 2 6" xfId="37633"/>
    <cellStyle name="Normal 6 2 4 3 2 7" xfId="49862"/>
    <cellStyle name="Normal 6 2 4 3 3" xfId="8256"/>
    <cellStyle name="Normal 6 2 4 3 3 2" xfId="8257"/>
    <cellStyle name="Normal 6 2 4 3 3 2 2" xfId="19256"/>
    <cellStyle name="Normal 6 2 4 3 3 2 2 2" xfId="31511"/>
    <cellStyle name="Normal 6 2 4 3 3 2 2 3" xfId="43752"/>
    <cellStyle name="Normal 6 2 4 3 3 2 3" xfId="25394"/>
    <cellStyle name="Normal 6 2 4 3 3 2 4" xfId="37638"/>
    <cellStyle name="Normal 6 2 4 3 3 2 5" xfId="49867"/>
    <cellStyle name="Normal 6 2 4 3 3 3" xfId="19255"/>
    <cellStyle name="Normal 6 2 4 3 3 3 2" xfId="31510"/>
    <cellStyle name="Normal 6 2 4 3 3 3 3" xfId="43751"/>
    <cellStyle name="Normal 6 2 4 3 3 4" xfId="25393"/>
    <cellStyle name="Normal 6 2 4 3 3 5" xfId="37637"/>
    <cellStyle name="Normal 6 2 4 3 3 6" xfId="49866"/>
    <cellStyle name="Normal 6 2 4 3 4" xfId="8258"/>
    <cellStyle name="Normal 6 2 4 3 4 2" xfId="19257"/>
    <cellStyle name="Normal 6 2 4 3 4 2 2" xfId="31512"/>
    <cellStyle name="Normal 6 2 4 3 4 2 3" xfId="43753"/>
    <cellStyle name="Normal 6 2 4 3 4 3" xfId="25395"/>
    <cellStyle name="Normal 6 2 4 3 4 4" xfId="37639"/>
    <cellStyle name="Normal 6 2 4 3 4 5" xfId="49868"/>
    <cellStyle name="Normal 6 2 4 3 5" xfId="19250"/>
    <cellStyle name="Normal 6 2 4 3 5 2" xfId="31505"/>
    <cellStyle name="Normal 6 2 4 3 5 3" xfId="43746"/>
    <cellStyle name="Normal 6 2 4 3 6" xfId="25388"/>
    <cellStyle name="Normal 6 2 4 3 7" xfId="37632"/>
    <cellStyle name="Normal 6 2 4 3 8" xfId="49861"/>
    <cellStyle name="Normal 6 2 4 4" xfId="8259"/>
    <cellStyle name="Normal 6 2 4 4 2" xfId="8260"/>
    <cellStyle name="Normal 6 2 4 4 2 2" xfId="8261"/>
    <cellStyle name="Normal 6 2 4 4 2 2 2" xfId="19260"/>
    <cellStyle name="Normal 6 2 4 4 2 2 2 2" xfId="31515"/>
    <cellStyle name="Normal 6 2 4 4 2 2 2 3" xfId="43756"/>
    <cellStyle name="Normal 6 2 4 4 2 2 3" xfId="25398"/>
    <cellStyle name="Normal 6 2 4 4 2 2 4" xfId="37642"/>
    <cellStyle name="Normal 6 2 4 4 2 2 5" xfId="49871"/>
    <cellStyle name="Normal 6 2 4 4 2 3" xfId="19259"/>
    <cellStyle name="Normal 6 2 4 4 2 3 2" xfId="31514"/>
    <cellStyle name="Normal 6 2 4 4 2 3 3" xfId="43755"/>
    <cellStyle name="Normal 6 2 4 4 2 4" xfId="25397"/>
    <cellStyle name="Normal 6 2 4 4 2 5" xfId="37641"/>
    <cellStyle name="Normal 6 2 4 4 2 6" xfId="49870"/>
    <cellStyle name="Normal 6 2 4 4 3" xfId="8262"/>
    <cellStyle name="Normal 6 2 4 4 3 2" xfId="19261"/>
    <cellStyle name="Normal 6 2 4 4 3 2 2" xfId="31516"/>
    <cellStyle name="Normal 6 2 4 4 3 2 3" xfId="43757"/>
    <cellStyle name="Normal 6 2 4 4 3 3" xfId="25399"/>
    <cellStyle name="Normal 6 2 4 4 3 4" xfId="37643"/>
    <cellStyle name="Normal 6 2 4 4 3 5" xfId="49872"/>
    <cellStyle name="Normal 6 2 4 4 4" xfId="19258"/>
    <cellStyle name="Normal 6 2 4 4 4 2" xfId="31513"/>
    <cellStyle name="Normal 6 2 4 4 4 3" xfId="43754"/>
    <cellStyle name="Normal 6 2 4 4 5" xfId="25396"/>
    <cellStyle name="Normal 6 2 4 4 6" xfId="37640"/>
    <cellStyle name="Normal 6 2 4 4 7" xfId="49869"/>
    <cellStyle name="Normal 6 2 4 5" xfId="8263"/>
    <cellStyle name="Normal 6 2 4 5 2" xfId="8264"/>
    <cellStyle name="Normal 6 2 4 5 2 2" xfId="19263"/>
    <cellStyle name="Normal 6 2 4 5 2 2 2" xfId="31518"/>
    <cellStyle name="Normal 6 2 4 5 2 2 3" xfId="43759"/>
    <cellStyle name="Normal 6 2 4 5 2 3" xfId="25401"/>
    <cellStyle name="Normal 6 2 4 5 2 4" xfId="37645"/>
    <cellStyle name="Normal 6 2 4 5 2 5" xfId="49874"/>
    <cellStyle name="Normal 6 2 4 5 3" xfId="19262"/>
    <cellStyle name="Normal 6 2 4 5 3 2" xfId="31517"/>
    <cellStyle name="Normal 6 2 4 5 3 3" xfId="43758"/>
    <cellStyle name="Normal 6 2 4 5 4" xfId="25400"/>
    <cellStyle name="Normal 6 2 4 5 5" xfId="37644"/>
    <cellStyle name="Normal 6 2 4 5 6" xfId="49873"/>
    <cellStyle name="Normal 6 2 4 6" xfId="8265"/>
    <cellStyle name="Normal 6 2 4 6 2" xfId="19264"/>
    <cellStyle name="Normal 6 2 4 6 2 2" xfId="31519"/>
    <cellStyle name="Normal 6 2 4 6 2 3" xfId="43760"/>
    <cellStyle name="Normal 6 2 4 6 3" xfId="25402"/>
    <cellStyle name="Normal 6 2 4 6 4" xfId="37646"/>
    <cellStyle name="Normal 6 2 4 6 5" xfId="49875"/>
    <cellStyle name="Normal 6 2 4 7" xfId="19233"/>
    <cellStyle name="Normal 6 2 4 7 2" xfId="31488"/>
    <cellStyle name="Normal 6 2 4 7 3" xfId="43729"/>
    <cellStyle name="Normal 6 2 4 8" xfId="25371"/>
    <cellStyle name="Normal 6 2 4 9" xfId="37615"/>
    <cellStyle name="Normal 6 2 5" xfId="8266"/>
    <cellStyle name="Normal 6 2 5 2" xfId="8267"/>
    <cellStyle name="Normal 6 2 5 2 2" xfId="8268"/>
    <cellStyle name="Normal 6 2 5 2 2 2" xfId="8269"/>
    <cellStyle name="Normal 6 2 5 2 2 2 2" xfId="8270"/>
    <cellStyle name="Normal 6 2 5 2 2 2 2 2" xfId="19269"/>
    <cellStyle name="Normal 6 2 5 2 2 2 2 2 2" xfId="31524"/>
    <cellStyle name="Normal 6 2 5 2 2 2 2 2 3" xfId="43765"/>
    <cellStyle name="Normal 6 2 5 2 2 2 2 3" xfId="25407"/>
    <cellStyle name="Normal 6 2 5 2 2 2 2 4" xfId="37651"/>
    <cellStyle name="Normal 6 2 5 2 2 2 2 5" xfId="49880"/>
    <cellStyle name="Normal 6 2 5 2 2 2 3" xfId="19268"/>
    <cellStyle name="Normal 6 2 5 2 2 2 3 2" xfId="31523"/>
    <cellStyle name="Normal 6 2 5 2 2 2 3 3" xfId="43764"/>
    <cellStyle name="Normal 6 2 5 2 2 2 4" xfId="25406"/>
    <cellStyle name="Normal 6 2 5 2 2 2 5" xfId="37650"/>
    <cellStyle name="Normal 6 2 5 2 2 2 6" xfId="49879"/>
    <cellStyle name="Normal 6 2 5 2 2 3" xfId="8271"/>
    <cellStyle name="Normal 6 2 5 2 2 3 2" xfId="19270"/>
    <cellStyle name="Normal 6 2 5 2 2 3 2 2" xfId="31525"/>
    <cellStyle name="Normal 6 2 5 2 2 3 2 3" xfId="43766"/>
    <cellStyle name="Normal 6 2 5 2 2 3 3" xfId="25408"/>
    <cellStyle name="Normal 6 2 5 2 2 3 4" xfId="37652"/>
    <cellStyle name="Normal 6 2 5 2 2 3 5" xfId="49881"/>
    <cellStyle name="Normal 6 2 5 2 2 4" xfId="19267"/>
    <cellStyle name="Normal 6 2 5 2 2 4 2" xfId="31522"/>
    <cellStyle name="Normal 6 2 5 2 2 4 3" xfId="43763"/>
    <cellStyle name="Normal 6 2 5 2 2 5" xfId="25405"/>
    <cellStyle name="Normal 6 2 5 2 2 6" xfId="37649"/>
    <cellStyle name="Normal 6 2 5 2 2 7" xfId="49878"/>
    <cellStyle name="Normal 6 2 5 2 3" xfId="8272"/>
    <cellStyle name="Normal 6 2 5 2 3 2" xfId="8273"/>
    <cellStyle name="Normal 6 2 5 2 3 2 2" xfId="19272"/>
    <cellStyle name="Normal 6 2 5 2 3 2 2 2" xfId="31527"/>
    <cellStyle name="Normal 6 2 5 2 3 2 2 3" xfId="43768"/>
    <cellStyle name="Normal 6 2 5 2 3 2 3" xfId="25410"/>
    <cellStyle name="Normal 6 2 5 2 3 2 4" xfId="37654"/>
    <cellStyle name="Normal 6 2 5 2 3 2 5" xfId="49883"/>
    <cellStyle name="Normal 6 2 5 2 3 3" xfId="19271"/>
    <cellStyle name="Normal 6 2 5 2 3 3 2" xfId="31526"/>
    <cellStyle name="Normal 6 2 5 2 3 3 3" xfId="43767"/>
    <cellStyle name="Normal 6 2 5 2 3 4" xfId="25409"/>
    <cellStyle name="Normal 6 2 5 2 3 5" xfId="37653"/>
    <cellStyle name="Normal 6 2 5 2 3 6" xfId="49882"/>
    <cellStyle name="Normal 6 2 5 2 4" xfId="8274"/>
    <cellStyle name="Normal 6 2 5 2 4 2" xfId="19273"/>
    <cellStyle name="Normal 6 2 5 2 4 2 2" xfId="31528"/>
    <cellStyle name="Normal 6 2 5 2 4 2 3" xfId="43769"/>
    <cellStyle name="Normal 6 2 5 2 4 3" xfId="25411"/>
    <cellStyle name="Normal 6 2 5 2 4 4" xfId="37655"/>
    <cellStyle name="Normal 6 2 5 2 4 5" xfId="49884"/>
    <cellStyle name="Normal 6 2 5 2 5" xfId="19266"/>
    <cellStyle name="Normal 6 2 5 2 5 2" xfId="31521"/>
    <cellStyle name="Normal 6 2 5 2 5 3" xfId="43762"/>
    <cellStyle name="Normal 6 2 5 2 6" xfId="25404"/>
    <cellStyle name="Normal 6 2 5 2 7" xfId="37648"/>
    <cellStyle name="Normal 6 2 5 2 8" xfId="49877"/>
    <cellStyle name="Normal 6 2 5 3" xfId="8275"/>
    <cellStyle name="Normal 6 2 5 3 2" xfId="8276"/>
    <cellStyle name="Normal 6 2 5 3 2 2" xfId="8277"/>
    <cellStyle name="Normal 6 2 5 3 2 2 2" xfId="19276"/>
    <cellStyle name="Normal 6 2 5 3 2 2 2 2" xfId="31531"/>
    <cellStyle name="Normal 6 2 5 3 2 2 2 3" xfId="43772"/>
    <cellStyle name="Normal 6 2 5 3 2 2 3" xfId="25414"/>
    <cellStyle name="Normal 6 2 5 3 2 2 4" xfId="37658"/>
    <cellStyle name="Normal 6 2 5 3 2 2 5" xfId="49887"/>
    <cellStyle name="Normal 6 2 5 3 2 3" xfId="19275"/>
    <cellStyle name="Normal 6 2 5 3 2 3 2" xfId="31530"/>
    <cellStyle name="Normal 6 2 5 3 2 3 3" xfId="43771"/>
    <cellStyle name="Normal 6 2 5 3 2 4" xfId="25413"/>
    <cellStyle name="Normal 6 2 5 3 2 5" xfId="37657"/>
    <cellStyle name="Normal 6 2 5 3 2 6" xfId="49886"/>
    <cellStyle name="Normal 6 2 5 3 3" xfId="8278"/>
    <cellStyle name="Normal 6 2 5 3 3 2" xfId="19277"/>
    <cellStyle name="Normal 6 2 5 3 3 2 2" xfId="31532"/>
    <cellStyle name="Normal 6 2 5 3 3 2 3" xfId="43773"/>
    <cellStyle name="Normal 6 2 5 3 3 3" xfId="25415"/>
    <cellStyle name="Normal 6 2 5 3 3 4" xfId="37659"/>
    <cellStyle name="Normal 6 2 5 3 3 5" xfId="49888"/>
    <cellStyle name="Normal 6 2 5 3 4" xfId="19274"/>
    <cellStyle name="Normal 6 2 5 3 4 2" xfId="31529"/>
    <cellStyle name="Normal 6 2 5 3 4 3" xfId="43770"/>
    <cellStyle name="Normal 6 2 5 3 5" xfId="25412"/>
    <cellStyle name="Normal 6 2 5 3 6" xfId="37656"/>
    <cellStyle name="Normal 6 2 5 3 7" xfId="49885"/>
    <cellStyle name="Normal 6 2 5 4" xfId="8279"/>
    <cellStyle name="Normal 6 2 5 4 2" xfId="8280"/>
    <cellStyle name="Normal 6 2 5 4 2 2" xfId="19279"/>
    <cellStyle name="Normal 6 2 5 4 2 2 2" xfId="31534"/>
    <cellStyle name="Normal 6 2 5 4 2 2 3" xfId="43775"/>
    <cellStyle name="Normal 6 2 5 4 2 3" xfId="25417"/>
    <cellStyle name="Normal 6 2 5 4 2 4" xfId="37661"/>
    <cellStyle name="Normal 6 2 5 4 2 5" xfId="49890"/>
    <cellStyle name="Normal 6 2 5 4 3" xfId="19278"/>
    <cellStyle name="Normal 6 2 5 4 3 2" xfId="31533"/>
    <cellStyle name="Normal 6 2 5 4 3 3" xfId="43774"/>
    <cellStyle name="Normal 6 2 5 4 4" xfId="25416"/>
    <cellStyle name="Normal 6 2 5 4 5" xfId="37660"/>
    <cellStyle name="Normal 6 2 5 4 6" xfId="49889"/>
    <cellStyle name="Normal 6 2 5 5" xfId="8281"/>
    <cellStyle name="Normal 6 2 5 5 2" xfId="19280"/>
    <cellStyle name="Normal 6 2 5 5 2 2" xfId="31535"/>
    <cellStyle name="Normal 6 2 5 5 2 3" xfId="43776"/>
    <cellStyle name="Normal 6 2 5 5 3" xfId="25418"/>
    <cellStyle name="Normal 6 2 5 5 4" xfId="37662"/>
    <cellStyle name="Normal 6 2 5 5 5" xfId="49891"/>
    <cellStyle name="Normal 6 2 5 6" xfId="19265"/>
    <cellStyle name="Normal 6 2 5 6 2" xfId="31520"/>
    <cellStyle name="Normal 6 2 5 6 3" xfId="43761"/>
    <cellStyle name="Normal 6 2 5 7" xfId="25403"/>
    <cellStyle name="Normal 6 2 5 8" xfId="37647"/>
    <cellStyle name="Normal 6 2 5 9" xfId="49876"/>
    <cellStyle name="Normal 6 2 6" xfId="8282"/>
    <cellStyle name="Normal 6 2 6 2" xfId="8283"/>
    <cellStyle name="Normal 6 2 6 2 2" xfId="8284"/>
    <cellStyle name="Normal 6 2 6 2 2 2" xfId="8285"/>
    <cellStyle name="Normal 6 2 6 2 2 2 2" xfId="19284"/>
    <cellStyle name="Normal 6 2 6 2 2 2 2 2" xfId="31539"/>
    <cellStyle name="Normal 6 2 6 2 2 2 2 3" xfId="43780"/>
    <cellStyle name="Normal 6 2 6 2 2 2 3" xfId="25422"/>
    <cellStyle name="Normal 6 2 6 2 2 2 4" xfId="37666"/>
    <cellStyle name="Normal 6 2 6 2 2 2 5" xfId="49895"/>
    <cellStyle name="Normal 6 2 6 2 2 3" xfId="19283"/>
    <cellStyle name="Normal 6 2 6 2 2 3 2" xfId="31538"/>
    <cellStyle name="Normal 6 2 6 2 2 3 3" xfId="43779"/>
    <cellStyle name="Normal 6 2 6 2 2 4" xfId="25421"/>
    <cellStyle name="Normal 6 2 6 2 2 5" xfId="37665"/>
    <cellStyle name="Normal 6 2 6 2 2 6" xfId="49894"/>
    <cellStyle name="Normal 6 2 6 2 3" xfId="8286"/>
    <cellStyle name="Normal 6 2 6 2 3 2" xfId="19285"/>
    <cellStyle name="Normal 6 2 6 2 3 2 2" xfId="31540"/>
    <cellStyle name="Normal 6 2 6 2 3 2 3" xfId="43781"/>
    <cellStyle name="Normal 6 2 6 2 3 3" xfId="25423"/>
    <cellStyle name="Normal 6 2 6 2 3 4" xfId="37667"/>
    <cellStyle name="Normal 6 2 6 2 3 5" xfId="49896"/>
    <cellStyle name="Normal 6 2 6 2 4" xfId="19282"/>
    <cellStyle name="Normal 6 2 6 2 4 2" xfId="31537"/>
    <cellStyle name="Normal 6 2 6 2 4 3" xfId="43778"/>
    <cellStyle name="Normal 6 2 6 2 5" xfId="25420"/>
    <cellStyle name="Normal 6 2 6 2 6" xfId="37664"/>
    <cellStyle name="Normal 6 2 6 2 7" xfId="49893"/>
    <cellStyle name="Normal 6 2 6 3" xfId="8287"/>
    <cellStyle name="Normal 6 2 6 3 2" xfId="8288"/>
    <cellStyle name="Normal 6 2 6 3 2 2" xfId="19287"/>
    <cellStyle name="Normal 6 2 6 3 2 2 2" xfId="31542"/>
    <cellStyle name="Normal 6 2 6 3 2 2 3" xfId="43783"/>
    <cellStyle name="Normal 6 2 6 3 2 3" xfId="25425"/>
    <cellStyle name="Normal 6 2 6 3 2 4" xfId="37669"/>
    <cellStyle name="Normal 6 2 6 3 2 5" xfId="49898"/>
    <cellStyle name="Normal 6 2 6 3 3" xfId="19286"/>
    <cellStyle name="Normal 6 2 6 3 3 2" xfId="31541"/>
    <cellStyle name="Normal 6 2 6 3 3 3" xfId="43782"/>
    <cellStyle name="Normal 6 2 6 3 4" xfId="25424"/>
    <cellStyle name="Normal 6 2 6 3 5" xfId="37668"/>
    <cellStyle name="Normal 6 2 6 3 6" xfId="49897"/>
    <cellStyle name="Normal 6 2 6 4" xfId="8289"/>
    <cellStyle name="Normal 6 2 6 4 2" xfId="19288"/>
    <cellStyle name="Normal 6 2 6 4 2 2" xfId="31543"/>
    <cellStyle name="Normal 6 2 6 4 2 3" xfId="43784"/>
    <cellStyle name="Normal 6 2 6 4 3" xfId="25426"/>
    <cellStyle name="Normal 6 2 6 4 4" xfId="37670"/>
    <cellStyle name="Normal 6 2 6 4 5" xfId="49899"/>
    <cellStyle name="Normal 6 2 6 5" xfId="19281"/>
    <cellStyle name="Normal 6 2 6 5 2" xfId="31536"/>
    <cellStyle name="Normal 6 2 6 5 3" xfId="43777"/>
    <cellStyle name="Normal 6 2 6 6" xfId="25419"/>
    <cellStyle name="Normal 6 2 6 7" xfId="37663"/>
    <cellStyle name="Normal 6 2 6 8" xfId="49892"/>
    <cellStyle name="Normal 6 2 7" xfId="8290"/>
    <cellStyle name="Normal 6 2 7 2" xfId="8291"/>
    <cellStyle name="Normal 6 2 7 2 2" xfId="8292"/>
    <cellStyle name="Normal 6 2 7 2 2 2" xfId="19291"/>
    <cellStyle name="Normal 6 2 7 2 2 2 2" xfId="31546"/>
    <cellStyle name="Normal 6 2 7 2 2 2 3" xfId="43787"/>
    <cellStyle name="Normal 6 2 7 2 2 3" xfId="25429"/>
    <cellStyle name="Normal 6 2 7 2 2 4" xfId="37673"/>
    <cellStyle name="Normal 6 2 7 2 2 5" xfId="49902"/>
    <cellStyle name="Normal 6 2 7 2 3" xfId="19290"/>
    <cellStyle name="Normal 6 2 7 2 3 2" xfId="31545"/>
    <cellStyle name="Normal 6 2 7 2 3 3" xfId="43786"/>
    <cellStyle name="Normal 6 2 7 2 4" xfId="25428"/>
    <cellStyle name="Normal 6 2 7 2 5" xfId="37672"/>
    <cellStyle name="Normal 6 2 7 2 6" xfId="49901"/>
    <cellStyle name="Normal 6 2 7 3" xfId="8293"/>
    <cellStyle name="Normal 6 2 7 3 2" xfId="19292"/>
    <cellStyle name="Normal 6 2 7 3 2 2" xfId="31547"/>
    <cellStyle name="Normal 6 2 7 3 2 3" xfId="43788"/>
    <cellStyle name="Normal 6 2 7 3 3" xfId="25430"/>
    <cellStyle name="Normal 6 2 7 3 4" xfId="37674"/>
    <cellStyle name="Normal 6 2 7 3 5" xfId="49903"/>
    <cellStyle name="Normal 6 2 7 4" xfId="19289"/>
    <cellStyle name="Normal 6 2 7 4 2" xfId="31544"/>
    <cellStyle name="Normal 6 2 7 4 3" xfId="43785"/>
    <cellStyle name="Normal 6 2 7 5" xfId="25427"/>
    <cellStyle name="Normal 6 2 7 6" xfId="37671"/>
    <cellStyle name="Normal 6 2 7 7" xfId="49900"/>
    <cellStyle name="Normal 6 2 8" xfId="8294"/>
    <cellStyle name="Normal 6 2 8 2" xfId="8295"/>
    <cellStyle name="Normal 6 2 8 2 2" xfId="8296"/>
    <cellStyle name="Normal 6 2 8 2 2 2" xfId="19295"/>
    <cellStyle name="Normal 6 2 8 2 2 2 2" xfId="31550"/>
    <cellStyle name="Normal 6 2 8 2 2 2 3" xfId="43791"/>
    <cellStyle name="Normal 6 2 8 2 2 3" xfId="25433"/>
    <cellStyle name="Normal 6 2 8 2 2 4" xfId="37677"/>
    <cellStyle name="Normal 6 2 8 2 2 5" xfId="49906"/>
    <cellStyle name="Normal 6 2 8 2 3" xfId="19294"/>
    <cellStyle name="Normal 6 2 8 2 3 2" xfId="31549"/>
    <cellStyle name="Normal 6 2 8 2 3 3" xfId="43790"/>
    <cellStyle name="Normal 6 2 8 2 4" xfId="25432"/>
    <cellStyle name="Normal 6 2 8 2 5" xfId="37676"/>
    <cellStyle name="Normal 6 2 8 2 6" xfId="49905"/>
    <cellStyle name="Normal 6 2 8 3" xfId="8297"/>
    <cellStyle name="Normal 6 2 8 3 2" xfId="19296"/>
    <cellStyle name="Normal 6 2 8 3 2 2" xfId="31551"/>
    <cellStyle name="Normal 6 2 8 3 2 3" xfId="43792"/>
    <cellStyle name="Normal 6 2 8 3 3" xfId="25434"/>
    <cellStyle name="Normal 6 2 8 3 4" xfId="37678"/>
    <cellStyle name="Normal 6 2 8 3 5" xfId="49907"/>
    <cellStyle name="Normal 6 2 8 4" xfId="19293"/>
    <cellStyle name="Normal 6 2 8 4 2" xfId="31548"/>
    <cellStyle name="Normal 6 2 8 4 3" xfId="43789"/>
    <cellStyle name="Normal 6 2 8 5" xfId="25431"/>
    <cellStyle name="Normal 6 2 8 6" xfId="37675"/>
    <cellStyle name="Normal 6 2 8 7" xfId="49904"/>
    <cellStyle name="Normal 6 2 9" xfId="8298"/>
    <cellStyle name="Normal 6 2 9 2" xfId="8299"/>
    <cellStyle name="Normal 6 2 9 2 2" xfId="19298"/>
    <cellStyle name="Normal 6 2 9 2 2 2" xfId="31553"/>
    <cellStyle name="Normal 6 2 9 2 2 3" xfId="43794"/>
    <cellStyle name="Normal 6 2 9 2 3" xfId="25436"/>
    <cellStyle name="Normal 6 2 9 2 4" xfId="37680"/>
    <cellStyle name="Normal 6 2 9 2 5" xfId="49909"/>
    <cellStyle name="Normal 6 2 9 3" xfId="19297"/>
    <cellStyle name="Normal 6 2 9 3 2" xfId="31552"/>
    <cellStyle name="Normal 6 2 9 3 3" xfId="43793"/>
    <cellStyle name="Normal 6 2 9 4" xfId="25435"/>
    <cellStyle name="Normal 6 2 9 5" xfId="37679"/>
    <cellStyle name="Normal 6 2 9 6" xfId="49908"/>
    <cellStyle name="Normal 6 3" xfId="8300"/>
    <cellStyle name="Normal 6 3 10" xfId="19299"/>
    <cellStyle name="Normal 6 3 10 2" xfId="31554"/>
    <cellStyle name="Normal 6 3 10 3" xfId="43795"/>
    <cellStyle name="Normal 6 3 11" xfId="25437"/>
    <cellStyle name="Normal 6 3 12" xfId="37681"/>
    <cellStyle name="Normal 6 3 13" xfId="49910"/>
    <cellStyle name="Normal 6 3 2" xfId="8301"/>
    <cellStyle name="Normal 6 3 2 10" xfId="37682"/>
    <cellStyle name="Normal 6 3 2 11" xfId="49911"/>
    <cellStyle name="Normal 6 3 2 2" xfId="8302"/>
    <cellStyle name="Normal 6 3 2 2 10" xfId="49912"/>
    <cellStyle name="Normal 6 3 2 2 2" xfId="8303"/>
    <cellStyle name="Normal 6 3 2 2 2 2" xfId="8304"/>
    <cellStyle name="Normal 6 3 2 2 2 2 2" xfId="8305"/>
    <cellStyle name="Normal 6 3 2 2 2 2 2 2" xfId="8306"/>
    <cellStyle name="Normal 6 3 2 2 2 2 2 2 2" xfId="8307"/>
    <cellStyle name="Normal 6 3 2 2 2 2 2 2 2 2" xfId="19306"/>
    <cellStyle name="Normal 6 3 2 2 2 2 2 2 2 2 2" xfId="31561"/>
    <cellStyle name="Normal 6 3 2 2 2 2 2 2 2 2 3" xfId="43802"/>
    <cellStyle name="Normal 6 3 2 2 2 2 2 2 2 3" xfId="25444"/>
    <cellStyle name="Normal 6 3 2 2 2 2 2 2 2 4" xfId="37688"/>
    <cellStyle name="Normal 6 3 2 2 2 2 2 2 2 5" xfId="49917"/>
    <cellStyle name="Normal 6 3 2 2 2 2 2 2 3" xfId="19305"/>
    <cellStyle name="Normal 6 3 2 2 2 2 2 2 3 2" xfId="31560"/>
    <cellStyle name="Normal 6 3 2 2 2 2 2 2 3 3" xfId="43801"/>
    <cellStyle name="Normal 6 3 2 2 2 2 2 2 4" xfId="25443"/>
    <cellStyle name="Normal 6 3 2 2 2 2 2 2 5" xfId="37687"/>
    <cellStyle name="Normal 6 3 2 2 2 2 2 2 6" xfId="49916"/>
    <cellStyle name="Normal 6 3 2 2 2 2 2 3" xfId="8308"/>
    <cellStyle name="Normal 6 3 2 2 2 2 2 3 2" xfId="19307"/>
    <cellStyle name="Normal 6 3 2 2 2 2 2 3 2 2" xfId="31562"/>
    <cellStyle name="Normal 6 3 2 2 2 2 2 3 2 3" xfId="43803"/>
    <cellStyle name="Normal 6 3 2 2 2 2 2 3 3" xfId="25445"/>
    <cellStyle name="Normal 6 3 2 2 2 2 2 3 4" xfId="37689"/>
    <cellStyle name="Normal 6 3 2 2 2 2 2 3 5" xfId="49918"/>
    <cellStyle name="Normal 6 3 2 2 2 2 2 4" xfId="19304"/>
    <cellStyle name="Normal 6 3 2 2 2 2 2 4 2" xfId="31559"/>
    <cellStyle name="Normal 6 3 2 2 2 2 2 4 3" xfId="43800"/>
    <cellStyle name="Normal 6 3 2 2 2 2 2 5" xfId="25442"/>
    <cellStyle name="Normal 6 3 2 2 2 2 2 6" xfId="37686"/>
    <cellStyle name="Normal 6 3 2 2 2 2 2 7" xfId="49915"/>
    <cellStyle name="Normal 6 3 2 2 2 2 3" xfId="8309"/>
    <cellStyle name="Normal 6 3 2 2 2 2 3 2" xfId="8310"/>
    <cellStyle name="Normal 6 3 2 2 2 2 3 2 2" xfId="19309"/>
    <cellStyle name="Normal 6 3 2 2 2 2 3 2 2 2" xfId="31564"/>
    <cellStyle name="Normal 6 3 2 2 2 2 3 2 2 3" xfId="43805"/>
    <cellStyle name="Normal 6 3 2 2 2 2 3 2 3" xfId="25447"/>
    <cellStyle name="Normal 6 3 2 2 2 2 3 2 4" xfId="37691"/>
    <cellStyle name="Normal 6 3 2 2 2 2 3 2 5" xfId="49920"/>
    <cellStyle name="Normal 6 3 2 2 2 2 3 3" xfId="19308"/>
    <cellStyle name="Normal 6 3 2 2 2 2 3 3 2" xfId="31563"/>
    <cellStyle name="Normal 6 3 2 2 2 2 3 3 3" xfId="43804"/>
    <cellStyle name="Normal 6 3 2 2 2 2 3 4" xfId="25446"/>
    <cellStyle name="Normal 6 3 2 2 2 2 3 5" xfId="37690"/>
    <cellStyle name="Normal 6 3 2 2 2 2 3 6" xfId="49919"/>
    <cellStyle name="Normal 6 3 2 2 2 2 4" xfId="8311"/>
    <cellStyle name="Normal 6 3 2 2 2 2 4 2" xfId="19310"/>
    <cellStyle name="Normal 6 3 2 2 2 2 4 2 2" xfId="31565"/>
    <cellStyle name="Normal 6 3 2 2 2 2 4 2 3" xfId="43806"/>
    <cellStyle name="Normal 6 3 2 2 2 2 4 3" xfId="25448"/>
    <cellStyle name="Normal 6 3 2 2 2 2 4 4" xfId="37692"/>
    <cellStyle name="Normal 6 3 2 2 2 2 4 5" xfId="49921"/>
    <cellStyle name="Normal 6 3 2 2 2 2 5" xfId="19303"/>
    <cellStyle name="Normal 6 3 2 2 2 2 5 2" xfId="31558"/>
    <cellStyle name="Normal 6 3 2 2 2 2 5 3" xfId="43799"/>
    <cellStyle name="Normal 6 3 2 2 2 2 6" xfId="25441"/>
    <cellStyle name="Normal 6 3 2 2 2 2 7" xfId="37685"/>
    <cellStyle name="Normal 6 3 2 2 2 2 8" xfId="49914"/>
    <cellStyle name="Normal 6 3 2 2 2 3" xfId="8312"/>
    <cellStyle name="Normal 6 3 2 2 2 3 2" xfId="8313"/>
    <cellStyle name="Normal 6 3 2 2 2 3 2 2" xfId="8314"/>
    <cellStyle name="Normal 6 3 2 2 2 3 2 2 2" xfId="19313"/>
    <cellStyle name="Normal 6 3 2 2 2 3 2 2 2 2" xfId="31568"/>
    <cellStyle name="Normal 6 3 2 2 2 3 2 2 2 3" xfId="43809"/>
    <cellStyle name="Normal 6 3 2 2 2 3 2 2 3" xfId="25451"/>
    <cellStyle name="Normal 6 3 2 2 2 3 2 2 4" xfId="37695"/>
    <cellStyle name="Normal 6 3 2 2 2 3 2 2 5" xfId="49924"/>
    <cellStyle name="Normal 6 3 2 2 2 3 2 3" xfId="19312"/>
    <cellStyle name="Normal 6 3 2 2 2 3 2 3 2" xfId="31567"/>
    <cellStyle name="Normal 6 3 2 2 2 3 2 3 3" xfId="43808"/>
    <cellStyle name="Normal 6 3 2 2 2 3 2 4" xfId="25450"/>
    <cellStyle name="Normal 6 3 2 2 2 3 2 5" xfId="37694"/>
    <cellStyle name="Normal 6 3 2 2 2 3 2 6" xfId="49923"/>
    <cellStyle name="Normal 6 3 2 2 2 3 3" xfId="8315"/>
    <cellStyle name="Normal 6 3 2 2 2 3 3 2" xfId="19314"/>
    <cellStyle name="Normal 6 3 2 2 2 3 3 2 2" xfId="31569"/>
    <cellStyle name="Normal 6 3 2 2 2 3 3 2 3" xfId="43810"/>
    <cellStyle name="Normal 6 3 2 2 2 3 3 3" xfId="25452"/>
    <cellStyle name="Normal 6 3 2 2 2 3 3 4" xfId="37696"/>
    <cellStyle name="Normal 6 3 2 2 2 3 3 5" xfId="49925"/>
    <cellStyle name="Normal 6 3 2 2 2 3 4" xfId="19311"/>
    <cellStyle name="Normal 6 3 2 2 2 3 4 2" xfId="31566"/>
    <cellStyle name="Normal 6 3 2 2 2 3 4 3" xfId="43807"/>
    <cellStyle name="Normal 6 3 2 2 2 3 5" xfId="25449"/>
    <cellStyle name="Normal 6 3 2 2 2 3 6" xfId="37693"/>
    <cellStyle name="Normal 6 3 2 2 2 3 7" xfId="49922"/>
    <cellStyle name="Normal 6 3 2 2 2 4" xfId="8316"/>
    <cellStyle name="Normal 6 3 2 2 2 4 2" xfId="8317"/>
    <cellStyle name="Normal 6 3 2 2 2 4 2 2" xfId="19316"/>
    <cellStyle name="Normal 6 3 2 2 2 4 2 2 2" xfId="31571"/>
    <cellStyle name="Normal 6 3 2 2 2 4 2 2 3" xfId="43812"/>
    <cellStyle name="Normal 6 3 2 2 2 4 2 3" xfId="25454"/>
    <cellStyle name="Normal 6 3 2 2 2 4 2 4" xfId="37698"/>
    <cellStyle name="Normal 6 3 2 2 2 4 2 5" xfId="49927"/>
    <cellStyle name="Normal 6 3 2 2 2 4 3" xfId="19315"/>
    <cellStyle name="Normal 6 3 2 2 2 4 3 2" xfId="31570"/>
    <cellStyle name="Normal 6 3 2 2 2 4 3 3" xfId="43811"/>
    <cellStyle name="Normal 6 3 2 2 2 4 4" xfId="25453"/>
    <cellStyle name="Normal 6 3 2 2 2 4 5" xfId="37697"/>
    <cellStyle name="Normal 6 3 2 2 2 4 6" xfId="49926"/>
    <cellStyle name="Normal 6 3 2 2 2 5" xfId="8318"/>
    <cellStyle name="Normal 6 3 2 2 2 5 2" xfId="19317"/>
    <cellStyle name="Normal 6 3 2 2 2 5 2 2" xfId="31572"/>
    <cellStyle name="Normal 6 3 2 2 2 5 2 3" xfId="43813"/>
    <cellStyle name="Normal 6 3 2 2 2 5 3" xfId="25455"/>
    <cellStyle name="Normal 6 3 2 2 2 5 4" xfId="37699"/>
    <cellStyle name="Normal 6 3 2 2 2 5 5" xfId="49928"/>
    <cellStyle name="Normal 6 3 2 2 2 6" xfId="19302"/>
    <cellStyle name="Normal 6 3 2 2 2 6 2" xfId="31557"/>
    <cellStyle name="Normal 6 3 2 2 2 6 3" xfId="43798"/>
    <cellStyle name="Normal 6 3 2 2 2 7" xfId="25440"/>
    <cellStyle name="Normal 6 3 2 2 2 8" xfId="37684"/>
    <cellStyle name="Normal 6 3 2 2 2 9" xfId="49913"/>
    <cellStyle name="Normal 6 3 2 2 3" xfId="8319"/>
    <cellStyle name="Normal 6 3 2 2 3 2" xfId="8320"/>
    <cellStyle name="Normal 6 3 2 2 3 2 2" xfId="8321"/>
    <cellStyle name="Normal 6 3 2 2 3 2 2 2" xfId="8322"/>
    <cellStyle name="Normal 6 3 2 2 3 2 2 2 2" xfId="19321"/>
    <cellStyle name="Normal 6 3 2 2 3 2 2 2 2 2" xfId="31576"/>
    <cellStyle name="Normal 6 3 2 2 3 2 2 2 2 3" xfId="43817"/>
    <cellStyle name="Normal 6 3 2 2 3 2 2 2 3" xfId="25459"/>
    <cellStyle name="Normal 6 3 2 2 3 2 2 2 4" xfId="37703"/>
    <cellStyle name="Normal 6 3 2 2 3 2 2 2 5" xfId="49932"/>
    <cellStyle name="Normal 6 3 2 2 3 2 2 3" xfId="19320"/>
    <cellStyle name="Normal 6 3 2 2 3 2 2 3 2" xfId="31575"/>
    <cellStyle name="Normal 6 3 2 2 3 2 2 3 3" xfId="43816"/>
    <cellStyle name="Normal 6 3 2 2 3 2 2 4" xfId="25458"/>
    <cellStyle name="Normal 6 3 2 2 3 2 2 5" xfId="37702"/>
    <cellStyle name="Normal 6 3 2 2 3 2 2 6" xfId="49931"/>
    <cellStyle name="Normal 6 3 2 2 3 2 3" xfId="8323"/>
    <cellStyle name="Normal 6 3 2 2 3 2 3 2" xfId="19322"/>
    <cellStyle name="Normal 6 3 2 2 3 2 3 2 2" xfId="31577"/>
    <cellStyle name="Normal 6 3 2 2 3 2 3 2 3" xfId="43818"/>
    <cellStyle name="Normal 6 3 2 2 3 2 3 3" xfId="25460"/>
    <cellStyle name="Normal 6 3 2 2 3 2 3 4" xfId="37704"/>
    <cellStyle name="Normal 6 3 2 2 3 2 3 5" xfId="49933"/>
    <cellStyle name="Normal 6 3 2 2 3 2 4" xfId="19319"/>
    <cellStyle name="Normal 6 3 2 2 3 2 4 2" xfId="31574"/>
    <cellStyle name="Normal 6 3 2 2 3 2 4 3" xfId="43815"/>
    <cellStyle name="Normal 6 3 2 2 3 2 5" xfId="25457"/>
    <cellStyle name="Normal 6 3 2 2 3 2 6" xfId="37701"/>
    <cellStyle name="Normal 6 3 2 2 3 2 7" xfId="49930"/>
    <cellStyle name="Normal 6 3 2 2 3 3" xfId="8324"/>
    <cellStyle name="Normal 6 3 2 2 3 3 2" xfId="8325"/>
    <cellStyle name="Normal 6 3 2 2 3 3 2 2" xfId="19324"/>
    <cellStyle name="Normal 6 3 2 2 3 3 2 2 2" xfId="31579"/>
    <cellStyle name="Normal 6 3 2 2 3 3 2 2 3" xfId="43820"/>
    <cellStyle name="Normal 6 3 2 2 3 3 2 3" xfId="25462"/>
    <cellStyle name="Normal 6 3 2 2 3 3 2 4" xfId="37706"/>
    <cellStyle name="Normal 6 3 2 2 3 3 2 5" xfId="49935"/>
    <cellStyle name="Normal 6 3 2 2 3 3 3" xfId="19323"/>
    <cellStyle name="Normal 6 3 2 2 3 3 3 2" xfId="31578"/>
    <cellStyle name="Normal 6 3 2 2 3 3 3 3" xfId="43819"/>
    <cellStyle name="Normal 6 3 2 2 3 3 4" xfId="25461"/>
    <cellStyle name="Normal 6 3 2 2 3 3 5" xfId="37705"/>
    <cellStyle name="Normal 6 3 2 2 3 3 6" xfId="49934"/>
    <cellStyle name="Normal 6 3 2 2 3 4" xfId="8326"/>
    <cellStyle name="Normal 6 3 2 2 3 4 2" xfId="19325"/>
    <cellStyle name="Normal 6 3 2 2 3 4 2 2" xfId="31580"/>
    <cellStyle name="Normal 6 3 2 2 3 4 2 3" xfId="43821"/>
    <cellStyle name="Normal 6 3 2 2 3 4 3" xfId="25463"/>
    <cellStyle name="Normal 6 3 2 2 3 4 4" xfId="37707"/>
    <cellStyle name="Normal 6 3 2 2 3 4 5" xfId="49936"/>
    <cellStyle name="Normal 6 3 2 2 3 5" xfId="19318"/>
    <cellStyle name="Normal 6 3 2 2 3 5 2" xfId="31573"/>
    <cellStyle name="Normal 6 3 2 2 3 5 3" xfId="43814"/>
    <cellStyle name="Normal 6 3 2 2 3 6" xfId="25456"/>
    <cellStyle name="Normal 6 3 2 2 3 7" xfId="37700"/>
    <cellStyle name="Normal 6 3 2 2 3 8" xfId="49929"/>
    <cellStyle name="Normal 6 3 2 2 4" xfId="8327"/>
    <cellStyle name="Normal 6 3 2 2 4 2" xfId="8328"/>
    <cellStyle name="Normal 6 3 2 2 4 2 2" xfId="8329"/>
    <cellStyle name="Normal 6 3 2 2 4 2 2 2" xfId="19328"/>
    <cellStyle name="Normal 6 3 2 2 4 2 2 2 2" xfId="31583"/>
    <cellStyle name="Normal 6 3 2 2 4 2 2 2 3" xfId="43824"/>
    <cellStyle name="Normal 6 3 2 2 4 2 2 3" xfId="25466"/>
    <cellStyle name="Normal 6 3 2 2 4 2 2 4" xfId="37710"/>
    <cellStyle name="Normal 6 3 2 2 4 2 2 5" xfId="49939"/>
    <cellStyle name="Normal 6 3 2 2 4 2 3" xfId="19327"/>
    <cellStyle name="Normal 6 3 2 2 4 2 3 2" xfId="31582"/>
    <cellStyle name="Normal 6 3 2 2 4 2 3 3" xfId="43823"/>
    <cellStyle name="Normal 6 3 2 2 4 2 4" xfId="25465"/>
    <cellStyle name="Normal 6 3 2 2 4 2 5" xfId="37709"/>
    <cellStyle name="Normal 6 3 2 2 4 2 6" xfId="49938"/>
    <cellStyle name="Normal 6 3 2 2 4 3" xfId="8330"/>
    <cellStyle name="Normal 6 3 2 2 4 3 2" xfId="19329"/>
    <cellStyle name="Normal 6 3 2 2 4 3 2 2" xfId="31584"/>
    <cellStyle name="Normal 6 3 2 2 4 3 2 3" xfId="43825"/>
    <cellStyle name="Normal 6 3 2 2 4 3 3" xfId="25467"/>
    <cellStyle name="Normal 6 3 2 2 4 3 4" xfId="37711"/>
    <cellStyle name="Normal 6 3 2 2 4 3 5" xfId="49940"/>
    <cellStyle name="Normal 6 3 2 2 4 4" xfId="19326"/>
    <cellStyle name="Normal 6 3 2 2 4 4 2" xfId="31581"/>
    <cellStyle name="Normal 6 3 2 2 4 4 3" xfId="43822"/>
    <cellStyle name="Normal 6 3 2 2 4 5" xfId="25464"/>
    <cellStyle name="Normal 6 3 2 2 4 6" xfId="37708"/>
    <cellStyle name="Normal 6 3 2 2 4 7" xfId="49937"/>
    <cellStyle name="Normal 6 3 2 2 5" xfId="8331"/>
    <cellStyle name="Normal 6 3 2 2 5 2" xfId="8332"/>
    <cellStyle name="Normal 6 3 2 2 5 2 2" xfId="19331"/>
    <cellStyle name="Normal 6 3 2 2 5 2 2 2" xfId="31586"/>
    <cellStyle name="Normal 6 3 2 2 5 2 2 3" xfId="43827"/>
    <cellStyle name="Normal 6 3 2 2 5 2 3" xfId="25469"/>
    <cellStyle name="Normal 6 3 2 2 5 2 4" xfId="37713"/>
    <cellStyle name="Normal 6 3 2 2 5 2 5" xfId="49942"/>
    <cellStyle name="Normal 6 3 2 2 5 3" xfId="19330"/>
    <cellStyle name="Normal 6 3 2 2 5 3 2" xfId="31585"/>
    <cellStyle name="Normal 6 3 2 2 5 3 3" xfId="43826"/>
    <cellStyle name="Normal 6 3 2 2 5 4" xfId="25468"/>
    <cellStyle name="Normal 6 3 2 2 5 5" xfId="37712"/>
    <cellStyle name="Normal 6 3 2 2 5 6" xfId="49941"/>
    <cellStyle name="Normal 6 3 2 2 6" xfId="8333"/>
    <cellStyle name="Normal 6 3 2 2 6 2" xfId="19332"/>
    <cellStyle name="Normal 6 3 2 2 6 2 2" xfId="31587"/>
    <cellStyle name="Normal 6 3 2 2 6 2 3" xfId="43828"/>
    <cellStyle name="Normal 6 3 2 2 6 3" xfId="25470"/>
    <cellStyle name="Normal 6 3 2 2 6 4" xfId="37714"/>
    <cellStyle name="Normal 6 3 2 2 6 5" xfId="49943"/>
    <cellStyle name="Normal 6 3 2 2 7" xfId="19301"/>
    <cellStyle name="Normal 6 3 2 2 7 2" xfId="31556"/>
    <cellStyle name="Normal 6 3 2 2 7 3" xfId="43797"/>
    <cellStyle name="Normal 6 3 2 2 8" xfId="25439"/>
    <cellStyle name="Normal 6 3 2 2 9" xfId="37683"/>
    <cellStyle name="Normal 6 3 2 3" xfId="8334"/>
    <cellStyle name="Normal 6 3 2 3 2" xfId="8335"/>
    <cellStyle name="Normal 6 3 2 3 2 2" xfId="8336"/>
    <cellStyle name="Normal 6 3 2 3 2 2 2" xfId="8337"/>
    <cellStyle name="Normal 6 3 2 3 2 2 2 2" xfId="8338"/>
    <cellStyle name="Normal 6 3 2 3 2 2 2 2 2" xfId="19337"/>
    <cellStyle name="Normal 6 3 2 3 2 2 2 2 2 2" xfId="31592"/>
    <cellStyle name="Normal 6 3 2 3 2 2 2 2 2 3" xfId="43833"/>
    <cellStyle name="Normal 6 3 2 3 2 2 2 2 3" xfId="25475"/>
    <cellStyle name="Normal 6 3 2 3 2 2 2 2 4" xfId="37719"/>
    <cellStyle name="Normal 6 3 2 3 2 2 2 2 5" xfId="49948"/>
    <cellStyle name="Normal 6 3 2 3 2 2 2 3" xfId="19336"/>
    <cellStyle name="Normal 6 3 2 3 2 2 2 3 2" xfId="31591"/>
    <cellStyle name="Normal 6 3 2 3 2 2 2 3 3" xfId="43832"/>
    <cellStyle name="Normal 6 3 2 3 2 2 2 4" xfId="25474"/>
    <cellStyle name="Normal 6 3 2 3 2 2 2 5" xfId="37718"/>
    <cellStyle name="Normal 6 3 2 3 2 2 2 6" xfId="49947"/>
    <cellStyle name="Normal 6 3 2 3 2 2 3" xfId="8339"/>
    <cellStyle name="Normal 6 3 2 3 2 2 3 2" xfId="19338"/>
    <cellStyle name="Normal 6 3 2 3 2 2 3 2 2" xfId="31593"/>
    <cellStyle name="Normal 6 3 2 3 2 2 3 2 3" xfId="43834"/>
    <cellStyle name="Normal 6 3 2 3 2 2 3 3" xfId="25476"/>
    <cellStyle name="Normal 6 3 2 3 2 2 3 4" xfId="37720"/>
    <cellStyle name="Normal 6 3 2 3 2 2 3 5" xfId="49949"/>
    <cellStyle name="Normal 6 3 2 3 2 2 4" xfId="19335"/>
    <cellStyle name="Normal 6 3 2 3 2 2 4 2" xfId="31590"/>
    <cellStyle name="Normal 6 3 2 3 2 2 4 3" xfId="43831"/>
    <cellStyle name="Normal 6 3 2 3 2 2 5" xfId="25473"/>
    <cellStyle name="Normal 6 3 2 3 2 2 6" xfId="37717"/>
    <cellStyle name="Normal 6 3 2 3 2 2 7" xfId="49946"/>
    <cellStyle name="Normal 6 3 2 3 2 3" xfId="8340"/>
    <cellStyle name="Normal 6 3 2 3 2 3 2" xfId="8341"/>
    <cellStyle name="Normal 6 3 2 3 2 3 2 2" xfId="19340"/>
    <cellStyle name="Normal 6 3 2 3 2 3 2 2 2" xfId="31595"/>
    <cellStyle name="Normal 6 3 2 3 2 3 2 2 3" xfId="43836"/>
    <cellStyle name="Normal 6 3 2 3 2 3 2 3" xfId="25478"/>
    <cellStyle name="Normal 6 3 2 3 2 3 2 4" xfId="37722"/>
    <cellStyle name="Normal 6 3 2 3 2 3 2 5" xfId="49951"/>
    <cellStyle name="Normal 6 3 2 3 2 3 3" xfId="19339"/>
    <cellStyle name="Normal 6 3 2 3 2 3 3 2" xfId="31594"/>
    <cellStyle name="Normal 6 3 2 3 2 3 3 3" xfId="43835"/>
    <cellStyle name="Normal 6 3 2 3 2 3 4" xfId="25477"/>
    <cellStyle name="Normal 6 3 2 3 2 3 5" xfId="37721"/>
    <cellStyle name="Normal 6 3 2 3 2 3 6" xfId="49950"/>
    <cellStyle name="Normal 6 3 2 3 2 4" xfId="8342"/>
    <cellStyle name="Normal 6 3 2 3 2 4 2" xfId="19341"/>
    <cellStyle name="Normal 6 3 2 3 2 4 2 2" xfId="31596"/>
    <cellStyle name="Normal 6 3 2 3 2 4 2 3" xfId="43837"/>
    <cellStyle name="Normal 6 3 2 3 2 4 3" xfId="25479"/>
    <cellStyle name="Normal 6 3 2 3 2 4 4" xfId="37723"/>
    <cellStyle name="Normal 6 3 2 3 2 4 5" xfId="49952"/>
    <cellStyle name="Normal 6 3 2 3 2 5" xfId="19334"/>
    <cellStyle name="Normal 6 3 2 3 2 5 2" xfId="31589"/>
    <cellStyle name="Normal 6 3 2 3 2 5 3" xfId="43830"/>
    <cellStyle name="Normal 6 3 2 3 2 6" xfId="25472"/>
    <cellStyle name="Normal 6 3 2 3 2 7" xfId="37716"/>
    <cellStyle name="Normal 6 3 2 3 2 8" xfId="49945"/>
    <cellStyle name="Normal 6 3 2 3 3" xfId="8343"/>
    <cellStyle name="Normal 6 3 2 3 3 2" xfId="8344"/>
    <cellStyle name="Normal 6 3 2 3 3 2 2" xfId="8345"/>
    <cellStyle name="Normal 6 3 2 3 3 2 2 2" xfId="19344"/>
    <cellStyle name="Normal 6 3 2 3 3 2 2 2 2" xfId="31599"/>
    <cellStyle name="Normal 6 3 2 3 3 2 2 2 3" xfId="43840"/>
    <cellStyle name="Normal 6 3 2 3 3 2 2 3" xfId="25482"/>
    <cellStyle name="Normal 6 3 2 3 3 2 2 4" xfId="37726"/>
    <cellStyle name="Normal 6 3 2 3 3 2 2 5" xfId="49955"/>
    <cellStyle name="Normal 6 3 2 3 3 2 3" xfId="19343"/>
    <cellStyle name="Normal 6 3 2 3 3 2 3 2" xfId="31598"/>
    <cellStyle name="Normal 6 3 2 3 3 2 3 3" xfId="43839"/>
    <cellStyle name="Normal 6 3 2 3 3 2 4" xfId="25481"/>
    <cellStyle name="Normal 6 3 2 3 3 2 5" xfId="37725"/>
    <cellStyle name="Normal 6 3 2 3 3 2 6" xfId="49954"/>
    <cellStyle name="Normal 6 3 2 3 3 3" xfId="8346"/>
    <cellStyle name="Normal 6 3 2 3 3 3 2" xfId="19345"/>
    <cellStyle name="Normal 6 3 2 3 3 3 2 2" xfId="31600"/>
    <cellStyle name="Normal 6 3 2 3 3 3 2 3" xfId="43841"/>
    <cellStyle name="Normal 6 3 2 3 3 3 3" xfId="25483"/>
    <cellStyle name="Normal 6 3 2 3 3 3 4" xfId="37727"/>
    <cellStyle name="Normal 6 3 2 3 3 3 5" xfId="49956"/>
    <cellStyle name="Normal 6 3 2 3 3 4" xfId="19342"/>
    <cellStyle name="Normal 6 3 2 3 3 4 2" xfId="31597"/>
    <cellStyle name="Normal 6 3 2 3 3 4 3" xfId="43838"/>
    <cellStyle name="Normal 6 3 2 3 3 5" xfId="25480"/>
    <cellStyle name="Normal 6 3 2 3 3 6" xfId="37724"/>
    <cellStyle name="Normal 6 3 2 3 3 7" xfId="49953"/>
    <cellStyle name="Normal 6 3 2 3 4" xfId="8347"/>
    <cellStyle name="Normal 6 3 2 3 4 2" xfId="8348"/>
    <cellStyle name="Normal 6 3 2 3 4 2 2" xfId="19347"/>
    <cellStyle name="Normal 6 3 2 3 4 2 2 2" xfId="31602"/>
    <cellStyle name="Normal 6 3 2 3 4 2 2 3" xfId="43843"/>
    <cellStyle name="Normal 6 3 2 3 4 2 3" xfId="25485"/>
    <cellStyle name="Normal 6 3 2 3 4 2 4" xfId="37729"/>
    <cellStyle name="Normal 6 3 2 3 4 2 5" xfId="49958"/>
    <cellStyle name="Normal 6 3 2 3 4 3" xfId="19346"/>
    <cellStyle name="Normal 6 3 2 3 4 3 2" xfId="31601"/>
    <cellStyle name="Normal 6 3 2 3 4 3 3" xfId="43842"/>
    <cellStyle name="Normal 6 3 2 3 4 4" xfId="25484"/>
    <cellStyle name="Normal 6 3 2 3 4 5" xfId="37728"/>
    <cellStyle name="Normal 6 3 2 3 4 6" xfId="49957"/>
    <cellStyle name="Normal 6 3 2 3 5" xfId="8349"/>
    <cellStyle name="Normal 6 3 2 3 5 2" xfId="19348"/>
    <cellStyle name="Normal 6 3 2 3 5 2 2" xfId="31603"/>
    <cellStyle name="Normal 6 3 2 3 5 2 3" xfId="43844"/>
    <cellStyle name="Normal 6 3 2 3 5 3" xfId="25486"/>
    <cellStyle name="Normal 6 3 2 3 5 4" xfId="37730"/>
    <cellStyle name="Normal 6 3 2 3 5 5" xfId="49959"/>
    <cellStyle name="Normal 6 3 2 3 6" xfId="19333"/>
    <cellStyle name="Normal 6 3 2 3 6 2" xfId="31588"/>
    <cellStyle name="Normal 6 3 2 3 6 3" xfId="43829"/>
    <cellStyle name="Normal 6 3 2 3 7" xfId="25471"/>
    <cellStyle name="Normal 6 3 2 3 8" xfId="37715"/>
    <cellStyle name="Normal 6 3 2 3 9" xfId="49944"/>
    <cellStyle name="Normal 6 3 2 4" xfId="8350"/>
    <cellStyle name="Normal 6 3 2 4 2" xfId="8351"/>
    <cellStyle name="Normal 6 3 2 4 2 2" xfId="8352"/>
    <cellStyle name="Normal 6 3 2 4 2 2 2" xfId="8353"/>
    <cellStyle name="Normal 6 3 2 4 2 2 2 2" xfId="19352"/>
    <cellStyle name="Normal 6 3 2 4 2 2 2 2 2" xfId="31607"/>
    <cellStyle name="Normal 6 3 2 4 2 2 2 2 3" xfId="43848"/>
    <cellStyle name="Normal 6 3 2 4 2 2 2 3" xfId="25490"/>
    <cellStyle name="Normal 6 3 2 4 2 2 2 4" xfId="37734"/>
    <cellStyle name="Normal 6 3 2 4 2 2 2 5" xfId="49963"/>
    <cellStyle name="Normal 6 3 2 4 2 2 3" xfId="19351"/>
    <cellStyle name="Normal 6 3 2 4 2 2 3 2" xfId="31606"/>
    <cellStyle name="Normal 6 3 2 4 2 2 3 3" xfId="43847"/>
    <cellStyle name="Normal 6 3 2 4 2 2 4" xfId="25489"/>
    <cellStyle name="Normal 6 3 2 4 2 2 5" xfId="37733"/>
    <cellStyle name="Normal 6 3 2 4 2 2 6" xfId="49962"/>
    <cellStyle name="Normal 6 3 2 4 2 3" xfId="8354"/>
    <cellStyle name="Normal 6 3 2 4 2 3 2" xfId="19353"/>
    <cellStyle name="Normal 6 3 2 4 2 3 2 2" xfId="31608"/>
    <cellStyle name="Normal 6 3 2 4 2 3 2 3" xfId="43849"/>
    <cellStyle name="Normal 6 3 2 4 2 3 3" xfId="25491"/>
    <cellStyle name="Normal 6 3 2 4 2 3 4" xfId="37735"/>
    <cellStyle name="Normal 6 3 2 4 2 3 5" xfId="49964"/>
    <cellStyle name="Normal 6 3 2 4 2 4" xfId="19350"/>
    <cellStyle name="Normal 6 3 2 4 2 4 2" xfId="31605"/>
    <cellStyle name="Normal 6 3 2 4 2 4 3" xfId="43846"/>
    <cellStyle name="Normal 6 3 2 4 2 5" xfId="25488"/>
    <cellStyle name="Normal 6 3 2 4 2 6" xfId="37732"/>
    <cellStyle name="Normal 6 3 2 4 2 7" xfId="49961"/>
    <cellStyle name="Normal 6 3 2 4 3" xfId="8355"/>
    <cellStyle name="Normal 6 3 2 4 3 2" xfId="8356"/>
    <cellStyle name="Normal 6 3 2 4 3 2 2" xfId="19355"/>
    <cellStyle name="Normal 6 3 2 4 3 2 2 2" xfId="31610"/>
    <cellStyle name="Normal 6 3 2 4 3 2 2 3" xfId="43851"/>
    <cellStyle name="Normal 6 3 2 4 3 2 3" xfId="25493"/>
    <cellStyle name="Normal 6 3 2 4 3 2 4" xfId="37737"/>
    <cellStyle name="Normal 6 3 2 4 3 2 5" xfId="49966"/>
    <cellStyle name="Normal 6 3 2 4 3 3" xfId="19354"/>
    <cellStyle name="Normal 6 3 2 4 3 3 2" xfId="31609"/>
    <cellStyle name="Normal 6 3 2 4 3 3 3" xfId="43850"/>
    <cellStyle name="Normal 6 3 2 4 3 4" xfId="25492"/>
    <cellStyle name="Normal 6 3 2 4 3 5" xfId="37736"/>
    <cellStyle name="Normal 6 3 2 4 3 6" xfId="49965"/>
    <cellStyle name="Normal 6 3 2 4 4" xfId="8357"/>
    <cellStyle name="Normal 6 3 2 4 4 2" xfId="19356"/>
    <cellStyle name="Normal 6 3 2 4 4 2 2" xfId="31611"/>
    <cellStyle name="Normal 6 3 2 4 4 2 3" xfId="43852"/>
    <cellStyle name="Normal 6 3 2 4 4 3" xfId="25494"/>
    <cellStyle name="Normal 6 3 2 4 4 4" xfId="37738"/>
    <cellStyle name="Normal 6 3 2 4 4 5" xfId="49967"/>
    <cellStyle name="Normal 6 3 2 4 5" xfId="19349"/>
    <cellStyle name="Normal 6 3 2 4 5 2" xfId="31604"/>
    <cellStyle name="Normal 6 3 2 4 5 3" xfId="43845"/>
    <cellStyle name="Normal 6 3 2 4 6" xfId="25487"/>
    <cellStyle name="Normal 6 3 2 4 7" xfId="37731"/>
    <cellStyle name="Normal 6 3 2 4 8" xfId="49960"/>
    <cellStyle name="Normal 6 3 2 5" xfId="8358"/>
    <cellStyle name="Normal 6 3 2 5 2" xfId="8359"/>
    <cellStyle name="Normal 6 3 2 5 2 2" xfId="8360"/>
    <cellStyle name="Normal 6 3 2 5 2 2 2" xfId="19359"/>
    <cellStyle name="Normal 6 3 2 5 2 2 2 2" xfId="31614"/>
    <cellStyle name="Normal 6 3 2 5 2 2 2 3" xfId="43855"/>
    <cellStyle name="Normal 6 3 2 5 2 2 3" xfId="25497"/>
    <cellStyle name="Normal 6 3 2 5 2 2 4" xfId="37741"/>
    <cellStyle name="Normal 6 3 2 5 2 2 5" xfId="49970"/>
    <cellStyle name="Normal 6 3 2 5 2 3" xfId="19358"/>
    <cellStyle name="Normal 6 3 2 5 2 3 2" xfId="31613"/>
    <cellStyle name="Normal 6 3 2 5 2 3 3" xfId="43854"/>
    <cellStyle name="Normal 6 3 2 5 2 4" xfId="25496"/>
    <cellStyle name="Normal 6 3 2 5 2 5" xfId="37740"/>
    <cellStyle name="Normal 6 3 2 5 2 6" xfId="49969"/>
    <cellStyle name="Normal 6 3 2 5 3" xfId="8361"/>
    <cellStyle name="Normal 6 3 2 5 3 2" xfId="19360"/>
    <cellStyle name="Normal 6 3 2 5 3 2 2" xfId="31615"/>
    <cellStyle name="Normal 6 3 2 5 3 2 3" xfId="43856"/>
    <cellStyle name="Normal 6 3 2 5 3 3" xfId="25498"/>
    <cellStyle name="Normal 6 3 2 5 3 4" xfId="37742"/>
    <cellStyle name="Normal 6 3 2 5 3 5" xfId="49971"/>
    <cellStyle name="Normal 6 3 2 5 4" xfId="19357"/>
    <cellStyle name="Normal 6 3 2 5 4 2" xfId="31612"/>
    <cellStyle name="Normal 6 3 2 5 4 3" xfId="43853"/>
    <cellStyle name="Normal 6 3 2 5 5" xfId="25495"/>
    <cellStyle name="Normal 6 3 2 5 6" xfId="37739"/>
    <cellStyle name="Normal 6 3 2 5 7" xfId="49968"/>
    <cellStyle name="Normal 6 3 2 6" xfId="8362"/>
    <cellStyle name="Normal 6 3 2 6 2" xfId="8363"/>
    <cellStyle name="Normal 6 3 2 6 2 2" xfId="19362"/>
    <cellStyle name="Normal 6 3 2 6 2 2 2" xfId="31617"/>
    <cellStyle name="Normal 6 3 2 6 2 2 3" xfId="43858"/>
    <cellStyle name="Normal 6 3 2 6 2 3" xfId="25500"/>
    <cellStyle name="Normal 6 3 2 6 2 4" xfId="37744"/>
    <cellStyle name="Normal 6 3 2 6 2 5" xfId="49973"/>
    <cellStyle name="Normal 6 3 2 6 3" xfId="19361"/>
    <cellStyle name="Normal 6 3 2 6 3 2" xfId="31616"/>
    <cellStyle name="Normal 6 3 2 6 3 3" xfId="43857"/>
    <cellStyle name="Normal 6 3 2 6 4" xfId="25499"/>
    <cellStyle name="Normal 6 3 2 6 5" xfId="37743"/>
    <cellStyle name="Normal 6 3 2 6 6" xfId="49972"/>
    <cellStyle name="Normal 6 3 2 7" xfId="8364"/>
    <cellStyle name="Normal 6 3 2 7 2" xfId="19363"/>
    <cellStyle name="Normal 6 3 2 7 2 2" xfId="31618"/>
    <cellStyle name="Normal 6 3 2 7 2 3" xfId="43859"/>
    <cellStyle name="Normal 6 3 2 7 3" xfId="25501"/>
    <cellStyle name="Normal 6 3 2 7 4" xfId="37745"/>
    <cellStyle name="Normal 6 3 2 7 5" xfId="49974"/>
    <cellStyle name="Normal 6 3 2 8" xfId="19300"/>
    <cellStyle name="Normal 6 3 2 8 2" xfId="31555"/>
    <cellStyle name="Normal 6 3 2 8 3" xfId="43796"/>
    <cellStyle name="Normal 6 3 2 9" xfId="25438"/>
    <cellStyle name="Normal 6 3 3" xfId="8365"/>
    <cellStyle name="Normal 6 3 3 10" xfId="49975"/>
    <cellStyle name="Normal 6 3 3 2" xfId="8366"/>
    <cellStyle name="Normal 6 3 3 2 2" xfId="8367"/>
    <cellStyle name="Normal 6 3 3 2 2 2" xfId="8368"/>
    <cellStyle name="Normal 6 3 3 2 2 2 2" xfId="8369"/>
    <cellStyle name="Normal 6 3 3 2 2 2 2 2" xfId="8370"/>
    <cellStyle name="Normal 6 3 3 2 2 2 2 2 2" xfId="19369"/>
    <cellStyle name="Normal 6 3 3 2 2 2 2 2 2 2" xfId="31624"/>
    <cellStyle name="Normal 6 3 3 2 2 2 2 2 2 3" xfId="43865"/>
    <cellStyle name="Normal 6 3 3 2 2 2 2 2 3" xfId="25507"/>
    <cellStyle name="Normal 6 3 3 2 2 2 2 2 4" xfId="37751"/>
    <cellStyle name="Normal 6 3 3 2 2 2 2 2 5" xfId="49980"/>
    <cellStyle name="Normal 6 3 3 2 2 2 2 3" xfId="19368"/>
    <cellStyle name="Normal 6 3 3 2 2 2 2 3 2" xfId="31623"/>
    <cellStyle name="Normal 6 3 3 2 2 2 2 3 3" xfId="43864"/>
    <cellStyle name="Normal 6 3 3 2 2 2 2 4" xfId="25506"/>
    <cellStyle name="Normal 6 3 3 2 2 2 2 5" xfId="37750"/>
    <cellStyle name="Normal 6 3 3 2 2 2 2 6" xfId="49979"/>
    <cellStyle name="Normal 6 3 3 2 2 2 3" xfId="8371"/>
    <cellStyle name="Normal 6 3 3 2 2 2 3 2" xfId="19370"/>
    <cellStyle name="Normal 6 3 3 2 2 2 3 2 2" xfId="31625"/>
    <cellStyle name="Normal 6 3 3 2 2 2 3 2 3" xfId="43866"/>
    <cellStyle name="Normal 6 3 3 2 2 2 3 3" xfId="25508"/>
    <cellStyle name="Normal 6 3 3 2 2 2 3 4" xfId="37752"/>
    <cellStyle name="Normal 6 3 3 2 2 2 3 5" xfId="49981"/>
    <cellStyle name="Normal 6 3 3 2 2 2 4" xfId="19367"/>
    <cellStyle name="Normal 6 3 3 2 2 2 4 2" xfId="31622"/>
    <cellStyle name="Normal 6 3 3 2 2 2 4 3" xfId="43863"/>
    <cellStyle name="Normal 6 3 3 2 2 2 5" xfId="25505"/>
    <cellStyle name="Normal 6 3 3 2 2 2 6" xfId="37749"/>
    <cellStyle name="Normal 6 3 3 2 2 2 7" xfId="49978"/>
    <cellStyle name="Normal 6 3 3 2 2 3" xfId="8372"/>
    <cellStyle name="Normal 6 3 3 2 2 3 2" xfId="8373"/>
    <cellStyle name="Normal 6 3 3 2 2 3 2 2" xfId="19372"/>
    <cellStyle name="Normal 6 3 3 2 2 3 2 2 2" xfId="31627"/>
    <cellStyle name="Normal 6 3 3 2 2 3 2 2 3" xfId="43868"/>
    <cellStyle name="Normal 6 3 3 2 2 3 2 3" xfId="25510"/>
    <cellStyle name="Normal 6 3 3 2 2 3 2 4" xfId="37754"/>
    <cellStyle name="Normal 6 3 3 2 2 3 2 5" xfId="49983"/>
    <cellStyle name="Normal 6 3 3 2 2 3 3" xfId="19371"/>
    <cellStyle name="Normal 6 3 3 2 2 3 3 2" xfId="31626"/>
    <cellStyle name="Normal 6 3 3 2 2 3 3 3" xfId="43867"/>
    <cellStyle name="Normal 6 3 3 2 2 3 4" xfId="25509"/>
    <cellStyle name="Normal 6 3 3 2 2 3 5" xfId="37753"/>
    <cellStyle name="Normal 6 3 3 2 2 3 6" xfId="49982"/>
    <cellStyle name="Normal 6 3 3 2 2 4" xfId="8374"/>
    <cellStyle name="Normal 6 3 3 2 2 4 2" xfId="19373"/>
    <cellStyle name="Normal 6 3 3 2 2 4 2 2" xfId="31628"/>
    <cellStyle name="Normal 6 3 3 2 2 4 2 3" xfId="43869"/>
    <cellStyle name="Normal 6 3 3 2 2 4 3" xfId="25511"/>
    <cellStyle name="Normal 6 3 3 2 2 4 4" xfId="37755"/>
    <cellStyle name="Normal 6 3 3 2 2 4 5" xfId="49984"/>
    <cellStyle name="Normal 6 3 3 2 2 5" xfId="19366"/>
    <cellStyle name="Normal 6 3 3 2 2 5 2" xfId="31621"/>
    <cellStyle name="Normal 6 3 3 2 2 5 3" xfId="43862"/>
    <cellStyle name="Normal 6 3 3 2 2 6" xfId="25504"/>
    <cellStyle name="Normal 6 3 3 2 2 7" xfId="37748"/>
    <cellStyle name="Normal 6 3 3 2 2 8" xfId="49977"/>
    <cellStyle name="Normal 6 3 3 2 3" xfId="8375"/>
    <cellStyle name="Normal 6 3 3 2 3 2" xfId="8376"/>
    <cellStyle name="Normal 6 3 3 2 3 2 2" xfId="8377"/>
    <cellStyle name="Normal 6 3 3 2 3 2 2 2" xfId="19376"/>
    <cellStyle name="Normal 6 3 3 2 3 2 2 2 2" xfId="31631"/>
    <cellStyle name="Normal 6 3 3 2 3 2 2 2 3" xfId="43872"/>
    <cellStyle name="Normal 6 3 3 2 3 2 2 3" xfId="25514"/>
    <cellStyle name="Normal 6 3 3 2 3 2 2 4" xfId="37758"/>
    <cellStyle name="Normal 6 3 3 2 3 2 2 5" xfId="49987"/>
    <cellStyle name="Normal 6 3 3 2 3 2 3" xfId="19375"/>
    <cellStyle name="Normal 6 3 3 2 3 2 3 2" xfId="31630"/>
    <cellStyle name="Normal 6 3 3 2 3 2 3 3" xfId="43871"/>
    <cellStyle name="Normal 6 3 3 2 3 2 4" xfId="25513"/>
    <cellStyle name="Normal 6 3 3 2 3 2 5" xfId="37757"/>
    <cellStyle name="Normal 6 3 3 2 3 2 6" xfId="49986"/>
    <cellStyle name="Normal 6 3 3 2 3 3" xfId="8378"/>
    <cellStyle name="Normal 6 3 3 2 3 3 2" xfId="19377"/>
    <cellStyle name="Normal 6 3 3 2 3 3 2 2" xfId="31632"/>
    <cellStyle name="Normal 6 3 3 2 3 3 2 3" xfId="43873"/>
    <cellStyle name="Normal 6 3 3 2 3 3 3" xfId="25515"/>
    <cellStyle name="Normal 6 3 3 2 3 3 4" xfId="37759"/>
    <cellStyle name="Normal 6 3 3 2 3 3 5" xfId="49988"/>
    <cellStyle name="Normal 6 3 3 2 3 4" xfId="19374"/>
    <cellStyle name="Normal 6 3 3 2 3 4 2" xfId="31629"/>
    <cellStyle name="Normal 6 3 3 2 3 4 3" xfId="43870"/>
    <cellStyle name="Normal 6 3 3 2 3 5" xfId="25512"/>
    <cellStyle name="Normal 6 3 3 2 3 6" xfId="37756"/>
    <cellStyle name="Normal 6 3 3 2 3 7" xfId="49985"/>
    <cellStyle name="Normal 6 3 3 2 4" xfId="8379"/>
    <cellStyle name="Normal 6 3 3 2 4 2" xfId="8380"/>
    <cellStyle name="Normal 6 3 3 2 4 2 2" xfId="19379"/>
    <cellStyle name="Normal 6 3 3 2 4 2 2 2" xfId="31634"/>
    <cellStyle name="Normal 6 3 3 2 4 2 2 3" xfId="43875"/>
    <cellStyle name="Normal 6 3 3 2 4 2 3" xfId="25517"/>
    <cellStyle name="Normal 6 3 3 2 4 2 4" xfId="37761"/>
    <cellStyle name="Normal 6 3 3 2 4 2 5" xfId="49990"/>
    <cellStyle name="Normal 6 3 3 2 4 3" xfId="19378"/>
    <cellStyle name="Normal 6 3 3 2 4 3 2" xfId="31633"/>
    <cellStyle name="Normal 6 3 3 2 4 3 3" xfId="43874"/>
    <cellStyle name="Normal 6 3 3 2 4 4" xfId="25516"/>
    <cellStyle name="Normal 6 3 3 2 4 5" xfId="37760"/>
    <cellStyle name="Normal 6 3 3 2 4 6" xfId="49989"/>
    <cellStyle name="Normal 6 3 3 2 5" xfId="8381"/>
    <cellStyle name="Normal 6 3 3 2 5 2" xfId="19380"/>
    <cellStyle name="Normal 6 3 3 2 5 2 2" xfId="31635"/>
    <cellStyle name="Normal 6 3 3 2 5 2 3" xfId="43876"/>
    <cellStyle name="Normal 6 3 3 2 5 3" xfId="25518"/>
    <cellStyle name="Normal 6 3 3 2 5 4" xfId="37762"/>
    <cellStyle name="Normal 6 3 3 2 5 5" xfId="49991"/>
    <cellStyle name="Normal 6 3 3 2 6" xfId="19365"/>
    <cellStyle name="Normal 6 3 3 2 6 2" xfId="31620"/>
    <cellStyle name="Normal 6 3 3 2 6 3" xfId="43861"/>
    <cellStyle name="Normal 6 3 3 2 7" xfId="25503"/>
    <cellStyle name="Normal 6 3 3 2 8" xfId="37747"/>
    <cellStyle name="Normal 6 3 3 2 9" xfId="49976"/>
    <cellStyle name="Normal 6 3 3 3" xfId="8382"/>
    <cellStyle name="Normal 6 3 3 3 2" xfId="8383"/>
    <cellStyle name="Normal 6 3 3 3 2 2" xfId="8384"/>
    <cellStyle name="Normal 6 3 3 3 2 2 2" xfId="8385"/>
    <cellStyle name="Normal 6 3 3 3 2 2 2 2" xfId="19384"/>
    <cellStyle name="Normal 6 3 3 3 2 2 2 2 2" xfId="31639"/>
    <cellStyle name="Normal 6 3 3 3 2 2 2 2 3" xfId="43880"/>
    <cellStyle name="Normal 6 3 3 3 2 2 2 3" xfId="25522"/>
    <cellStyle name="Normal 6 3 3 3 2 2 2 4" xfId="37766"/>
    <cellStyle name="Normal 6 3 3 3 2 2 2 5" xfId="49995"/>
    <cellStyle name="Normal 6 3 3 3 2 2 3" xfId="19383"/>
    <cellStyle name="Normal 6 3 3 3 2 2 3 2" xfId="31638"/>
    <cellStyle name="Normal 6 3 3 3 2 2 3 3" xfId="43879"/>
    <cellStyle name="Normal 6 3 3 3 2 2 4" xfId="25521"/>
    <cellStyle name="Normal 6 3 3 3 2 2 5" xfId="37765"/>
    <cellStyle name="Normal 6 3 3 3 2 2 6" xfId="49994"/>
    <cellStyle name="Normal 6 3 3 3 2 3" xfId="8386"/>
    <cellStyle name="Normal 6 3 3 3 2 3 2" xfId="19385"/>
    <cellStyle name="Normal 6 3 3 3 2 3 2 2" xfId="31640"/>
    <cellStyle name="Normal 6 3 3 3 2 3 2 3" xfId="43881"/>
    <cellStyle name="Normal 6 3 3 3 2 3 3" xfId="25523"/>
    <cellStyle name="Normal 6 3 3 3 2 3 4" xfId="37767"/>
    <cellStyle name="Normal 6 3 3 3 2 3 5" xfId="49996"/>
    <cellStyle name="Normal 6 3 3 3 2 4" xfId="19382"/>
    <cellStyle name="Normal 6 3 3 3 2 4 2" xfId="31637"/>
    <cellStyle name="Normal 6 3 3 3 2 4 3" xfId="43878"/>
    <cellStyle name="Normal 6 3 3 3 2 5" xfId="25520"/>
    <cellStyle name="Normal 6 3 3 3 2 6" xfId="37764"/>
    <cellStyle name="Normal 6 3 3 3 2 7" xfId="49993"/>
    <cellStyle name="Normal 6 3 3 3 3" xfId="8387"/>
    <cellStyle name="Normal 6 3 3 3 3 2" xfId="8388"/>
    <cellStyle name="Normal 6 3 3 3 3 2 2" xfId="19387"/>
    <cellStyle name="Normal 6 3 3 3 3 2 2 2" xfId="31642"/>
    <cellStyle name="Normal 6 3 3 3 3 2 2 3" xfId="43883"/>
    <cellStyle name="Normal 6 3 3 3 3 2 3" xfId="25525"/>
    <cellStyle name="Normal 6 3 3 3 3 2 4" xfId="37769"/>
    <cellStyle name="Normal 6 3 3 3 3 2 5" xfId="49998"/>
    <cellStyle name="Normal 6 3 3 3 3 3" xfId="19386"/>
    <cellStyle name="Normal 6 3 3 3 3 3 2" xfId="31641"/>
    <cellStyle name="Normal 6 3 3 3 3 3 3" xfId="43882"/>
    <cellStyle name="Normal 6 3 3 3 3 4" xfId="25524"/>
    <cellStyle name="Normal 6 3 3 3 3 5" xfId="37768"/>
    <cellStyle name="Normal 6 3 3 3 3 6" xfId="49997"/>
    <cellStyle name="Normal 6 3 3 3 4" xfId="8389"/>
    <cellStyle name="Normal 6 3 3 3 4 2" xfId="19388"/>
    <cellStyle name="Normal 6 3 3 3 4 2 2" xfId="31643"/>
    <cellStyle name="Normal 6 3 3 3 4 2 3" xfId="43884"/>
    <cellStyle name="Normal 6 3 3 3 4 3" xfId="25526"/>
    <cellStyle name="Normal 6 3 3 3 4 4" xfId="37770"/>
    <cellStyle name="Normal 6 3 3 3 4 5" xfId="49999"/>
    <cellStyle name="Normal 6 3 3 3 5" xfId="19381"/>
    <cellStyle name="Normal 6 3 3 3 5 2" xfId="31636"/>
    <cellStyle name="Normal 6 3 3 3 5 3" xfId="43877"/>
    <cellStyle name="Normal 6 3 3 3 6" xfId="25519"/>
    <cellStyle name="Normal 6 3 3 3 7" xfId="37763"/>
    <cellStyle name="Normal 6 3 3 3 8" xfId="49992"/>
    <cellStyle name="Normal 6 3 3 4" xfId="8390"/>
    <cellStyle name="Normal 6 3 3 4 2" xfId="8391"/>
    <cellStyle name="Normal 6 3 3 4 2 2" xfId="8392"/>
    <cellStyle name="Normal 6 3 3 4 2 2 2" xfId="19391"/>
    <cellStyle name="Normal 6 3 3 4 2 2 2 2" xfId="31646"/>
    <cellStyle name="Normal 6 3 3 4 2 2 2 3" xfId="43887"/>
    <cellStyle name="Normal 6 3 3 4 2 2 3" xfId="25529"/>
    <cellStyle name="Normal 6 3 3 4 2 2 4" xfId="37773"/>
    <cellStyle name="Normal 6 3 3 4 2 2 5" xfId="50002"/>
    <cellStyle name="Normal 6 3 3 4 2 3" xfId="19390"/>
    <cellStyle name="Normal 6 3 3 4 2 3 2" xfId="31645"/>
    <cellStyle name="Normal 6 3 3 4 2 3 3" xfId="43886"/>
    <cellStyle name="Normal 6 3 3 4 2 4" xfId="25528"/>
    <cellStyle name="Normal 6 3 3 4 2 5" xfId="37772"/>
    <cellStyle name="Normal 6 3 3 4 2 6" xfId="50001"/>
    <cellStyle name="Normal 6 3 3 4 3" xfId="8393"/>
    <cellStyle name="Normal 6 3 3 4 3 2" xfId="19392"/>
    <cellStyle name="Normal 6 3 3 4 3 2 2" xfId="31647"/>
    <cellStyle name="Normal 6 3 3 4 3 2 3" xfId="43888"/>
    <cellStyle name="Normal 6 3 3 4 3 3" xfId="25530"/>
    <cellStyle name="Normal 6 3 3 4 3 4" xfId="37774"/>
    <cellStyle name="Normal 6 3 3 4 3 5" xfId="50003"/>
    <cellStyle name="Normal 6 3 3 4 4" xfId="19389"/>
    <cellStyle name="Normal 6 3 3 4 4 2" xfId="31644"/>
    <cellStyle name="Normal 6 3 3 4 4 3" xfId="43885"/>
    <cellStyle name="Normal 6 3 3 4 5" xfId="25527"/>
    <cellStyle name="Normal 6 3 3 4 6" xfId="37771"/>
    <cellStyle name="Normal 6 3 3 4 7" xfId="50000"/>
    <cellStyle name="Normal 6 3 3 5" xfId="8394"/>
    <cellStyle name="Normal 6 3 3 5 2" xfId="8395"/>
    <cellStyle name="Normal 6 3 3 5 2 2" xfId="19394"/>
    <cellStyle name="Normal 6 3 3 5 2 2 2" xfId="31649"/>
    <cellStyle name="Normal 6 3 3 5 2 2 3" xfId="43890"/>
    <cellStyle name="Normal 6 3 3 5 2 3" xfId="25532"/>
    <cellStyle name="Normal 6 3 3 5 2 4" xfId="37776"/>
    <cellStyle name="Normal 6 3 3 5 2 5" xfId="50005"/>
    <cellStyle name="Normal 6 3 3 5 3" xfId="19393"/>
    <cellStyle name="Normal 6 3 3 5 3 2" xfId="31648"/>
    <cellStyle name="Normal 6 3 3 5 3 3" xfId="43889"/>
    <cellStyle name="Normal 6 3 3 5 4" xfId="25531"/>
    <cellStyle name="Normal 6 3 3 5 5" xfId="37775"/>
    <cellStyle name="Normal 6 3 3 5 6" xfId="50004"/>
    <cellStyle name="Normal 6 3 3 6" xfId="8396"/>
    <cellStyle name="Normal 6 3 3 6 2" xfId="19395"/>
    <cellStyle name="Normal 6 3 3 6 2 2" xfId="31650"/>
    <cellStyle name="Normal 6 3 3 6 2 3" xfId="43891"/>
    <cellStyle name="Normal 6 3 3 6 3" xfId="25533"/>
    <cellStyle name="Normal 6 3 3 6 4" xfId="37777"/>
    <cellStyle name="Normal 6 3 3 6 5" xfId="50006"/>
    <cellStyle name="Normal 6 3 3 7" xfId="19364"/>
    <cellStyle name="Normal 6 3 3 7 2" xfId="31619"/>
    <cellStyle name="Normal 6 3 3 7 3" xfId="43860"/>
    <cellStyle name="Normal 6 3 3 8" xfId="25502"/>
    <cellStyle name="Normal 6 3 3 9" xfId="37746"/>
    <cellStyle name="Normal 6 3 4" xfId="8397"/>
    <cellStyle name="Normal 6 3 4 2" xfId="8398"/>
    <cellStyle name="Normal 6 3 4 2 2" xfId="8399"/>
    <cellStyle name="Normal 6 3 4 2 2 2" xfId="8400"/>
    <cellStyle name="Normal 6 3 4 2 2 2 2" xfId="8401"/>
    <cellStyle name="Normal 6 3 4 2 2 2 2 2" xfId="19400"/>
    <cellStyle name="Normal 6 3 4 2 2 2 2 2 2" xfId="31655"/>
    <cellStyle name="Normal 6 3 4 2 2 2 2 2 3" xfId="43896"/>
    <cellStyle name="Normal 6 3 4 2 2 2 2 3" xfId="25538"/>
    <cellStyle name="Normal 6 3 4 2 2 2 2 4" xfId="37782"/>
    <cellStyle name="Normal 6 3 4 2 2 2 2 5" xfId="50011"/>
    <cellStyle name="Normal 6 3 4 2 2 2 3" xfId="19399"/>
    <cellStyle name="Normal 6 3 4 2 2 2 3 2" xfId="31654"/>
    <cellStyle name="Normal 6 3 4 2 2 2 3 3" xfId="43895"/>
    <cellStyle name="Normal 6 3 4 2 2 2 4" xfId="25537"/>
    <cellStyle name="Normal 6 3 4 2 2 2 5" xfId="37781"/>
    <cellStyle name="Normal 6 3 4 2 2 2 6" xfId="50010"/>
    <cellStyle name="Normal 6 3 4 2 2 3" xfId="8402"/>
    <cellStyle name="Normal 6 3 4 2 2 3 2" xfId="19401"/>
    <cellStyle name="Normal 6 3 4 2 2 3 2 2" xfId="31656"/>
    <cellStyle name="Normal 6 3 4 2 2 3 2 3" xfId="43897"/>
    <cellStyle name="Normal 6 3 4 2 2 3 3" xfId="25539"/>
    <cellStyle name="Normal 6 3 4 2 2 3 4" xfId="37783"/>
    <cellStyle name="Normal 6 3 4 2 2 3 5" xfId="50012"/>
    <cellStyle name="Normal 6 3 4 2 2 4" xfId="19398"/>
    <cellStyle name="Normal 6 3 4 2 2 4 2" xfId="31653"/>
    <cellStyle name="Normal 6 3 4 2 2 4 3" xfId="43894"/>
    <cellStyle name="Normal 6 3 4 2 2 5" xfId="25536"/>
    <cellStyle name="Normal 6 3 4 2 2 6" xfId="37780"/>
    <cellStyle name="Normal 6 3 4 2 2 7" xfId="50009"/>
    <cellStyle name="Normal 6 3 4 2 3" xfId="8403"/>
    <cellStyle name="Normal 6 3 4 2 3 2" xfId="8404"/>
    <cellStyle name="Normal 6 3 4 2 3 2 2" xfId="19403"/>
    <cellStyle name="Normal 6 3 4 2 3 2 2 2" xfId="31658"/>
    <cellStyle name="Normal 6 3 4 2 3 2 2 3" xfId="43899"/>
    <cellStyle name="Normal 6 3 4 2 3 2 3" xfId="25541"/>
    <cellStyle name="Normal 6 3 4 2 3 2 4" xfId="37785"/>
    <cellStyle name="Normal 6 3 4 2 3 2 5" xfId="50014"/>
    <cellStyle name="Normal 6 3 4 2 3 3" xfId="19402"/>
    <cellStyle name="Normal 6 3 4 2 3 3 2" xfId="31657"/>
    <cellStyle name="Normal 6 3 4 2 3 3 3" xfId="43898"/>
    <cellStyle name="Normal 6 3 4 2 3 4" xfId="25540"/>
    <cellStyle name="Normal 6 3 4 2 3 5" xfId="37784"/>
    <cellStyle name="Normal 6 3 4 2 3 6" xfId="50013"/>
    <cellStyle name="Normal 6 3 4 2 4" xfId="8405"/>
    <cellStyle name="Normal 6 3 4 2 4 2" xfId="19404"/>
    <cellStyle name="Normal 6 3 4 2 4 2 2" xfId="31659"/>
    <cellStyle name="Normal 6 3 4 2 4 2 3" xfId="43900"/>
    <cellStyle name="Normal 6 3 4 2 4 3" xfId="25542"/>
    <cellStyle name="Normal 6 3 4 2 4 4" xfId="37786"/>
    <cellStyle name="Normal 6 3 4 2 4 5" xfId="50015"/>
    <cellStyle name="Normal 6 3 4 2 5" xfId="19397"/>
    <cellStyle name="Normal 6 3 4 2 5 2" xfId="31652"/>
    <cellStyle name="Normal 6 3 4 2 5 3" xfId="43893"/>
    <cellStyle name="Normal 6 3 4 2 6" xfId="25535"/>
    <cellStyle name="Normal 6 3 4 2 7" xfId="37779"/>
    <cellStyle name="Normal 6 3 4 2 8" xfId="50008"/>
    <cellStyle name="Normal 6 3 4 3" xfId="8406"/>
    <cellStyle name="Normal 6 3 4 3 2" xfId="8407"/>
    <cellStyle name="Normal 6 3 4 3 2 2" xfId="8408"/>
    <cellStyle name="Normal 6 3 4 3 2 2 2" xfId="19407"/>
    <cellStyle name="Normal 6 3 4 3 2 2 2 2" xfId="31662"/>
    <cellStyle name="Normal 6 3 4 3 2 2 2 3" xfId="43903"/>
    <cellStyle name="Normal 6 3 4 3 2 2 3" xfId="25545"/>
    <cellStyle name="Normal 6 3 4 3 2 2 4" xfId="37789"/>
    <cellStyle name="Normal 6 3 4 3 2 2 5" xfId="50018"/>
    <cellStyle name="Normal 6 3 4 3 2 3" xfId="19406"/>
    <cellStyle name="Normal 6 3 4 3 2 3 2" xfId="31661"/>
    <cellStyle name="Normal 6 3 4 3 2 3 3" xfId="43902"/>
    <cellStyle name="Normal 6 3 4 3 2 4" xfId="25544"/>
    <cellStyle name="Normal 6 3 4 3 2 5" xfId="37788"/>
    <cellStyle name="Normal 6 3 4 3 2 6" xfId="50017"/>
    <cellStyle name="Normal 6 3 4 3 3" xfId="8409"/>
    <cellStyle name="Normal 6 3 4 3 3 2" xfId="19408"/>
    <cellStyle name="Normal 6 3 4 3 3 2 2" xfId="31663"/>
    <cellStyle name="Normal 6 3 4 3 3 2 3" xfId="43904"/>
    <cellStyle name="Normal 6 3 4 3 3 3" xfId="25546"/>
    <cellStyle name="Normal 6 3 4 3 3 4" xfId="37790"/>
    <cellStyle name="Normal 6 3 4 3 3 5" xfId="50019"/>
    <cellStyle name="Normal 6 3 4 3 4" xfId="19405"/>
    <cellStyle name="Normal 6 3 4 3 4 2" xfId="31660"/>
    <cellStyle name="Normal 6 3 4 3 4 3" xfId="43901"/>
    <cellStyle name="Normal 6 3 4 3 5" xfId="25543"/>
    <cellStyle name="Normal 6 3 4 3 6" xfId="37787"/>
    <cellStyle name="Normal 6 3 4 3 7" xfId="50016"/>
    <cellStyle name="Normal 6 3 4 4" xfId="8410"/>
    <cellStyle name="Normal 6 3 4 4 2" xfId="8411"/>
    <cellStyle name="Normal 6 3 4 4 2 2" xfId="19410"/>
    <cellStyle name="Normal 6 3 4 4 2 2 2" xfId="31665"/>
    <cellStyle name="Normal 6 3 4 4 2 2 3" xfId="43906"/>
    <cellStyle name="Normal 6 3 4 4 2 3" xfId="25548"/>
    <cellStyle name="Normal 6 3 4 4 2 4" xfId="37792"/>
    <cellStyle name="Normal 6 3 4 4 2 5" xfId="50021"/>
    <cellStyle name="Normal 6 3 4 4 3" xfId="19409"/>
    <cellStyle name="Normal 6 3 4 4 3 2" xfId="31664"/>
    <cellStyle name="Normal 6 3 4 4 3 3" xfId="43905"/>
    <cellStyle name="Normal 6 3 4 4 4" xfId="25547"/>
    <cellStyle name="Normal 6 3 4 4 5" xfId="37791"/>
    <cellStyle name="Normal 6 3 4 4 6" xfId="50020"/>
    <cellStyle name="Normal 6 3 4 5" xfId="8412"/>
    <cellStyle name="Normal 6 3 4 5 2" xfId="19411"/>
    <cellStyle name="Normal 6 3 4 5 2 2" xfId="31666"/>
    <cellStyle name="Normal 6 3 4 5 2 3" xfId="43907"/>
    <cellStyle name="Normal 6 3 4 5 3" xfId="25549"/>
    <cellStyle name="Normal 6 3 4 5 4" xfId="37793"/>
    <cellStyle name="Normal 6 3 4 5 5" xfId="50022"/>
    <cellStyle name="Normal 6 3 4 6" xfId="19396"/>
    <cellStyle name="Normal 6 3 4 6 2" xfId="31651"/>
    <cellStyle name="Normal 6 3 4 6 3" xfId="43892"/>
    <cellStyle name="Normal 6 3 4 7" xfId="25534"/>
    <cellStyle name="Normal 6 3 4 8" xfId="37778"/>
    <cellStyle name="Normal 6 3 4 9" xfId="50007"/>
    <cellStyle name="Normal 6 3 5" xfId="8413"/>
    <cellStyle name="Normal 6 3 5 2" xfId="8414"/>
    <cellStyle name="Normal 6 3 5 2 2" xfId="8415"/>
    <cellStyle name="Normal 6 3 5 2 2 2" xfId="8416"/>
    <cellStyle name="Normal 6 3 5 2 2 2 2" xfId="19415"/>
    <cellStyle name="Normal 6 3 5 2 2 2 2 2" xfId="31670"/>
    <cellStyle name="Normal 6 3 5 2 2 2 2 3" xfId="43911"/>
    <cellStyle name="Normal 6 3 5 2 2 2 3" xfId="25553"/>
    <cellStyle name="Normal 6 3 5 2 2 2 4" xfId="37797"/>
    <cellStyle name="Normal 6 3 5 2 2 2 5" xfId="50026"/>
    <cellStyle name="Normal 6 3 5 2 2 3" xfId="19414"/>
    <cellStyle name="Normal 6 3 5 2 2 3 2" xfId="31669"/>
    <cellStyle name="Normal 6 3 5 2 2 3 3" xfId="43910"/>
    <cellStyle name="Normal 6 3 5 2 2 4" xfId="25552"/>
    <cellStyle name="Normal 6 3 5 2 2 5" xfId="37796"/>
    <cellStyle name="Normal 6 3 5 2 2 6" xfId="50025"/>
    <cellStyle name="Normal 6 3 5 2 3" xfId="8417"/>
    <cellStyle name="Normal 6 3 5 2 3 2" xfId="19416"/>
    <cellStyle name="Normal 6 3 5 2 3 2 2" xfId="31671"/>
    <cellStyle name="Normal 6 3 5 2 3 2 3" xfId="43912"/>
    <cellStyle name="Normal 6 3 5 2 3 3" xfId="25554"/>
    <cellStyle name="Normal 6 3 5 2 3 4" xfId="37798"/>
    <cellStyle name="Normal 6 3 5 2 3 5" xfId="50027"/>
    <cellStyle name="Normal 6 3 5 2 4" xfId="19413"/>
    <cellStyle name="Normal 6 3 5 2 4 2" xfId="31668"/>
    <cellStyle name="Normal 6 3 5 2 4 3" xfId="43909"/>
    <cellStyle name="Normal 6 3 5 2 5" xfId="25551"/>
    <cellStyle name="Normal 6 3 5 2 6" xfId="37795"/>
    <cellStyle name="Normal 6 3 5 2 7" xfId="50024"/>
    <cellStyle name="Normal 6 3 5 3" xfId="8418"/>
    <cellStyle name="Normal 6 3 5 3 2" xfId="8419"/>
    <cellStyle name="Normal 6 3 5 3 2 2" xfId="19418"/>
    <cellStyle name="Normal 6 3 5 3 2 2 2" xfId="31673"/>
    <cellStyle name="Normal 6 3 5 3 2 2 3" xfId="43914"/>
    <cellStyle name="Normal 6 3 5 3 2 3" xfId="25556"/>
    <cellStyle name="Normal 6 3 5 3 2 4" xfId="37800"/>
    <cellStyle name="Normal 6 3 5 3 2 5" xfId="50029"/>
    <cellStyle name="Normal 6 3 5 3 3" xfId="19417"/>
    <cellStyle name="Normal 6 3 5 3 3 2" xfId="31672"/>
    <cellStyle name="Normal 6 3 5 3 3 3" xfId="43913"/>
    <cellStyle name="Normal 6 3 5 3 4" xfId="25555"/>
    <cellStyle name="Normal 6 3 5 3 5" xfId="37799"/>
    <cellStyle name="Normal 6 3 5 3 6" xfId="50028"/>
    <cellStyle name="Normal 6 3 5 4" xfId="8420"/>
    <cellStyle name="Normal 6 3 5 4 2" xfId="19419"/>
    <cellStyle name="Normal 6 3 5 4 2 2" xfId="31674"/>
    <cellStyle name="Normal 6 3 5 4 2 3" xfId="43915"/>
    <cellStyle name="Normal 6 3 5 4 3" xfId="25557"/>
    <cellStyle name="Normal 6 3 5 4 4" xfId="37801"/>
    <cellStyle name="Normal 6 3 5 4 5" xfId="50030"/>
    <cellStyle name="Normal 6 3 5 5" xfId="19412"/>
    <cellStyle name="Normal 6 3 5 5 2" xfId="31667"/>
    <cellStyle name="Normal 6 3 5 5 3" xfId="43908"/>
    <cellStyle name="Normal 6 3 5 6" xfId="25550"/>
    <cellStyle name="Normal 6 3 5 7" xfId="37794"/>
    <cellStyle name="Normal 6 3 5 8" xfId="50023"/>
    <cellStyle name="Normal 6 3 6" xfId="8421"/>
    <cellStyle name="Normal 6 3 6 2" xfId="8422"/>
    <cellStyle name="Normal 6 3 6 2 2" xfId="8423"/>
    <cellStyle name="Normal 6 3 6 2 2 2" xfId="19422"/>
    <cellStyle name="Normal 6 3 6 2 2 2 2" xfId="31677"/>
    <cellStyle name="Normal 6 3 6 2 2 2 3" xfId="43918"/>
    <cellStyle name="Normal 6 3 6 2 2 3" xfId="25560"/>
    <cellStyle name="Normal 6 3 6 2 2 4" xfId="37804"/>
    <cellStyle name="Normal 6 3 6 2 2 5" xfId="50033"/>
    <cellStyle name="Normal 6 3 6 2 3" xfId="19421"/>
    <cellStyle name="Normal 6 3 6 2 3 2" xfId="31676"/>
    <cellStyle name="Normal 6 3 6 2 3 3" xfId="43917"/>
    <cellStyle name="Normal 6 3 6 2 4" xfId="25559"/>
    <cellStyle name="Normal 6 3 6 2 5" xfId="37803"/>
    <cellStyle name="Normal 6 3 6 2 6" xfId="50032"/>
    <cellStyle name="Normal 6 3 6 3" xfId="8424"/>
    <cellStyle name="Normal 6 3 6 3 2" xfId="19423"/>
    <cellStyle name="Normal 6 3 6 3 2 2" xfId="31678"/>
    <cellStyle name="Normal 6 3 6 3 2 3" xfId="43919"/>
    <cellStyle name="Normal 6 3 6 3 3" xfId="25561"/>
    <cellStyle name="Normal 6 3 6 3 4" xfId="37805"/>
    <cellStyle name="Normal 6 3 6 3 5" xfId="50034"/>
    <cellStyle name="Normal 6 3 6 4" xfId="19420"/>
    <cellStyle name="Normal 6 3 6 4 2" xfId="31675"/>
    <cellStyle name="Normal 6 3 6 4 3" xfId="43916"/>
    <cellStyle name="Normal 6 3 6 5" xfId="25558"/>
    <cellStyle name="Normal 6 3 6 6" xfId="37802"/>
    <cellStyle name="Normal 6 3 6 7" xfId="50031"/>
    <cellStyle name="Normal 6 3 7" xfId="8425"/>
    <cellStyle name="Normal 6 3 7 2" xfId="8426"/>
    <cellStyle name="Normal 6 3 7 2 2" xfId="8427"/>
    <cellStyle name="Normal 6 3 7 2 2 2" xfId="19426"/>
    <cellStyle name="Normal 6 3 7 2 2 2 2" xfId="31681"/>
    <cellStyle name="Normal 6 3 7 2 2 2 3" xfId="43922"/>
    <cellStyle name="Normal 6 3 7 2 2 3" xfId="25564"/>
    <cellStyle name="Normal 6 3 7 2 2 4" xfId="37808"/>
    <cellStyle name="Normal 6 3 7 2 2 5" xfId="50037"/>
    <cellStyle name="Normal 6 3 7 2 3" xfId="19425"/>
    <cellStyle name="Normal 6 3 7 2 3 2" xfId="31680"/>
    <cellStyle name="Normal 6 3 7 2 3 3" xfId="43921"/>
    <cellStyle name="Normal 6 3 7 2 4" xfId="25563"/>
    <cellStyle name="Normal 6 3 7 2 5" xfId="37807"/>
    <cellStyle name="Normal 6 3 7 2 6" xfId="50036"/>
    <cellStyle name="Normal 6 3 7 3" xfId="8428"/>
    <cellStyle name="Normal 6 3 7 3 2" xfId="19427"/>
    <cellStyle name="Normal 6 3 7 3 2 2" xfId="31682"/>
    <cellStyle name="Normal 6 3 7 3 2 3" xfId="43923"/>
    <cellStyle name="Normal 6 3 7 3 3" xfId="25565"/>
    <cellStyle name="Normal 6 3 7 3 4" xfId="37809"/>
    <cellStyle name="Normal 6 3 7 3 5" xfId="50038"/>
    <cellStyle name="Normal 6 3 7 4" xfId="19424"/>
    <cellStyle name="Normal 6 3 7 4 2" xfId="31679"/>
    <cellStyle name="Normal 6 3 7 4 3" xfId="43920"/>
    <cellStyle name="Normal 6 3 7 5" xfId="25562"/>
    <cellStyle name="Normal 6 3 7 6" xfId="37806"/>
    <cellStyle name="Normal 6 3 7 7" xfId="50035"/>
    <cellStyle name="Normal 6 3 8" xfId="8429"/>
    <cellStyle name="Normal 6 3 8 2" xfId="8430"/>
    <cellStyle name="Normal 6 3 8 2 2" xfId="19429"/>
    <cellStyle name="Normal 6 3 8 2 2 2" xfId="31684"/>
    <cellStyle name="Normal 6 3 8 2 2 3" xfId="43925"/>
    <cellStyle name="Normal 6 3 8 2 3" xfId="25567"/>
    <cellStyle name="Normal 6 3 8 2 4" xfId="37811"/>
    <cellStyle name="Normal 6 3 8 2 5" xfId="50040"/>
    <cellStyle name="Normal 6 3 8 3" xfId="19428"/>
    <cellStyle name="Normal 6 3 8 3 2" xfId="31683"/>
    <cellStyle name="Normal 6 3 8 3 3" xfId="43924"/>
    <cellStyle name="Normal 6 3 8 4" xfId="25566"/>
    <cellStyle name="Normal 6 3 8 5" xfId="37810"/>
    <cellStyle name="Normal 6 3 8 6" xfId="50039"/>
    <cellStyle name="Normal 6 3 9" xfId="8431"/>
    <cellStyle name="Normal 6 3 9 2" xfId="19430"/>
    <cellStyle name="Normal 6 3 9 2 2" xfId="31685"/>
    <cellStyle name="Normal 6 3 9 2 3" xfId="43926"/>
    <cellStyle name="Normal 6 3 9 3" xfId="25568"/>
    <cellStyle name="Normal 6 3 9 4" xfId="37812"/>
    <cellStyle name="Normal 6 3 9 5" xfId="50041"/>
    <cellStyle name="Normal 6 4" xfId="8432"/>
    <cellStyle name="Normal 6 4 10" xfId="37813"/>
    <cellStyle name="Normal 6 4 11" xfId="50042"/>
    <cellStyle name="Normal 6 4 2" xfId="8433"/>
    <cellStyle name="Normal 6 4 2 10" xfId="50043"/>
    <cellStyle name="Normal 6 4 2 2" xfId="8434"/>
    <cellStyle name="Normal 6 4 2 2 2" xfId="8435"/>
    <cellStyle name="Normal 6 4 2 2 2 2" xfId="8436"/>
    <cellStyle name="Normal 6 4 2 2 2 2 2" xfId="8437"/>
    <cellStyle name="Normal 6 4 2 2 2 2 2 2" xfId="8438"/>
    <cellStyle name="Normal 6 4 2 2 2 2 2 2 2" xfId="19437"/>
    <cellStyle name="Normal 6 4 2 2 2 2 2 2 2 2" xfId="31692"/>
    <cellStyle name="Normal 6 4 2 2 2 2 2 2 2 3" xfId="43933"/>
    <cellStyle name="Normal 6 4 2 2 2 2 2 2 3" xfId="25575"/>
    <cellStyle name="Normal 6 4 2 2 2 2 2 2 4" xfId="37819"/>
    <cellStyle name="Normal 6 4 2 2 2 2 2 2 5" xfId="50048"/>
    <cellStyle name="Normal 6 4 2 2 2 2 2 3" xfId="19436"/>
    <cellStyle name="Normal 6 4 2 2 2 2 2 3 2" xfId="31691"/>
    <cellStyle name="Normal 6 4 2 2 2 2 2 3 3" xfId="43932"/>
    <cellStyle name="Normal 6 4 2 2 2 2 2 4" xfId="25574"/>
    <cellStyle name="Normal 6 4 2 2 2 2 2 5" xfId="37818"/>
    <cellStyle name="Normal 6 4 2 2 2 2 2 6" xfId="50047"/>
    <cellStyle name="Normal 6 4 2 2 2 2 3" xfId="8439"/>
    <cellStyle name="Normal 6 4 2 2 2 2 3 2" xfId="19438"/>
    <cellStyle name="Normal 6 4 2 2 2 2 3 2 2" xfId="31693"/>
    <cellStyle name="Normal 6 4 2 2 2 2 3 2 3" xfId="43934"/>
    <cellStyle name="Normal 6 4 2 2 2 2 3 3" xfId="25576"/>
    <cellStyle name="Normal 6 4 2 2 2 2 3 4" xfId="37820"/>
    <cellStyle name="Normal 6 4 2 2 2 2 3 5" xfId="50049"/>
    <cellStyle name="Normal 6 4 2 2 2 2 4" xfId="19435"/>
    <cellStyle name="Normal 6 4 2 2 2 2 4 2" xfId="31690"/>
    <cellStyle name="Normal 6 4 2 2 2 2 4 3" xfId="43931"/>
    <cellStyle name="Normal 6 4 2 2 2 2 5" xfId="25573"/>
    <cellStyle name="Normal 6 4 2 2 2 2 6" xfId="37817"/>
    <cellStyle name="Normal 6 4 2 2 2 2 7" xfId="50046"/>
    <cellStyle name="Normal 6 4 2 2 2 3" xfId="8440"/>
    <cellStyle name="Normal 6 4 2 2 2 3 2" xfId="8441"/>
    <cellStyle name="Normal 6 4 2 2 2 3 2 2" xfId="19440"/>
    <cellStyle name="Normal 6 4 2 2 2 3 2 2 2" xfId="31695"/>
    <cellStyle name="Normal 6 4 2 2 2 3 2 2 3" xfId="43936"/>
    <cellStyle name="Normal 6 4 2 2 2 3 2 3" xfId="25578"/>
    <cellStyle name="Normal 6 4 2 2 2 3 2 4" xfId="37822"/>
    <cellStyle name="Normal 6 4 2 2 2 3 2 5" xfId="50051"/>
    <cellStyle name="Normal 6 4 2 2 2 3 3" xfId="19439"/>
    <cellStyle name="Normal 6 4 2 2 2 3 3 2" xfId="31694"/>
    <cellStyle name="Normal 6 4 2 2 2 3 3 3" xfId="43935"/>
    <cellStyle name="Normal 6 4 2 2 2 3 4" xfId="25577"/>
    <cellStyle name="Normal 6 4 2 2 2 3 5" xfId="37821"/>
    <cellStyle name="Normal 6 4 2 2 2 3 6" xfId="50050"/>
    <cellStyle name="Normal 6 4 2 2 2 4" xfId="8442"/>
    <cellStyle name="Normal 6 4 2 2 2 4 2" xfId="19441"/>
    <cellStyle name="Normal 6 4 2 2 2 4 2 2" xfId="31696"/>
    <cellStyle name="Normal 6 4 2 2 2 4 2 3" xfId="43937"/>
    <cellStyle name="Normal 6 4 2 2 2 4 3" xfId="25579"/>
    <cellStyle name="Normal 6 4 2 2 2 4 4" xfId="37823"/>
    <cellStyle name="Normal 6 4 2 2 2 4 5" xfId="50052"/>
    <cellStyle name="Normal 6 4 2 2 2 5" xfId="19434"/>
    <cellStyle name="Normal 6 4 2 2 2 5 2" xfId="31689"/>
    <cellStyle name="Normal 6 4 2 2 2 5 3" xfId="43930"/>
    <cellStyle name="Normal 6 4 2 2 2 6" xfId="25572"/>
    <cellStyle name="Normal 6 4 2 2 2 7" xfId="37816"/>
    <cellStyle name="Normal 6 4 2 2 2 8" xfId="50045"/>
    <cellStyle name="Normal 6 4 2 2 3" xfId="8443"/>
    <cellStyle name="Normal 6 4 2 2 3 2" xfId="8444"/>
    <cellStyle name="Normal 6 4 2 2 3 2 2" xfId="8445"/>
    <cellStyle name="Normal 6 4 2 2 3 2 2 2" xfId="19444"/>
    <cellStyle name="Normal 6 4 2 2 3 2 2 2 2" xfId="31699"/>
    <cellStyle name="Normal 6 4 2 2 3 2 2 2 3" xfId="43940"/>
    <cellStyle name="Normal 6 4 2 2 3 2 2 3" xfId="25582"/>
    <cellStyle name="Normal 6 4 2 2 3 2 2 4" xfId="37826"/>
    <cellStyle name="Normal 6 4 2 2 3 2 2 5" xfId="50055"/>
    <cellStyle name="Normal 6 4 2 2 3 2 3" xfId="19443"/>
    <cellStyle name="Normal 6 4 2 2 3 2 3 2" xfId="31698"/>
    <cellStyle name="Normal 6 4 2 2 3 2 3 3" xfId="43939"/>
    <cellStyle name="Normal 6 4 2 2 3 2 4" xfId="25581"/>
    <cellStyle name="Normal 6 4 2 2 3 2 5" xfId="37825"/>
    <cellStyle name="Normal 6 4 2 2 3 2 6" xfId="50054"/>
    <cellStyle name="Normal 6 4 2 2 3 3" xfId="8446"/>
    <cellStyle name="Normal 6 4 2 2 3 3 2" xfId="19445"/>
    <cellStyle name="Normal 6 4 2 2 3 3 2 2" xfId="31700"/>
    <cellStyle name="Normal 6 4 2 2 3 3 2 3" xfId="43941"/>
    <cellStyle name="Normal 6 4 2 2 3 3 3" xfId="25583"/>
    <cellStyle name="Normal 6 4 2 2 3 3 4" xfId="37827"/>
    <cellStyle name="Normal 6 4 2 2 3 3 5" xfId="50056"/>
    <cellStyle name="Normal 6 4 2 2 3 4" xfId="19442"/>
    <cellStyle name="Normal 6 4 2 2 3 4 2" xfId="31697"/>
    <cellStyle name="Normal 6 4 2 2 3 4 3" xfId="43938"/>
    <cellStyle name="Normal 6 4 2 2 3 5" xfId="25580"/>
    <cellStyle name="Normal 6 4 2 2 3 6" xfId="37824"/>
    <cellStyle name="Normal 6 4 2 2 3 7" xfId="50053"/>
    <cellStyle name="Normal 6 4 2 2 4" xfId="8447"/>
    <cellStyle name="Normal 6 4 2 2 4 2" xfId="8448"/>
    <cellStyle name="Normal 6 4 2 2 4 2 2" xfId="19447"/>
    <cellStyle name="Normal 6 4 2 2 4 2 2 2" xfId="31702"/>
    <cellStyle name="Normal 6 4 2 2 4 2 2 3" xfId="43943"/>
    <cellStyle name="Normal 6 4 2 2 4 2 3" xfId="25585"/>
    <cellStyle name="Normal 6 4 2 2 4 2 4" xfId="37829"/>
    <cellStyle name="Normal 6 4 2 2 4 2 5" xfId="50058"/>
    <cellStyle name="Normal 6 4 2 2 4 3" xfId="19446"/>
    <cellStyle name="Normal 6 4 2 2 4 3 2" xfId="31701"/>
    <cellStyle name="Normal 6 4 2 2 4 3 3" xfId="43942"/>
    <cellStyle name="Normal 6 4 2 2 4 4" xfId="25584"/>
    <cellStyle name="Normal 6 4 2 2 4 5" xfId="37828"/>
    <cellStyle name="Normal 6 4 2 2 4 6" xfId="50057"/>
    <cellStyle name="Normal 6 4 2 2 5" xfId="8449"/>
    <cellStyle name="Normal 6 4 2 2 5 2" xfId="19448"/>
    <cellStyle name="Normal 6 4 2 2 5 2 2" xfId="31703"/>
    <cellStyle name="Normal 6 4 2 2 5 2 3" xfId="43944"/>
    <cellStyle name="Normal 6 4 2 2 5 3" xfId="25586"/>
    <cellStyle name="Normal 6 4 2 2 5 4" xfId="37830"/>
    <cellStyle name="Normal 6 4 2 2 5 5" xfId="50059"/>
    <cellStyle name="Normal 6 4 2 2 6" xfId="19433"/>
    <cellStyle name="Normal 6 4 2 2 6 2" xfId="31688"/>
    <cellStyle name="Normal 6 4 2 2 6 3" xfId="43929"/>
    <cellStyle name="Normal 6 4 2 2 7" xfId="25571"/>
    <cellStyle name="Normal 6 4 2 2 8" xfId="37815"/>
    <cellStyle name="Normal 6 4 2 2 9" xfId="50044"/>
    <cellStyle name="Normal 6 4 2 3" xfId="8450"/>
    <cellStyle name="Normal 6 4 2 3 2" xfId="8451"/>
    <cellStyle name="Normal 6 4 2 3 2 2" xfId="8452"/>
    <cellStyle name="Normal 6 4 2 3 2 2 2" xfId="8453"/>
    <cellStyle name="Normal 6 4 2 3 2 2 2 2" xfId="19452"/>
    <cellStyle name="Normal 6 4 2 3 2 2 2 2 2" xfId="31707"/>
    <cellStyle name="Normal 6 4 2 3 2 2 2 2 3" xfId="43948"/>
    <cellStyle name="Normal 6 4 2 3 2 2 2 3" xfId="25590"/>
    <cellStyle name="Normal 6 4 2 3 2 2 2 4" xfId="37834"/>
    <cellStyle name="Normal 6 4 2 3 2 2 2 5" xfId="50063"/>
    <cellStyle name="Normal 6 4 2 3 2 2 3" xfId="19451"/>
    <cellStyle name="Normal 6 4 2 3 2 2 3 2" xfId="31706"/>
    <cellStyle name="Normal 6 4 2 3 2 2 3 3" xfId="43947"/>
    <cellStyle name="Normal 6 4 2 3 2 2 4" xfId="25589"/>
    <cellStyle name="Normal 6 4 2 3 2 2 5" xfId="37833"/>
    <cellStyle name="Normal 6 4 2 3 2 2 6" xfId="50062"/>
    <cellStyle name="Normal 6 4 2 3 2 3" xfId="8454"/>
    <cellStyle name="Normal 6 4 2 3 2 3 2" xfId="19453"/>
    <cellStyle name="Normal 6 4 2 3 2 3 2 2" xfId="31708"/>
    <cellStyle name="Normal 6 4 2 3 2 3 2 3" xfId="43949"/>
    <cellStyle name="Normal 6 4 2 3 2 3 3" xfId="25591"/>
    <cellStyle name="Normal 6 4 2 3 2 3 4" xfId="37835"/>
    <cellStyle name="Normal 6 4 2 3 2 3 5" xfId="50064"/>
    <cellStyle name="Normal 6 4 2 3 2 4" xfId="19450"/>
    <cellStyle name="Normal 6 4 2 3 2 4 2" xfId="31705"/>
    <cellStyle name="Normal 6 4 2 3 2 4 3" xfId="43946"/>
    <cellStyle name="Normal 6 4 2 3 2 5" xfId="25588"/>
    <cellStyle name="Normal 6 4 2 3 2 6" xfId="37832"/>
    <cellStyle name="Normal 6 4 2 3 2 7" xfId="50061"/>
    <cellStyle name="Normal 6 4 2 3 3" xfId="8455"/>
    <cellStyle name="Normal 6 4 2 3 3 2" xfId="8456"/>
    <cellStyle name="Normal 6 4 2 3 3 2 2" xfId="19455"/>
    <cellStyle name="Normal 6 4 2 3 3 2 2 2" xfId="31710"/>
    <cellStyle name="Normal 6 4 2 3 3 2 2 3" xfId="43951"/>
    <cellStyle name="Normal 6 4 2 3 3 2 3" xfId="25593"/>
    <cellStyle name="Normal 6 4 2 3 3 2 4" xfId="37837"/>
    <cellStyle name="Normal 6 4 2 3 3 2 5" xfId="50066"/>
    <cellStyle name="Normal 6 4 2 3 3 3" xfId="19454"/>
    <cellStyle name="Normal 6 4 2 3 3 3 2" xfId="31709"/>
    <cellStyle name="Normal 6 4 2 3 3 3 3" xfId="43950"/>
    <cellStyle name="Normal 6 4 2 3 3 4" xfId="25592"/>
    <cellStyle name="Normal 6 4 2 3 3 5" xfId="37836"/>
    <cellStyle name="Normal 6 4 2 3 3 6" xfId="50065"/>
    <cellStyle name="Normal 6 4 2 3 4" xfId="8457"/>
    <cellStyle name="Normal 6 4 2 3 4 2" xfId="19456"/>
    <cellStyle name="Normal 6 4 2 3 4 2 2" xfId="31711"/>
    <cellStyle name="Normal 6 4 2 3 4 2 3" xfId="43952"/>
    <cellStyle name="Normal 6 4 2 3 4 3" xfId="25594"/>
    <cellStyle name="Normal 6 4 2 3 4 4" xfId="37838"/>
    <cellStyle name="Normal 6 4 2 3 4 5" xfId="50067"/>
    <cellStyle name="Normal 6 4 2 3 5" xfId="19449"/>
    <cellStyle name="Normal 6 4 2 3 5 2" xfId="31704"/>
    <cellStyle name="Normal 6 4 2 3 5 3" xfId="43945"/>
    <cellStyle name="Normal 6 4 2 3 6" xfId="25587"/>
    <cellStyle name="Normal 6 4 2 3 7" xfId="37831"/>
    <cellStyle name="Normal 6 4 2 3 8" xfId="50060"/>
    <cellStyle name="Normal 6 4 2 4" xfId="8458"/>
    <cellStyle name="Normal 6 4 2 4 2" xfId="8459"/>
    <cellStyle name="Normal 6 4 2 4 2 2" xfId="8460"/>
    <cellStyle name="Normal 6 4 2 4 2 2 2" xfId="19459"/>
    <cellStyle name="Normal 6 4 2 4 2 2 2 2" xfId="31714"/>
    <cellStyle name="Normal 6 4 2 4 2 2 2 3" xfId="43955"/>
    <cellStyle name="Normal 6 4 2 4 2 2 3" xfId="25597"/>
    <cellStyle name="Normal 6 4 2 4 2 2 4" xfId="37841"/>
    <cellStyle name="Normal 6 4 2 4 2 2 5" xfId="50070"/>
    <cellStyle name="Normal 6 4 2 4 2 3" xfId="19458"/>
    <cellStyle name="Normal 6 4 2 4 2 3 2" xfId="31713"/>
    <cellStyle name="Normal 6 4 2 4 2 3 3" xfId="43954"/>
    <cellStyle name="Normal 6 4 2 4 2 4" xfId="25596"/>
    <cellStyle name="Normal 6 4 2 4 2 5" xfId="37840"/>
    <cellStyle name="Normal 6 4 2 4 2 6" xfId="50069"/>
    <cellStyle name="Normal 6 4 2 4 3" xfId="8461"/>
    <cellStyle name="Normal 6 4 2 4 3 2" xfId="19460"/>
    <cellStyle name="Normal 6 4 2 4 3 2 2" xfId="31715"/>
    <cellStyle name="Normal 6 4 2 4 3 2 3" xfId="43956"/>
    <cellStyle name="Normal 6 4 2 4 3 3" xfId="25598"/>
    <cellStyle name="Normal 6 4 2 4 3 4" xfId="37842"/>
    <cellStyle name="Normal 6 4 2 4 3 5" xfId="50071"/>
    <cellStyle name="Normal 6 4 2 4 4" xfId="19457"/>
    <cellStyle name="Normal 6 4 2 4 4 2" xfId="31712"/>
    <cellStyle name="Normal 6 4 2 4 4 3" xfId="43953"/>
    <cellStyle name="Normal 6 4 2 4 5" xfId="25595"/>
    <cellStyle name="Normal 6 4 2 4 6" xfId="37839"/>
    <cellStyle name="Normal 6 4 2 4 7" xfId="50068"/>
    <cellStyle name="Normal 6 4 2 5" xfId="8462"/>
    <cellStyle name="Normal 6 4 2 5 2" xfId="8463"/>
    <cellStyle name="Normal 6 4 2 5 2 2" xfId="19462"/>
    <cellStyle name="Normal 6 4 2 5 2 2 2" xfId="31717"/>
    <cellStyle name="Normal 6 4 2 5 2 2 3" xfId="43958"/>
    <cellStyle name="Normal 6 4 2 5 2 3" xfId="25600"/>
    <cellStyle name="Normal 6 4 2 5 2 4" xfId="37844"/>
    <cellStyle name="Normal 6 4 2 5 2 5" xfId="50073"/>
    <cellStyle name="Normal 6 4 2 5 3" xfId="19461"/>
    <cellStyle name="Normal 6 4 2 5 3 2" xfId="31716"/>
    <cellStyle name="Normal 6 4 2 5 3 3" xfId="43957"/>
    <cellStyle name="Normal 6 4 2 5 4" xfId="25599"/>
    <cellStyle name="Normal 6 4 2 5 5" xfId="37843"/>
    <cellStyle name="Normal 6 4 2 5 6" xfId="50072"/>
    <cellStyle name="Normal 6 4 2 6" xfId="8464"/>
    <cellStyle name="Normal 6 4 2 6 2" xfId="19463"/>
    <cellStyle name="Normal 6 4 2 6 2 2" xfId="31718"/>
    <cellStyle name="Normal 6 4 2 6 2 3" xfId="43959"/>
    <cellStyle name="Normal 6 4 2 6 3" xfId="25601"/>
    <cellStyle name="Normal 6 4 2 6 4" xfId="37845"/>
    <cellStyle name="Normal 6 4 2 6 5" xfId="50074"/>
    <cellStyle name="Normal 6 4 2 7" xfId="19432"/>
    <cellStyle name="Normal 6 4 2 7 2" xfId="31687"/>
    <cellStyle name="Normal 6 4 2 7 3" xfId="43928"/>
    <cellStyle name="Normal 6 4 2 8" xfId="25570"/>
    <cellStyle name="Normal 6 4 2 9" xfId="37814"/>
    <cellStyle name="Normal 6 4 3" xfId="8465"/>
    <cellStyle name="Normal 6 4 3 2" xfId="8466"/>
    <cellStyle name="Normal 6 4 3 2 2" xfId="8467"/>
    <cellStyle name="Normal 6 4 3 2 2 2" xfId="8468"/>
    <cellStyle name="Normal 6 4 3 2 2 2 2" xfId="8469"/>
    <cellStyle name="Normal 6 4 3 2 2 2 2 2" xfId="19468"/>
    <cellStyle name="Normal 6 4 3 2 2 2 2 2 2" xfId="31723"/>
    <cellStyle name="Normal 6 4 3 2 2 2 2 2 3" xfId="43964"/>
    <cellStyle name="Normal 6 4 3 2 2 2 2 3" xfId="25606"/>
    <cellStyle name="Normal 6 4 3 2 2 2 2 4" xfId="37850"/>
    <cellStyle name="Normal 6 4 3 2 2 2 2 5" xfId="50079"/>
    <cellStyle name="Normal 6 4 3 2 2 2 3" xfId="19467"/>
    <cellStyle name="Normal 6 4 3 2 2 2 3 2" xfId="31722"/>
    <cellStyle name="Normal 6 4 3 2 2 2 3 3" xfId="43963"/>
    <cellStyle name="Normal 6 4 3 2 2 2 4" xfId="25605"/>
    <cellStyle name="Normal 6 4 3 2 2 2 5" xfId="37849"/>
    <cellStyle name="Normal 6 4 3 2 2 2 6" xfId="50078"/>
    <cellStyle name="Normal 6 4 3 2 2 3" xfId="8470"/>
    <cellStyle name="Normal 6 4 3 2 2 3 2" xfId="19469"/>
    <cellStyle name="Normal 6 4 3 2 2 3 2 2" xfId="31724"/>
    <cellStyle name="Normal 6 4 3 2 2 3 2 3" xfId="43965"/>
    <cellStyle name="Normal 6 4 3 2 2 3 3" xfId="25607"/>
    <cellStyle name="Normal 6 4 3 2 2 3 4" xfId="37851"/>
    <cellStyle name="Normal 6 4 3 2 2 3 5" xfId="50080"/>
    <cellStyle name="Normal 6 4 3 2 2 4" xfId="19466"/>
    <cellStyle name="Normal 6 4 3 2 2 4 2" xfId="31721"/>
    <cellStyle name="Normal 6 4 3 2 2 4 3" xfId="43962"/>
    <cellStyle name="Normal 6 4 3 2 2 5" xfId="25604"/>
    <cellStyle name="Normal 6 4 3 2 2 6" xfId="37848"/>
    <cellStyle name="Normal 6 4 3 2 2 7" xfId="50077"/>
    <cellStyle name="Normal 6 4 3 2 3" xfId="8471"/>
    <cellStyle name="Normal 6 4 3 2 3 2" xfId="8472"/>
    <cellStyle name="Normal 6 4 3 2 3 2 2" xfId="19471"/>
    <cellStyle name="Normal 6 4 3 2 3 2 2 2" xfId="31726"/>
    <cellStyle name="Normal 6 4 3 2 3 2 2 3" xfId="43967"/>
    <cellStyle name="Normal 6 4 3 2 3 2 3" xfId="25609"/>
    <cellStyle name="Normal 6 4 3 2 3 2 4" xfId="37853"/>
    <cellStyle name="Normal 6 4 3 2 3 2 5" xfId="50082"/>
    <cellStyle name="Normal 6 4 3 2 3 3" xfId="19470"/>
    <cellStyle name="Normal 6 4 3 2 3 3 2" xfId="31725"/>
    <cellStyle name="Normal 6 4 3 2 3 3 3" xfId="43966"/>
    <cellStyle name="Normal 6 4 3 2 3 4" xfId="25608"/>
    <cellStyle name="Normal 6 4 3 2 3 5" xfId="37852"/>
    <cellStyle name="Normal 6 4 3 2 3 6" xfId="50081"/>
    <cellStyle name="Normal 6 4 3 2 4" xfId="8473"/>
    <cellStyle name="Normal 6 4 3 2 4 2" xfId="19472"/>
    <cellStyle name="Normal 6 4 3 2 4 2 2" xfId="31727"/>
    <cellStyle name="Normal 6 4 3 2 4 2 3" xfId="43968"/>
    <cellStyle name="Normal 6 4 3 2 4 3" xfId="25610"/>
    <cellStyle name="Normal 6 4 3 2 4 4" xfId="37854"/>
    <cellStyle name="Normal 6 4 3 2 4 5" xfId="50083"/>
    <cellStyle name="Normal 6 4 3 2 5" xfId="19465"/>
    <cellStyle name="Normal 6 4 3 2 5 2" xfId="31720"/>
    <cellStyle name="Normal 6 4 3 2 5 3" xfId="43961"/>
    <cellStyle name="Normal 6 4 3 2 6" xfId="25603"/>
    <cellStyle name="Normal 6 4 3 2 7" xfId="37847"/>
    <cellStyle name="Normal 6 4 3 2 8" xfId="50076"/>
    <cellStyle name="Normal 6 4 3 3" xfId="8474"/>
    <cellStyle name="Normal 6 4 3 3 2" xfId="8475"/>
    <cellStyle name="Normal 6 4 3 3 2 2" xfId="8476"/>
    <cellStyle name="Normal 6 4 3 3 2 2 2" xfId="19475"/>
    <cellStyle name="Normal 6 4 3 3 2 2 2 2" xfId="31730"/>
    <cellStyle name="Normal 6 4 3 3 2 2 2 3" xfId="43971"/>
    <cellStyle name="Normal 6 4 3 3 2 2 3" xfId="25613"/>
    <cellStyle name="Normal 6 4 3 3 2 2 4" xfId="37857"/>
    <cellStyle name="Normal 6 4 3 3 2 2 5" xfId="50086"/>
    <cellStyle name="Normal 6 4 3 3 2 3" xfId="19474"/>
    <cellStyle name="Normal 6 4 3 3 2 3 2" xfId="31729"/>
    <cellStyle name="Normal 6 4 3 3 2 3 3" xfId="43970"/>
    <cellStyle name="Normal 6 4 3 3 2 4" xfId="25612"/>
    <cellStyle name="Normal 6 4 3 3 2 5" xfId="37856"/>
    <cellStyle name="Normal 6 4 3 3 2 6" xfId="50085"/>
    <cellStyle name="Normal 6 4 3 3 3" xfId="8477"/>
    <cellStyle name="Normal 6 4 3 3 3 2" xfId="19476"/>
    <cellStyle name="Normal 6 4 3 3 3 2 2" xfId="31731"/>
    <cellStyle name="Normal 6 4 3 3 3 2 3" xfId="43972"/>
    <cellStyle name="Normal 6 4 3 3 3 3" xfId="25614"/>
    <cellStyle name="Normal 6 4 3 3 3 4" xfId="37858"/>
    <cellStyle name="Normal 6 4 3 3 3 5" xfId="50087"/>
    <cellStyle name="Normal 6 4 3 3 4" xfId="19473"/>
    <cellStyle name="Normal 6 4 3 3 4 2" xfId="31728"/>
    <cellStyle name="Normal 6 4 3 3 4 3" xfId="43969"/>
    <cellStyle name="Normal 6 4 3 3 5" xfId="25611"/>
    <cellStyle name="Normal 6 4 3 3 6" xfId="37855"/>
    <cellStyle name="Normal 6 4 3 3 7" xfId="50084"/>
    <cellStyle name="Normal 6 4 3 4" xfId="8478"/>
    <cellStyle name="Normal 6 4 3 4 2" xfId="8479"/>
    <cellStyle name="Normal 6 4 3 4 2 2" xfId="19478"/>
    <cellStyle name="Normal 6 4 3 4 2 2 2" xfId="31733"/>
    <cellStyle name="Normal 6 4 3 4 2 2 3" xfId="43974"/>
    <cellStyle name="Normal 6 4 3 4 2 3" xfId="25616"/>
    <cellStyle name="Normal 6 4 3 4 2 4" xfId="37860"/>
    <cellStyle name="Normal 6 4 3 4 2 5" xfId="50089"/>
    <cellStyle name="Normal 6 4 3 4 3" xfId="19477"/>
    <cellStyle name="Normal 6 4 3 4 3 2" xfId="31732"/>
    <cellStyle name="Normal 6 4 3 4 3 3" xfId="43973"/>
    <cellStyle name="Normal 6 4 3 4 4" xfId="25615"/>
    <cellStyle name="Normal 6 4 3 4 5" xfId="37859"/>
    <cellStyle name="Normal 6 4 3 4 6" xfId="50088"/>
    <cellStyle name="Normal 6 4 3 5" xfId="8480"/>
    <cellStyle name="Normal 6 4 3 5 2" xfId="19479"/>
    <cellStyle name="Normal 6 4 3 5 2 2" xfId="31734"/>
    <cellStyle name="Normal 6 4 3 5 2 3" xfId="43975"/>
    <cellStyle name="Normal 6 4 3 5 3" xfId="25617"/>
    <cellStyle name="Normal 6 4 3 5 4" xfId="37861"/>
    <cellStyle name="Normal 6 4 3 5 5" xfId="50090"/>
    <cellStyle name="Normal 6 4 3 6" xfId="19464"/>
    <cellStyle name="Normal 6 4 3 6 2" xfId="31719"/>
    <cellStyle name="Normal 6 4 3 6 3" xfId="43960"/>
    <cellStyle name="Normal 6 4 3 7" xfId="25602"/>
    <cellStyle name="Normal 6 4 3 8" xfId="37846"/>
    <cellStyle name="Normal 6 4 3 9" xfId="50075"/>
    <cellStyle name="Normal 6 4 4" xfId="8481"/>
    <cellStyle name="Normal 6 4 4 2" xfId="8482"/>
    <cellStyle name="Normal 6 4 4 2 2" xfId="8483"/>
    <cellStyle name="Normal 6 4 4 2 2 2" xfId="8484"/>
    <cellStyle name="Normal 6 4 4 2 2 2 2" xfId="19483"/>
    <cellStyle name="Normal 6 4 4 2 2 2 2 2" xfId="31738"/>
    <cellStyle name="Normal 6 4 4 2 2 2 2 3" xfId="43979"/>
    <cellStyle name="Normal 6 4 4 2 2 2 3" xfId="25621"/>
    <cellStyle name="Normal 6 4 4 2 2 2 4" xfId="37865"/>
    <cellStyle name="Normal 6 4 4 2 2 2 5" xfId="50094"/>
    <cellStyle name="Normal 6 4 4 2 2 3" xfId="19482"/>
    <cellStyle name="Normal 6 4 4 2 2 3 2" xfId="31737"/>
    <cellStyle name="Normal 6 4 4 2 2 3 3" xfId="43978"/>
    <cellStyle name="Normal 6 4 4 2 2 4" xfId="25620"/>
    <cellStyle name="Normal 6 4 4 2 2 5" xfId="37864"/>
    <cellStyle name="Normal 6 4 4 2 2 6" xfId="50093"/>
    <cellStyle name="Normal 6 4 4 2 3" xfId="8485"/>
    <cellStyle name="Normal 6 4 4 2 3 2" xfId="19484"/>
    <cellStyle name="Normal 6 4 4 2 3 2 2" xfId="31739"/>
    <cellStyle name="Normal 6 4 4 2 3 2 3" xfId="43980"/>
    <cellStyle name="Normal 6 4 4 2 3 3" xfId="25622"/>
    <cellStyle name="Normal 6 4 4 2 3 4" xfId="37866"/>
    <cellStyle name="Normal 6 4 4 2 3 5" xfId="50095"/>
    <cellStyle name="Normal 6 4 4 2 4" xfId="19481"/>
    <cellStyle name="Normal 6 4 4 2 4 2" xfId="31736"/>
    <cellStyle name="Normal 6 4 4 2 4 3" xfId="43977"/>
    <cellStyle name="Normal 6 4 4 2 5" xfId="25619"/>
    <cellStyle name="Normal 6 4 4 2 6" xfId="37863"/>
    <cellStyle name="Normal 6 4 4 2 7" xfId="50092"/>
    <cellStyle name="Normal 6 4 4 3" xfId="8486"/>
    <cellStyle name="Normal 6 4 4 3 2" xfId="8487"/>
    <cellStyle name="Normal 6 4 4 3 2 2" xfId="19486"/>
    <cellStyle name="Normal 6 4 4 3 2 2 2" xfId="31741"/>
    <cellStyle name="Normal 6 4 4 3 2 2 3" xfId="43982"/>
    <cellStyle name="Normal 6 4 4 3 2 3" xfId="25624"/>
    <cellStyle name="Normal 6 4 4 3 2 4" xfId="37868"/>
    <cellStyle name="Normal 6 4 4 3 2 5" xfId="50097"/>
    <cellStyle name="Normal 6 4 4 3 3" xfId="19485"/>
    <cellStyle name="Normal 6 4 4 3 3 2" xfId="31740"/>
    <cellStyle name="Normal 6 4 4 3 3 3" xfId="43981"/>
    <cellStyle name="Normal 6 4 4 3 4" xfId="25623"/>
    <cellStyle name="Normal 6 4 4 3 5" xfId="37867"/>
    <cellStyle name="Normal 6 4 4 3 6" xfId="50096"/>
    <cellStyle name="Normal 6 4 4 4" xfId="8488"/>
    <cellStyle name="Normal 6 4 4 4 2" xfId="19487"/>
    <cellStyle name="Normal 6 4 4 4 2 2" xfId="31742"/>
    <cellStyle name="Normal 6 4 4 4 2 3" xfId="43983"/>
    <cellStyle name="Normal 6 4 4 4 3" xfId="25625"/>
    <cellStyle name="Normal 6 4 4 4 4" xfId="37869"/>
    <cellStyle name="Normal 6 4 4 4 5" xfId="50098"/>
    <cellStyle name="Normal 6 4 4 5" xfId="19480"/>
    <cellStyle name="Normal 6 4 4 5 2" xfId="31735"/>
    <cellStyle name="Normal 6 4 4 5 3" xfId="43976"/>
    <cellStyle name="Normal 6 4 4 6" xfId="25618"/>
    <cellStyle name="Normal 6 4 4 7" xfId="37862"/>
    <cellStyle name="Normal 6 4 4 8" xfId="50091"/>
    <cellStyle name="Normal 6 4 5" xfId="8489"/>
    <cellStyle name="Normal 6 4 5 2" xfId="8490"/>
    <cellStyle name="Normal 6 4 5 2 2" xfId="8491"/>
    <cellStyle name="Normal 6 4 5 2 2 2" xfId="19490"/>
    <cellStyle name="Normal 6 4 5 2 2 2 2" xfId="31745"/>
    <cellStyle name="Normal 6 4 5 2 2 2 3" xfId="43986"/>
    <cellStyle name="Normal 6 4 5 2 2 3" xfId="25628"/>
    <cellStyle name="Normal 6 4 5 2 2 4" xfId="37872"/>
    <cellStyle name="Normal 6 4 5 2 2 5" xfId="50101"/>
    <cellStyle name="Normal 6 4 5 2 3" xfId="19489"/>
    <cellStyle name="Normal 6 4 5 2 3 2" xfId="31744"/>
    <cellStyle name="Normal 6 4 5 2 3 3" xfId="43985"/>
    <cellStyle name="Normal 6 4 5 2 4" xfId="25627"/>
    <cellStyle name="Normal 6 4 5 2 5" xfId="37871"/>
    <cellStyle name="Normal 6 4 5 2 6" xfId="50100"/>
    <cellStyle name="Normal 6 4 5 3" xfId="8492"/>
    <cellStyle name="Normal 6 4 5 3 2" xfId="19491"/>
    <cellStyle name="Normal 6 4 5 3 2 2" xfId="31746"/>
    <cellStyle name="Normal 6 4 5 3 2 3" xfId="43987"/>
    <cellStyle name="Normal 6 4 5 3 3" xfId="25629"/>
    <cellStyle name="Normal 6 4 5 3 4" xfId="37873"/>
    <cellStyle name="Normal 6 4 5 3 5" xfId="50102"/>
    <cellStyle name="Normal 6 4 5 4" xfId="19488"/>
    <cellStyle name="Normal 6 4 5 4 2" xfId="31743"/>
    <cellStyle name="Normal 6 4 5 4 3" xfId="43984"/>
    <cellStyle name="Normal 6 4 5 5" xfId="25626"/>
    <cellStyle name="Normal 6 4 5 6" xfId="37870"/>
    <cellStyle name="Normal 6 4 5 7" xfId="50099"/>
    <cellStyle name="Normal 6 4 6" xfId="8493"/>
    <cellStyle name="Normal 6 4 6 2" xfId="8494"/>
    <cellStyle name="Normal 6 4 6 2 2" xfId="19493"/>
    <cellStyle name="Normal 6 4 6 2 2 2" xfId="31748"/>
    <cellStyle name="Normal 6 4 6 2 2 3" xfId="43989"/>
    <cellStyle name="Normal 6 4 6 2 3" xfId="25631"/>
    <cellStyle name="Normal 6 4 6 2 4" xfId="37875"/>
    <cellStyle name="Normal 6 4 6 2 5" xfId="50104"/>
    <cellStyle name="Normal 6 4 6 3" xfId="19492"/>
    <cellStyle name="Normal 6 4 6 3 2" xfId="31747"/>
    <cellStyle name="Normal 6 4 6 3 3" xfId="43988"/>
    <cellStyle name="Normal 6 4 6 4" xfId="25630"/>
    <cellStyle name="Normal 6 4 6 5" xfId="37874"/>
    <cellStyle name="Normal 6 4 6 6" xfId="50103"/>
    <cellStyle name="Normal 6 4 7" xfId="8495"/>
    <cellStyle name="Normal 6 4 7 2" xfId="19494"/>
    <cellStyle name="Normal 6 4 7 2 2" xfId="31749"/>
    <cellStyle name="Normal 6 4 7 2 3" xfId="43990"/>
    <cellStyle name="Normal 6 4 7 3" xfId="25632"/>
    <cellStyle name="Normal 6 4 7 4" xfId="37876"/>
    <cellStyle name="Normal 6 4 7 5" xfId="50105"/>
    <cellStyle name="Normal 6 4 8" xfId="19431"/>
    <cellStyle name="Normal 6 4 8 2" xfId="31686"/>
    <cellStyle name="Normal 6 4 8 3" xfId="43927"/>
    <cellStyle name="Normal 6 4 9" xfId="25569"/>
    <cellStyle name="Normal 6 5" xfId="8496"/>
    <cellStyle name="Normal 6 5 10" xfId="50106"/>
    <cellStyle name="Normal 6 5 2" xfId="8497"/>
    <cellStyle name="Normal 6 5 2 2" xfId="8498"/>
    <cellStyle name="Normal 6 5 2 2 2" xfId="8499"/>
    <cellStyle name="Normal 6 5 2 2 2 2" xfId="8500"/>
    <cellStyle name="Normal 6 5 2 2 2 2 2" xfId="8501"/>
    <cellStyle name="Normal 6 5 2 2 2 2 2 2" xfId="19500"/>
    <cellStyle name="Normal 6 5 2 2 2 2 2 2 2" xfId="31755"/>
    <cellStyle name="Normal 6 5 2 2 2 2 2 2 3" xfId="43996"/>
    <cellStyle name="Normal 6 5 2 2 2 2 2 3" xfId="25638"/>
    <cellStyle name="Normal 6 5 2 2 2 2 2 4" xfId="37882"/>
    <cellStyle name="Normal 6 5 2 2 2 2 2 5" xfId="50111"/>
    <cellStyle name="Normal 6 5 2 2 2 2 3" xfId="19499"/>
    <cellStyle name="Normal 6 5 2 2 2 2 3 2" xfId="31754"/>
    <cellStyle name="Normal 6 5 2 2 2 2 3 3" xfId="43995"/>
    <cellStyle name="Normal 6 5 2 2 2 2 4" xfId="25637"/>
    <cellStyle name="Normal 6 5 2 2 2 2 5" xfId="37881"/>
    <cellStyle name="Normal 6 5 2 2 2 2 6" xfId="50110"/>
    <cellStyle name="Normal 6 5 2 2 2 3" xfId="8502"/>
    <cellStyle name="Normal 6 5 2 2 2 3 2" xfId="19501"/>
    <cellStyle name="Normal 6 5 2 2 2 3 2 2" xfId="31756"/>
    <cellStyle name="Normal 6 5 2 2 2 3 2 3" xfId="43997"/>
    <cellStyle name="Normal 6 5 2 2 2 3 3" xfId="25639"/>
    <cellStyle name="Normal 6 5 2 2 2 3 4" xfId="37883"/>
    <cellStyle name="Normal 6 5 2 2 2 3 5" xfId="50112"/>
    <cellStyle name="Normal 6 5 2 2 2 4" xfId="19498"/>
    <cellStyle name="Normal 6 5 2 2 2 4 2" xfId="31753"/>
    <cellStyle name="Normal 6 5 2 2 2 4 3" xfId="43994"/>
    <cellStyle name="Normal 6 5 2 2 2 5" xfId="25636"/>
    <cellStyle name="Normal 6 5 2 2 2 6" xfId="37880"/>
    <cellStyle name="Normal 6 5 2 2 2 7" xfId="50109"/>
    <cellStyle name="Normal 6 5 2 2 3" xfId="8503"/>
    <cellStyle name="Normal 6 5 2 2 3 2" xfId="8504"/>
    <cellStyle name="Normal 6 5 2 2 3 2 2" xfId="19503"/>
    <cellStyle name="Normal 6 5 2 2 3 2 2 2" xfId="31758"/>
    <cellStyle name="Normal 6 5 2 2 3 2 2 3" xfId="43999"/>
    <cellStyle name="Normal 6 5 2 2 3 2 3" xfId="25641"/>
    <cellStyle name="Normal 6 5 2 2 3 2 4" xfId="37885"/>
    <cellStyle name="Normal 6 5 2 2 3 2 5" xfId="50114"/>
    <cellStyle name="Normal 6 5 2 2 3 3" xfId="19502"/>
    <cellStyle name="Normal 6 5 2 2 3 3 2" xfId="31757"/>
    <cellStyle name="Normal 6 5 2 2 3 3 3" xfId="43998"/>
    <cellStyle name="Normal 6 5 2 2 3 4" xfId="25640"/>
    <cellStyle name="Normal 6 5 2 2 3 5" xfId="37884"/>
    <cellStyle name="Normal 6 5 2 2 3 6" xfId="50113"/>
    <cellStyle name="Normal 6 5 2 2 4" xfId="8505"/>
    <cellStyle name="Normal 6 5 2 2 4 2" xfId="19504"/>
    <cellStyle name="Normal 6 5 2 2 4 2 2" xfId="31759"/>
    <cellStyle name="Normal 6 5 2 2 4 2 3" xfId="44000"/>
    <cellStyle name="Normal 6 5 2 2 4 3" xfId="25642"/>
    <cellStyle name="Normal 6 5 2 2 4 4" xfId="37886"/>
    <cellStyle name="Normal 6 5 2 2 4 5" xfId="50115"/>
    <cellStyle name="Normal 6 5 2 2 5" xfId="19497"/>
    <cellStyle name="Normal 6 5 2 2 5 2" xfId="31752"/>
    <cellStyle name="Normal 6 5 2 2 5 3" xfId="43993"/>
    <cellStyle name="Normal 6 5 2 2 6" xfId="25635"/>
    <cellStyle name="Normal 6 5 2 2 7" xfId="37879"/>
    <cellStyle name="Normal 6 5 2 2 8" xfId="50108"/>
    <cellStyle name="Normal 6 5 2 3" xfId="8506"/>
    <cellStyle name="Normal 6 5 2 3 2" xfId="8507"/>
    <cellStyle name="Normal 6 5 2 3 2 2" xfId="8508"/>
    <cellStyle name="Normal 6 5 2 3 2 2 2" xfId="19507"/>
    <cellStyle name="Normal 6 5 2 3 2 2 2 2" xfId="31762"/>
    <cellStyle name="Normal 6 5 2 3 2 2 2 3" xfId="44003"/>
    <cellStyle name="Normal 6 5 2 3 2 2 3" xfId="25645"/>
    <cellStyle name="Normal 6 5 2 3 2 2 4" xfId="37889"/>
    <cellStyle name="Normal 6 5 2 3 2 2 5" xfId="50118"/>
    <cellStyle name="Normal 6 5 2 3 2 3" xfId="19506"/>
    <cellStyle name="Normal 6 5 2 3 2 3 2" xfId="31761"/>
    <cellStyle name="Normal 6 5 2 3 2 3 3" xfId="44002"/>
    <cellStyle name="Normal 6 5 2 3 2 4" xfId="25644"/>
    <cellStyle name="Normal 6 5 2 3 2 5" xfId="37888"/>
    <cellStyle name="Normal 6 5 2 3 2 6" xfId="50117"/>
    <cellStyle name="Normal 6 5 2 3 3" xfId="8509"/>
    <cellStyle name="Normal 6 5 2 3 3 2" xfId="19508"/>
    <cellStyle name="Normal 6 5 2 3 3 2 2" xfId="31763"/>
    <cellStyle name="Normal 6 5 2 3 3 2 3" xfId="44004"/>
    <cellStyle name="Normal 6 5 2 3 3 3" xfId="25646"/>
    <cellStyle name="Normal 6 5 2 3 3 4" xfId="37890"/>
    <cellStyle name="Normal 6 5 2 3 3 5" xfId="50119"/>
    <cellStyle name="Normal 6 5 2 3 4" xfId="19505"/>
    <cellStyle name="Normal 6 5 2 3 4 2" xfId="31760"/>
    <cellStyle name="Normal 6 5 2 3 4 3" xfId="44001"/>
    <cellStyle name="Normal 6 5 2 3 5" xfId="25643"/>
    <cellStyle name="Normal 6 5 2 3 6" xfId="37887"/>
    <cellStyle name="Normal 6 5 2 3 7" xfId="50116"/>
    <cellStyle name="Normal 6 5 2 4" xfId="8510"/>
    <cellStyle name="Normal 6 5 2 4 2" xfId="8511"/>
    <cellStyle name="Normal 6 5 2 4 2 2" xfId="19510"/>
    <cellStyle name="Normal 6 5 2 4 2 2 2" xfId="31765"/>
    <cellStyle name="Normal 6 5 2 4 2 2 3" xfId="44006"/>
    <cellStyle name="Normal 6 5 2 4 2 3" xfId="25648"/>
    <cellStyle name="Normal 6 5 2 4 2 4" xfId="37892"/>
    <cellStyle name="Normal 6 5 2 4 2 5" xfId="50121"/>
    <cellStyle name="Normal 6 5 2 4 3" xfId="19509"/>
    <cellStyle name="Normal 6 5 2 4 3 2" xfId="31764"/>
    <cellStyle name="Normal 6 5 2 4 3 3" xfId="44005"/>
    <cellStyle name="Normal 6 5 2 4 4" xfId="25647"/>
    <cellStyle name="Normal 6 5 2 4 5" xfId="37891"/>
    <cellStyle name="Normal 6 5 2 4 6" xfId="50120"/>
    <cellStyle name="Normal 6 5 2 5" xfId="8512"/>
    <cellStyle name="Normal 6 5 2 5 2" xfId="19511"/>
    <cellStyle name="Normal 6 5 2 5 2 2" xfId="31766"/>
    <cellStyle name="Normal 6 5 2 5 2 3" xfId="44007"/>
    <cellStyle name="Normal 6 5 2 5 3" xfId="25649"/>
    <cellStyle name="Normal 6 5 2 5 4" xfId="37893"/>
    <cellStyle name="Normal 6 5 2 5 5" xfId="50122"/>
    <cellStyle name="Normal 6 5 2 6" xfId="19496"/>
    <cellStyle name="Normal 6 5 2 6 2" xfId="31751"/>
    <cellStyle name="Normal 6 5 2 6 3" xfId="43992"/>
    <cellStyle name="Normal 6 5 2 7" xfId="25634"/>
    <cellStyle name="Normal 6 5 2 8" xfId="37878"/>
    <cellStyle name="Normal 6 5 2 9" xfId="50107"/>
    <cellStyle name="Normal 6 5 3" xfId="8513"/>
    <cellStyle name="Normal 6 5 3 2" xfId="8514"/>
    <cellStyle name="Normal 6 5 3 2 2" xfId="8515"/>
    <cellStyle name="Normal 6 5 3 2 2 2" xfId="8516"/>
    <cellStyle name="Normal 6 5 3 2 2 2 2" xfId="19515"/>
    <cellStyle name="Normal 6 5 3 2 2 2 2 2" xfId="31770"/>
    <cellStyle name="Normal 6 5 3 2 2 2 2 3" xfId="44011"/>
    <cellStyle name="Normal 6 5 3 2 2 2 3" xfId="25653"/>
    <cellStyle name="Normal 6 5 3 2 2 2 4" xfId="37897"/>
    <cellStyle name="Normal 6 5 3 2 2 2 5" xfId="50126"/>
    <cellStyle name="Normal 6 5 3 2 2 3" xfId="19514"/>
    <cellStyle name="Normal 6 5 3 2 2 3 2" xfId="31769"/>
    <cellStyle name="Normal 6 5 3 2 2 3 3" xfId="44010"/>
    <cellStyle name="Normal 6 5 3 2 2 4" xfId="25652"/>
    <cellStyle name="Normal 6 5 3 2 2 5" xfId="37896"/>
    <cellStyle name="Normal 6 5 3 2 2 6" xfId="50125"/>
    <cellStyle name="Normal 6 5 3 2 3" xfId="8517"/>
    <cellStyle name="Normal 6 5 3 2 3 2" xfId="19516"/>
    <cellStyle name="Normal 6 5 3 2 3 2 2" xfId="31771"/>
    <cellStyle name="Normal 6 5 3 2 3 2 3" xfId="44012"/>
    <cellStyle name="Normal 6 5 3 2 3 3" xfId="25654"/>
    <cellStyle name="Normal 6 5 3 2 3 4" xfId="37898"/>
    <cellStyle name="Normal 6 5 3 2 3 5" xfId="50127"/>
    <cellStyle name="Normal 6 5 3 2 4" xfId="19513"/>
    <cellStyle name="Normal 6 5 3 2 4 2" xfId="31768"/>
    <cellStyle name="Normal 6 5 3 2 4 3" xfId="44009"/>
    <cellStyle name="Normal 6 5 3 2 5" xfId="25651"/>
    <cellStyle name="Normal 6 5 3 2 6" xfId="37895"/>
    <cellStyle name="Normal 6 5 3 2 7" xfId="50124"/>
    <cellStyle name="Normal 6 5 3 3" xfId="8518"/>
    <cellStyle name="Normal 6 5 3 3 2" xfId="8519"/>
    <cellStyle name="Normal 6 5 3 3 2 2" xfId="19518"/>
    <cellStyle name="Normal 6 5 3 3 2 2 2" xfId="31773"/>
    <cellStyle name="Normal 6 5 3 3 2 2 3" xfId="44014"/>
    <cellStyle name="Normal 6 5 3 3 2 3" xfId="25656"/>
    <cellStyle name="Normal 6 5 3 3 2 4" xfId="37900"/>
    <cellStyle name="Normal 6 5 3 3 2 5" xfId="50129"/>
    <cellStyle name="Normal 6 5 3 3 3" xfId="19517"/>
    <cellStyle name="Normal 6 5 3 3 3 2" xfId="31772"/>
    <cellStyle name="Normal 6 5 3 3 3 3" xfId="44013"/>
    <cellStyle name="Normal 6 5 3 3 4" xfId="25655"/>
    <cellStyle name="Normal 6 5 3 3 5" xfId="37899"/>
    <cellStyle name="Normal 6 5 3 3 6" xfId="50128"/>
    <cellStyle name="Normal 6 5 3 4" xfId="8520"/>
    <cellStyle name="Normal 6 5 3 4 2" xfId="19519"/>
    <cellStyle name="Normal 6 5 3 4 2 2" xfId="31774"/>
    <cellStyle name="Normal 6 5 3 4 2 3" xfId="44015"/>
    <cellStyle name="Normal 6 5 3 4 3" xfId="25657"/>
    <cellStyle name="Normal 6 5 3 4 4" xfId="37901"/>
    <cellStyle name="Normal 6 5 3 4 5" xfId="50130"/>
    <cellStyle name="Normal 6 5 3 5" xfId="19512"/>
    <cellStyle name="Normal 6 5 3 5 2" xfId="31767"/>
    <cellStyle name="Normal 6 5 3 5 3" xfId="44008"/>
    <cellStyle name="Normal 6 5 3 6" xfId="25650"/>
    <cellStyle name="Normal 6 5 3 7" xfId="37894"/>
    <cellStyle name="Normal 6 5 3 8" xfId="50123"/>
    <cellStyle name="Normal 6 5 4" xfId="8521"/>
    <cellStyle name="Normal 6 5 4 2" xfId="8522"/>
    <cellStyle name="Normal 6 5 4 2 2" xfId="8523"/>
    <cellStyle name="Normal 6 5 4 2 2 2" xfId="19522"/>
    <cellStyle name="Normal 6 5 4 2 2 2 2" xfId="31777"/>
    <cellStyle name="Normal 6 5 4 2 2 2 3" xfId="44018"/>
    <cellStyle name="Normal 6 5 4 2 2 3" xfId="25660"/>
    <cellStyle name="Normal 6 5 4 2 2 4" xfId="37904"/>
    <cellStyle name="Normal 6 5 4 2 2 5" xfId="50133"/>
    <cellStyle name="Normal 6 5 4 2 3" xfId="19521"/>
    <cellStyle name="Normal 6 5 4 2 3 2" xfId="31776"/>
    <cellStyle name="Normal 6 5 4 2 3 3" xfId="44017"/>
    <cellStyle name="Normal 6 5 4 2 4" xfId="25659"/>
    <cellStyle name="Normal 6 5 4 2 5" xfId="37903"/>
    <cellStyle name="Normal 6 5 4 2 6" xfId="50132"/>
    <cellStyle name="Normal 6 5 4 3" xfId="8524"/>
    <cellStyle name="Normal 6 5 4 3 2" xfId="19523"/>
    <cellStyle name="Normal 6 5 4 3 2 2" xfId="31778"/>
    <cellStyle name="Normal 6 5 4 3 2 3" xfId="44019"/>
    <cellStyle name="Normal 6 5 4 3 3" xfId="25661"/>
    <cellStyle name="Normal 6 5 4 3 4" xfId="37905"/>
    <cellStyle name="Normal 6 5 4 3 5" xfId="50134"/>
    <cellStyle name="Normal 6 5 4 4" xfId="19520"/>
    <cellStyle name="Normal 6 5 4 4 2" xfId="31775"/>
    <cellStyle name="Normal 6 5 4 4 3" xfId="44016"/>
    <cellStyle name="Normal 6 5 4 5" xfId="25658"/>
    <cellStyle name="Normal 6 5 4 6" xfId="37902"/>
    <cellStyle name="Normal 6 5 4 7" xfId="50131"/>
    <cellStyle name="Normal 6 5 5" xfId="8525"/>
    <cellStyle name="Normal 6 5 5 2" xfId="8526"/>
    <cellStyle name="Normal 6 5 5 2 2" xfId="19525"/>
    <cellStyle name="Normal 6 5 5 2 2 2" xfId="31780"/>
    <cellStyle name="Normal 6 5 5 2 2 3" xfId="44021"/>
    <cellStyle name="Normal 6 5 5 2 3" xfId="25663"/>
    <cellStyle name="Normal 6 5 5 2 4" xfId="37907"/>
    <cellStyle name="Normal 6 5 5 2 5" xfId="50136"/>
    <cellStyle name="Normal 6 5 5 3" xfId="19524"/>
    <cellStyle name="Normal 6 5 5 3 2" xfId="31779"/>
    <cellStyle name="Normal 6 5 5 3 3" xfId="44020"/>
    <cellStyle name="Normal 6 5 5 4" xfId="25662"/>
    <cellStyle name="Normal 6 5 5 5" xfId="37906"/>
    <cellStyle name="Normal 6 5 5 6" xfId="50135"/>
    <cellStyle name="Normal 6 5 6" xfId="8527"/>
    <cellStyle name="Normal 6 5 6 2" xfId="19526"/>
    <cellStyle name="Normal 6 5 6 2 2" xfId="31781"/>
    <cellStyle name="Normal 6 5 6 2 3" xfId="44022"/>
    <cellStyle name="Normal 6 5 6 3" xfId="25664"/>
    <cellStyle name="Normal 6 5 6 4" xfId="37908"/>
    <cellStyle name="Normal 6 5 6 5" xfId="50137"/>
    <cellStyle name="Normal 6 5 7" xfId="19495"/>
    <cellStyle name="Normal 6 5 7 2" xfId="31750"/>
    <cellStyle name="Normal 6 5 7 3" xfId="43991"/>
    <cellStyle name="Normal 6 5 8" xfId="25633"/>
    <cellStyle name="Normal 6 5 9" xfId="37877"/>
    <cellStyle name="Normal 6 6" xfId="8528"/>
    <cellStyle name="Normal 6 6 2" xfId="8529"/>
    <cellStyle name="Normal 6 6 2 2" xfId="8530"/>
    <cellStyle name="Normal 6 6 2 2 2" xfId="8531"/>
    <cellStyle name="Normal 6 6 2 2 2 2" xfId="8532"/>
    <cellStyle name="Normal 6 6 2 2 2 2 2" xfId="19531"/>
    <cellStyle name="Normal 6 6 2 2 2 2 2 2" xfId="31786"/>
    <cellStyle name="Normal 6 6 2 2 2 2 2 3" xfId="44027"/>
    <cellStyle name="Normal 6 6 2 2 2 2 3" xfId="25669"/>
    <cellStyle name="Normal 6 6 2 2 2 2 4" xfId="37913"/>
    <cellStyle name="Normal 6 6 2 2 2 2 5" xfId="50142"/>
    <cellStyle name="Normal 6 6 2 2 2 3" xfId="19530"/>
    <cellStyle name="Normal 6 6 2 2 2 3 2" xfId="31785"/>
    <cellStyle name="Normal 6 6 2 2 2 3 3" xfId="44026"/>
    <cellStyle name="Normal 6 6 2 2 2 4" xfId="25668"/>
    <cellStyle name="Normal 6 6 2 2 2 5" xfId="37912"/>
    <cellStyle name="Normal 6 6 2 2 2 6" xfId="50141"/>
    <cellStyle name="Normal 6 6 2 2 3" xfId="8533"/>
    <cellStyle name="Normal 6 6 2 2 3 2" xfId="19532"/>
    <cellStyle name="Normal 6 6 2 2 3 2 2" xfId="31787"/>
    <cellStyle name="Normal 6 6 2 2 3 2 3" xfId="44028"/>
    <cellStyle name="Normal 6 6 2 2 3 3" xfId="25670"/>
    <cellStyle name="Normal 6 6 2 2 3 4" xfId="37914"/>
    <cellStyle name="Normal 6 6 2 2 3 5" xfId="50143"/>
    <cellStyle name="Normal 6 6 2 2 4" xfId="19529"/>
    <cellStyle name="Normal 6 6 2 2 4 2" xfId="31784"/>
    <cellStyle name="Normal 6 6 2 2 4 3" xfId="44025"/>
    <cellStyle name="Normal 6 6 2 2 5" xfId="25667"/>
    <cellStyle name="Normal 6 6 2 2 6" xfId="37911"/>
    <cellStyle name="Normal 6 6 2 2 7" xfId="50140"/>
    <cellStyle name="Normal 6 6 2 3" xfId="8534"/>
    <cellStyle name="Normal 6 6 2 3 2" xfId="8535"/>
    <cellStyle name="Normal 6 6 2 3 2 2" xfId="19534"/>
    <cellStyle name="Normal 6 6 2 3 2 2 2" xfId="31789"/>
    <cellStyle name="Normal 6 6 2 3 2 2 3" xfId="44030"/>
    <cellStyle name="Normal 6 6 2 3 2 3" xfId="25672"/>
    <cellStyle name="Normal 6 6 2 3 2 4" xfId="37916"/>
    <cellStyle name="Normal 6 6 2 3 2 5" xfId="50145"/>
    <cellStyle name="Normal 6 6 2 3 3" xfId="19533"/>
    <cellStyle name="Normal 6 6 2 3 3 2" xfId="31788"/>
    <cellStyle name="Normal 6 6 2 3 3 3" xfId="44029"/>
    <cellStyle name="Normal 6 6 2 3 4" xfId="25671"/>
    <cellStyle name="Normal 6 6 2 3 5" xfId="37915"/>
    <cellStyle name="Normal 6 6 2 3 6" xfId="50144"/>
    <cellStyle name="Normal 6 6 2 4" xfId="8536"/>
    <cellStyle name="Normal 6 6 2 4 2" xfId="19535"/>
    <cellStyle name="Normal 6 6 2 4 2 2" xfId="31790"/>
    <cellStyle name="Normal 6 6 2 4 2 3" xfId="44031"/>
    <cellStyle name="Normal 6 6 2 4 3" xfId="25673"/>
    <cellStyle name="Normal 6 6 2 4 4" xfId="37917"/>
    <cellStyle name="Normal 6 6 2 4 5" xfId="50146"/>
    <cellStyle name="Normal 6 6 2 5" xfId="19528"/>
    <cellStyle name="Normal 6 6 2 5 2" xfId="31783"/>
    <cellStyle name="Normal 6 6 2 5 3" xfId="44024"/>
    <cellStyle name="Normal 6 6 2 6" xfId="25666"/>
    <cellStyle name="Normal 6 6 2 7" xfId="37910"/>
    <cellStyle name="Normal 6 6 2 8" xfId="50139"/>
    <cellStyle name="Normal 6 6 3" xfId="8537"/>
    <cellStyle name="Normal 6 6 3 2" xfId="8538"/>
    <cellStyle name="Normal 6 6 3 2 2" xfId="8539"/>
    <cellStyle name="Normal 6 6 3 2 2 2" xfId="19538"/>
    <cellStyle name="Normal 6 6 3 2 2 2 2" xfId="31793"/>
    <cellStyle name="Normal 6 6 3 2 2 2 3" xfId="44034"/>
    <cellStyle name="Normal 6 6 3 2 2 3" xfId="25676"/>
    <cellStyle name="Normal 6 6 3 2 2 4" xfId="37920"/>
    <cellStyle name="Normal 6 6 3 2 2 5" xfId="50149"/>
    <cellStyle name="Normal 6 6 3 2 3" xfId="19537"/>
    <cellStyle name="Normal 6 6 3 2 3 2" xfId="31792"/>
    <cellStyle name="Normal 6 6 3 2 3 3" xfId="44033"/>
    <cellStyle name="Normal 6 6 3 2 4" xfId="25675"/>
    <cellStyle name="Normal 6 6 3 2 5" xfId="37919"/>
    <cellStyle name="Normal 6 6 3 2 6" xfId="50148"/>
    <cellStyle name="Normal 6 6 3 3" xfId="8540"/>
    <cellStyle name="Normal 6 6 3 3 2" xfId="19539"/>
    <cellStyle name="Normal 6 6 3 3 2 2" xfId="31794"/>
    <cellStyle name="Normal 6 6 3 3 2 3" xfId="44035"/>
    <cellStyle name="Normal 6 6 3 3 3" xfId="25677"/>
    <cellStyle name="Normal 6 6 3 3 4" xfId="37921"/>
    <cellStyle name="Normal 6 6 3 3 5" xfId="50150"/>
    <cellStyle name="Normal 6 6 3 4" xfId="19536"/>
    <cellStyle name="Normal 6 6 3 4 2" xfId="31791"/>
    <cellStyle name="Normal 6 6 3 4 3" xfId="44032"/>
    <cellStyle name="Normal 6 6 3 5" xfId="25674"/>
    <cellStyle name="Normal 6 6 3 6" xfId="37918"/>
    <cellStyle name="Normal 6 6 3 7" xfId="50147"/>
    <cellStyle name="Normal 6 6 4" xfId="8541"/>
    <cellStyle name="Normal 6 6 4 2" xfId="8542"/>
    <cellStyle name="Normal 6 6 4 2 2" xfId="19541"/>
    <cellStyle name="Normal 6 6 4 2 2 2" xfId="31796"/>
    <cellStyle name="Normal 6 6 4 2 2 3" xfId="44037"/>
    <cellStyle name="Normal 6 6 4 2 3" xfId="25679"/>
    <cellStyle name="Normal 6 6 4 2 4" xfId="37923"/>
    <cellStyle name="Normal 6 6 4 2 5" xfId="50152"/>
    <cellStyle name="Normal 6 6 4 3" xfId="19540"/>
    <cellStyle name="Normal 6 6 4 3 2" xfId="31795"/>
    <cellStyle name="Normal 6 6 4 3 3" xfId="44036"/>
    <cellStyle name="Normal 6 6 4 4" xfId="25678"/>
    <cellStyle name="Normal 6 6 4 5" xfId="37922"/>
    <cellStyle name="Normal 6 6 4 6" xfId="50151"/>
    <cellStyle name="Normal 6 6 5" xfId="8543"/>
    <cellStyle name="Normal 6 6 5 2" xfId="19542"/>
    <cellStyle name="Normal 6 6 5 2 2" xfId="31797"/>
    <cellStyle name="Normal 6 6 5 2 3" xfId="44038"/>
    <cellStyle name="Normal 6 6 5 3" xfId="25680"/>
    <cellStyle name="Normal 6 6 5 4" xfId="37924"/>
    <cellStyle name="Normal 6 6 5 5" xfId="50153"/>
    <cellStyle name="Normal 6 6 6" xfId="19527"/>
    <cellStyle name="Normal 6 6 6 2" xfId="31782"/>
    <cellStyle name="Normal 6 6 6 3" xfId="44023"/>
    <cellStyle name="Normal 6 6 7" xfId="25665"/>
    <cellStyle name="Normal 6 6 8" xfId="37909"/>
    <cellStyle name="Normal 6 6 9" xfId="50138"/>
    <cellStyle name="Normal 6 7" xfId="8544"/>
    <cellStyle name="Normal 6 7 2" xfId="8545"/>
    <cellStyle name="Normal 6 7 2 2" xfId="8546"/>
    <cellStyle name="Normal 6 7 2 2 2" xfId="8547"/>
    <cellStyle name="Normal 6 7 2 2 2 2" xfId="19546"/>
    <cellStyle name="Normal 6 7 2 2 2 2 2" xfId="31801"/>
    <cellStyle name="Normal 6 7 2 2 2 2 3" xfId="44042"/>
    <cellStyle name="Normal 6 7 2 2 2 3" xfId="25684"/>
    <cellStyle name="Normal 6 7 2 2 2 4" xfId="37928"/>
    <cellStyle name="Normal 6 7 2 2 2 5" xfId="50157"/>
    <cellStyle name="Normal 6 7 2 2 3" xfId="19545"/>
    <cellStyle name="Normal 6 7 2 2 3 2" xfId="31800"/>
    <cellStyle name="Normal 6 7 2 2 3 3" xfId="44041"/>
    <cellStyle name="Normal 6 7 2 2 4" xfId="25683"/>
    <cellStyle name="Normal 6 7 2 2 5" xfId="37927"/>
    <cellStyle name="Normal 6 7 2 2 6" xfId="50156"/>
    <cellStyle name="Normal 6 7 2 3" xfId="8548"/>
    <cellStyle name="Normal 6 7 2 3 2" xfId="19547"/>
    <cellStyle name="Normal 6 7 2 3 2 2" xfId="31802"/>
    <cellStyle name="Normal 6 7 2 3 2 3" xfId="44043"/>
    <cellStyle name="Normal 6 7 2 3 3" xfId="25685"/>
    <cellStyle name="Normal 6 7 2 3 4" xfId="37929"/>
    <cellStyle name="Normal 6 7 2 3 5" xfId="50158"/>
    <cellStyle name="Normal 6 7 2 4" xfId="19544"/>
    <cellStyle name="Normal 6 7 2 4 2" xfId="31799"/>
    <cellStyle name="Normal 6 7 2 4 3" xfId="44040"/>
    <cellStyle name="Normal 6 7 2 5" xfId="25682"/>
    <cellStyle name="Normal 6 7 2 6" xfId="37926"/>
    <cellStyle name="Normal 6 7 2 7" xfId="50155"/>
    <cellStyle name="Normal 6 7 3" xfId="8549"/>
    <cellStyle name="Normal 6 7 3 2" xfId="8550"/>
    <cellStyle name="Normal 6 7 3 2 2" xfId="19549"/>
    <cellStyle name="Normal 6 7 3 2 2 2" xfId="31804"/>
    <cellStyle name="Normal 6 7 3 2 2 3" xfId="44045"/>
    <cellStyle name="Normal 6 7 3 2 3" xfId="25687"/>
    <cellStyle name="Normal 6 7 3 2 4" xfId="37931"/>
    <cellStyle name="Normal 6 7 3 2 5" xfId="50160"/>
    <cellStyle name="Normal 6 7 3 3" xfId="19548"/>
    <cellStyle name="Normal 6 7 3 3 2" xfId="31803"/>
    <cellStyle name="Normal 6 7 3 3 3" xfId="44044"/>
    <cellStyle name="Normal 6 7 3 4" xfId="25686"/>
    <cellStyle name="Normal 6 7 3 5" xfId="37930"/>
    <cellStyle name="Normal 6 7 3 6" xfId="50159"/>
    <cellStyle name="Normal 6 7 4" xfId="8551"/>
    <cellStyle name="Normal 6 7 4 2" xfId="19550"/>
    <cellStyle name="Normal 6 7 4 2 2" xfId="31805"/>
    <cellStyle name="Normal 6 7 4 2 3" xfId="44046"/>
    <cellStyle name="Normal 6 7 4 3" xfId="25688"/>
    <cellStyle name="Normal 6 7 4 4" xfId="37932"/>
    <cellStyle name="Normal 6 7 4 5" xfId="50161"/>
    <cellStyle name="Normal 6 7 5" xfId="19543"/>
    <cellStyle name="Normal 6 7 5 2" xfId="31798"/>
    <cellStyle name="Normal 6 7 5 3" xfId="44039"/>
    <cellStyle name="Normal 6 7 6" xfId="25681"/>
    <cellStyle name="Normal 6 7 7" xfId="37925"/>
    <cellStyle name="Normal 6 7 8" xfId="50154"/>
    <cellStyle name="Normal 6 8" xfId="8552"/>
    <cellStyle name="Normal 6 8 2" xfId="8553"/>
    <cellStyle name="Normal 6 8 2 2" xfId="8554"/>
    <cellStyle name="Normal 6 8 2 2 2" xfId="19553"/>
    <cellStyle name="Normal 6 8 2 2 2 2" xfId="31808"/>
    <cellStyle name="Normal 6 8 2 2 2 3" xfId="44049"/>
    <cellStyle name="Normal 6 8 2 2 3" xfId="25691"/>
    <cellStyle name="Normal 6 8 2 2 4" xfId="37935"/>
    <cellStyle name="Normal 6 8 2 2 5" xfId="50164"/>
    <cellStyle name="Normal 6 8 2 3" xfId="19552"/>
    <cellStyle name="Normal 6 8 2 3 2" xfId="31807"/>
    <cellStyle name="Normal 6 8 2 3 3" xfId="44048"/>
    <cellStyle name="Normal 6 8 2 4" xfId="25690"/>
    <cellStyle name="Normal 6 8 2 5" xfId="37934"/>
    <cellStyle name="Normal 6 8 2 6" xfId="50163"/>
    <cellStyle name="Normal 6 8 3" xfId="8555"/>
    <cellStyle name="Normal 6 8 3 2" xfId="19554"/>
    <cellStyle name="Normal 6 8 3 2 2" xfId="31809"/>
    <cellStyle name="Normal 6 8 3 2 3" xfId="44050"/>
    <cellStyle name="Normal 6 8 3 3" xfId="25692"/>
    <cellStyle name="Normal 6 8 3 4" xfId="37936"/>
    <cellStyle name="Normal 6 8 3 5" xfId="50165"/>
    <cellStyle name="Normal 6 8 4" xfId="19551"/>
    <cellStyle name="Normal 6 8 4 2" xfId="31806"/>
    <cellStyle name="Normal 6 8 4 3" xfId="44047"/>
    <cellStyle name="Normal 6 8 5" xfId="25689"/>
    <cellStyle name="Normal 6 8 6" xfId="37933"/>
    <cellStyle name="Normal 6 8 7" xfId="50162"/>
    <cellStyle name="Normal 6 9" xfId="8556"/>
    <cellStyle name="Normal 7" xfId="39"/>
    <cellStyle name="Normal 7 2" xfId="8557"/>
    <cellStyle name="Normal 7 3" xfId="20379"/>
    <cellStyle name="Normal 7 4" xfId="20359"/>
    <cellStyle name="Normal 7 5" xfId="32609"/>
    <cellStyle name="Normal 8" xfId="8558"/>
    <cellStyle name="Normal 8 10" xfId="20351"/>
    <cellStyle name="Normal 8 11" xfId="20355"/>
    <cellStyle name="Normal 8 12" xfId="32602"/>
    <cellStyle name="Normal 8 2" xfId="8559"/>
    <cellStyle name="Normal 8 2 2" xfId="25694"/>
    <cellStyle name="Normal 8 2 3" xfId="20358"/>
    <cellStyle name="Normal 8 2 4" xfId="32608"/>
    <cellStyle name="Normal 8 3" xfId="14209"/>
    <cellStyle name="Normal 8 3 2" xfId="20324"/>
    <cellStyle name="Normal 8 3 2 2" xfId="32579"/>
    <cellStyle name="Normal 8 3 2 3" xfId="44820"/>
    <cellStyle name="Normal 8 3 3" xfId="26465"/>
    <cellStyle name="Normal 8 3 4" xfId="38706"/>
    <cellStyle name="Normal 8 4" xfId="14215"/>
    <cellStyle name="Normal 8 4 2" xfId="20330"/>
    <cellStyle name="Normal 8 4 2 2" xfId="32584"/>
    <cellStyle name="Normal 8 4 2 3" xfId="44825"/>
    <cellStyle name="Normal 8 4 3" xfId="26470"/>
    <cellStyle name="Normal 8 4 4" xfId="38711"/>
    <cellStyle name="Normal 8 5" xfId="14218"/>
    <cellStyle name="Normal 8 5 2" xfId="20333"/>
    <cellStyle name="Normal 8 5 2 2" xfId="32587"/>
    <cellStyle name="Normal 8 5 2 3" xfId="44828"/>
    <cellStyle name="Normal 8 5 3" xfId="26473"/>
    <cellStyle name="Normal 8 5 4" xfId="38714"/>
    <cellStyle name="Normal 8 6" xfId="14221"/>
    <cellStyle name="Normal 8 6 2" xfId="20336"/>
    <cellStyle name="Normal 8 6 2 2" xfId="32590"/>
    <cellStyle name="Normal 8 6 2 3" xfId="44831"/>
    <cellStyle name="Normal 8 6 3" xfId="26476"/>
    <cellStyle name="Normal 8 6 4" xfId="38717"/>
    <cellStyle name="Normal 8 7" xfId="14224"/>
    <cellStyle name="Normal 8 7 2" xfId="20339"/>
    <cellStyle name="Normal 8 7 2 2" xfId="32593"/>
    <cellStyle name="Normal 8 7 2 3" xfId="44834"/>
    <cellStyle name="Normal 8 7 3" xfId="26479"/>
    <cellStyle name="Normal 8 7 4" xfId="38720"/>
    <cellStyle name="Normal 8 8" xfId="14227"/>
    <cellStyle name="Normal 8 8 2" xfId="20342"/>
    <cellStyle name="Normal 8 8 2 2" xfId="32596"/>
    <cellStyle name="Normal 8 8 2 3" xfId="44837"/>
    <cellStyle name="Normal 8 8 3" xfId="26482"/>
    <cellStyle name="Normal 8 8 4" xfId="38723"/>
    <cellStyle name="Normal 8 9" xfId="20347"/>
    <cellStyle name="Normal 8 9 2" xfId="25693"/>
    <cellStyle name="Normal 9" xfId="8560"/>
    <cellStyle name="Normal 9 10" xfId="19555"/>
    <cellStyle name="Normal 9 10 2" xfId="31810"/>
    <cellStyle name="Normal 9 10 3" xfId="44051"/>
    <cellStyle name="Normal 9 11" xfId="25695"/>
    <cellStyle name="Normal 9 12" xfId="37937"/>
    <cellStyle name="Normal 9 13" xfId="50166"/>
    <cellStyle name="Normal 9 2" xfId="8561"/>
    <cellStyle name="Normal 9 2 10" xfId="25696"/>
    <cellStyle name="Normal 9 2 11" xfId="37938"/>
    <cellStyle name="Normal 9 2 12" xfId="50167"/>
    <cellStyle name="Normal 9 2 2" xfId="8562"/>
    <cellStyle name="Normal 9 2 2 10" xfId="37939"/>
    <cellStyle name="Normal 9 2 2 11" xfId="50168"/>
    <cellStyle name="Normal 9 2 2 2" xfId="8563"/>
    <cellStyle name="Normal 9 2 2 2 10" xfId="50169"/>
    <cellStyle name="Normal 9 2 2 2 2" xfId="8564"/>
    <cellStyle name="Normal 9 2 2 2 2 2" xfId="8565"/>
    <cellStyle name="Normal 9 2 2 2 2 2 2" xfId="8566"/>
    <cellStyle name="Normal 9 2 2 2 2 2 2 2" xfId="8567"/>
    <cellStyle name="Normal 9 2 2 2 2 2 2 2 2" xfId="8568"/>
    <cellStyle name="Normal 9 2 2 2 2 2 2 2 2 2" xfId="19563"/>
    <cellStyle name="Normal 9 2 2 2 2 2 2 2 2 2 2" xfId="31818"/>
    <cellStyle name="Normal 9 2 2 2 2 2 2 2 2 2 3" xfId="44059"/>
    <cellStyle name="Normal 9 2 2 2 2 2 2 2 2 3" xfId="25703"/>
    <cellStyle name="Normal 9 2 2 2 2 2 2 2 2 4" xfId="37945"/>
    <cellStyle name="Normal 9 2 2 2 2 2 2 2 2 5" xfId="50174"/>
    <cellStyle name="Normal 9 2 2 2 2 2 2 2 3" xfId="19562"/>
    <cellStyle name="Normal 9 2 2 2 2 2 2 2 3 2" xfId="31817"/>
    <cellStyle name="Normal 9 2 2 2 2 2 2 2 3 3" xfId="44058"/>
    <cellStyle name="Normal 9 2 2 2 2 2 2 2 4" xfId="25702"/>
    <cellStyle name="Normal 9 2 2 2 2 2 2 2 5" xfId="37944"/>
    <cellStyle name="Normal 9 2 2 2 2 2 2 2 6" xfId="50173"/>
    <cellStyle name="Normal 9 2 2 2 2 2 2 3" xfId="8569"/>
    <cellStyle name="Normal 9 2 2 2 2 2 2 3 2" xfId="19564"/>
    <cellStyle name="Normal 9 2 2 2 2 2 2 3 2 2" xfId="31819"/>
    <cellStyle name="Normal 9 2 2 2 2 2 2 3 2 3" xfId="44060"/>
    <cellStyle name="Normal 9 2 2 2 2 2 2 3 3" xfId="25704"/>
    <cellStyle name="Normal 9 2 2 2 2 2 2 3 4" xfId="37946"/>
    <cellStyle name="Normal 9 2 2 2 2 2 2 3 5" xfId="50175"/>
    <cellStyle name="Normal 9 2 2 2 2 2 2 4" xfId="19561"/>
    <cellStyle name="Normal 9 2 2 2 2 2 2 4 2" xfId="31816"/>
    <cellStyle name="Normal 9 2 2 2 2 2 2 4 3" xfId="44057"/>
    <cellStyle name="Normal 9 2 2 2 2 2 2 5" xfId="25701"/>
    <cellStyle name="Normal 9 2 2 2 2 2 2 6" xfId="37943"/>
    <cellStyle name="Normal 9 2 2 2 2 2 2 7" xfId="50172"/>
    <cellStyle name="Normal 9 2 2 2 2 2 3" xfId="8570"/>
    <cellStyle name="Normal 9 2 2 2 2 2 3 2" xfId="8571"/>
    <cellStyle name="Normal 9 2 2 2 2 2 3 2 2" xfId="19566"/>
    <cellStyle name="Normal 9 2 2 2 2 2 3 2 2 2" xfId="31821"/>
    <cellStyle name="Normal 9 2 2 2 2 2 3 2 2 3" xfId="44062"/>
    <cellStyle name="Normal 9 2 2 2 2 2 3 2 3" xfId="25706"/>
    <cellStyle name="Normal 9 2 2 2 2 2 3 2 4" xfId="37948"/>
    <cellStyle name="Normal 9 2 2 2 2 2 3 2 5" xfId="50177"/>
    <cellStyle name="Normal 9 2 2 2 2 2 3 3" xfId="19565"/>
    <cellStyle name="Normal 9 2 2 2 2 2 3 3 2" xfId="31820"/>
    <cellStyle name="Normal 9 2 2 2 2 2 3 3 3" xfId="44061"/>
    <cellStyle name="Normal 9 2 2 2 2 2 3 4" xfId="25705"/>
    <cellStyle name="Normal 9 2 2 2 2 2 3 5" xfId="37947"/>
    <cellStyle name="Normal 9 2 2 2 2 2 3 6" xfId="50176"/>
    <cellStyle name="Normal 9 2 2 2 2 2 4" xfId="8572"/>
    <cellStyle name="Normal 9 2 2 2 2 2 4 2" xfId="19567"/>
    <cellStyle name="Normal 9 2 2 2 2 2 4 2 2" xfId="31822"/>
    <cellStyle name="Normal 9 2 2 2 2 2 4 2 3" xfId="44063"/>
    <cellStyle name="Normal 9 2 2 2 2 2 4 3" xfId="25707"/>
    <cellStyle name="Normal 9 2 2 2 2 2 4 4" xfId="37949"/>
    <cellStyle name="Normal 9 2 2 2 2 2 4 5" xfId="50178"/>
    <cellStyle name="Normal 9 2 2 2 2 2 5" xfId="19560"/>
    <cellStyle name="Normal 9 2 2 2 2 2 5 2" xfId="31815"/>
    <cellStyle name="Normal 9 2 2 2 2 2 5 3" xfId="44056"/>
    <cellStyle name="Normal 9 2 2 2 2 2 6" xfId="25700"/>
    <cellStyle name="Normal 9 2 2 2 2 2 7" xfId="37942"/>
    <cellStyle name="Normal 9 2 2 2 2 2 8" xfId="50171"/>
    <cellStyle name="Normal 9 2 2 2 2 3" xfId="8573"/>
    <cellStyle name="Normal 9 2 2 2 2 3 2" xfId="8574"/>
    <cellStyle name="Normal 9 2 2 2 2 3 2 2" xfId="8575"/>
    <cellStyle name="Normal 9 2 2 2 2 3 2 2 2" xfId="19570"/>
    <cellStyle name="Normal 9 2 2 2 2 3 2 2 2 2" xfId="31825"/>
    <cellStyle name="Normal 9 2 2 2 2 3 2 2 2 3" xfId="44066"/>
    <cellStyle name="Normal 9 2 2 2 2 3 2 2 3" xfId="25710"/>
    <cellStyle name="Normal 9 2 2 2 2 3 2 2 4" xfId="37952"/>
    <cellStyle name="Normal 9 2 2 2 2 3 2 2 5" xfId="50181"/>
    <cellStyle name="Normal 9 2 2 2 2 3 2 3" xfId="19569"/>
    <cellStyle name="Normal 9 2 2 2 2 3 2 3 2" xfId="31824"/>
    <cellStyle name="Normal 9 2 2 2 2 3 2 3 3" xfId="44065"/>
    <cellStyle name="Normal 9 2 2 2 2 3 2 4" xfId="25709"/>
    <cellStyle name="Normal 9 2 2 2 2 3 2 5" xfId="37951"/>
    <cellStyle name="Normal 9 2 2 2 2 3 2 6" xfId="50180"/>
    <cellStyle name="Normal 9 2 2 2 2 3 3" xfId="8576"/>
    <cellStyle name="Normal 9 2 2 2 2 3 3 2" xfId="19571"/>
    <cellStyle name="Normal 9 2 2 2 2 3 3 2 2" xfId="31826"/>
    <cellStyle name="Normal 9 2 2 2 2 3 3 2 3" xfId="44067"/>
    <cellStyle name="Normal 9 2 2 2 2 3 3 3" xfId="25711"/>
    <cellStyle name="Normal 9 2 2 2 2 3 3 4" xfId="37953"/>
    <cellStyle name="Normal 9 2 2 2 2 3 3 5" xfId="50182"/>
    <cellStyle name="Normal 9 2 2 2 2 3 4" xfId="19568"/>
    <cellStyle name="Normal 9 2 2 2 2 3 4 2" xfId="31823"/>
    <cellStyle name="Normal 9 2 2 2 2 3 4 3" xfId="44064"/>
    <cellStyle name="Normal 9 2 2 2 2 3 5" xfId="25708"/>
    <cellStyle name="Normal 9 2 2 2 2 3 6" xfId="37950"/>
    <cellStyle name="Normal 9 2 2 2 2 3 7" xfId="50179"/>
    <cellStyle name="Normal 9 2 2 2 2 4" xfId="8577"/>
    <cellStyle name="Normal 9 2 2 2 2 4 2" xfId="8578"/>
    <cellStyle name="Normal 9 2 2 2 2 4 2 2" xfId="19573"/>
    <cellStyle name="Normal 9 2 2 2 2 4 2 2 2" xfId="31828"/>
    <cellStyle name="Normal 9 2 2 2 2 4 2 2 3" xfId="44069"/>
    <cellStyle name="Normal 9 2 2 2 2 4 2 3" xfId="25713"/>
    <cellStyle name="Normal 9 2 2 2 2 4 2 4" xfId="37955"/>
    <cellStyle name="Normal 9 2 2 2 2 4 2 5" xfId="50184"/>
    <cellStyle name="Normal 9 2 2 2 2 4 3" xfId="19572"/>
    <cellStyle name="Normal 9 2 2 2 2 4 3 2" xfId="31827"/>
    <cellStyle name="Normal 9 2 2 2 2 4 3 3" xfId="44068"/>
    <cellStyle name="Normal 9 2 2 2 2 4 4" xfId="25712"/>
    <cellStyle name="Normal 9 2 2 2 2 4 5" xfId="37954"/>
    <cellStyle name="Normal 9 2 2 2 2 4 6" xfId="50183"/>
    <cellStyle name="Normal 9 2 2 2 2 5" xfId="8579"/>
    <cellStyle name="Normal 9 2 2 2 2 5 2" xfId="19574"/>
    <cellStyle name="Normal 9 2 2 2 2 5 2 2" xfId="31829"/>
    <cellStyle name="Normal 9 2 2 2 2 5 2 3" xfId="44070"/>
    <cellStyle name="Normal 9 2 2 2 2 5 3" xfId="25714"/>
    <cellStyle name="Normal 9 2 2 2 2 5 4" xfId="37956"/>
    <cellStyle name="Normal 9 2 2 2 2 5 5" xfId="50185"/>
    <cellStyle name="Normal 9 2 2 2 2 6" xfId="19559"/>
    <cellStyle name="Normal 9 2 2 2 2 6 2" xfId="31814"/>
    <cellStyle name="Normal 9 2 2 2 2 6 3" xfId="44055"/>
    <cellStyle name="Normal 9 2 2 2 2 7" xfId="25699"/>
    <cellStyle name="Normal 9 2 2 2 2 8" xfId="37941"/>
    <cellStyle name="Normal 9 2 2 2 2 9" xfId="50170"/>
    <cellStyle name="Normal 9 2 2 2 3" xfId="8580"/>
    <cellStyle name="Normal 9 2 2 2 3 2" xfId="8581"/>
    <cellStyle name="Normal 9 2 2 2 3 2 2" xfId="8582"/>
    <cellStyle name="Normal 9 2 2 2 3 2 2 2" xfId="8583"/>
    <cellStyle name="Normal 9 2 2 2 3 2 2 2 2" xfId="19578"/>
    <cellStyle name="Normal 9 2 2 2 3 2 2 2 2 2" xfId="31833"/>
    <cellStyle name="Normal 9 2 2 2 3 2 2 2 2 3" xfId="44074"/>
    <cellStyle name="Normal 9 2 2 2 3 2 2 2 3" xfId="25718"/>
    <cellStyle name="Normal 9 2 2 2 3 2 2 2 4" xfId="37960"/>
    <cellStyle name="Normal 9 2 2 2 3 2 2 2 5" xfId="50189"/>
    <cellStyle name="Normal 9 2 2 2 3 2 2 3" xfId="19577"/>
    <cellStyle name="Normal 9 2 2 2 3 2 2 3 2" xfId="31832"/>
    <cellStyle name="Normal 9 2 2 2 3 2 2 3 3" xfId="44073"/>
    <cellStyle name="Normal 9 2 2 2 3 2 2 4" xfId="25717"/>
    <cellStyle name="Normal 9 2 2 2 3 2 2 5" xfId="37959"/>
    <cellStyle name="Normal 9 2 2 2 3 2 2 6" xfId="50188"/>
    <cellStyle name="Normal 9 2 2 2 3 2 3" xfId="8584"/>
    <cellStyle name="Normal 9 2 2 2 3 2 3 2" xfId="19579"/>
    <cellStyle name="Normal 9 2 2 2 3 2 3 2 2" xfId="31834"/>
    <cellStyle name="Normal 9 2 2 2 3 2 3 2 3" xfId="44075"/>
    <cellStyle name="Normal 9 2 2 2 3 2 3 3" xfId="25719"/>
    <cellStyle name="Normal 9 2 2 2 3 2 3 4" xfId="37961"/>
    <cellStyle name="Normal 9 2 2 2 3 2 3 5" xfId="50190"/>
    <cellStyle name="Normal 9 2 2 2 3 2 4" xfId="19576"/>
    <cellStyle name="Normal 9 2 2 2 3 2 4 2" xfId="31831"/>
    <cellStyle name="Normal 9 2 2 2 3 2 4 3" xfId="44072"/>
    <cellStyle name="Normal 9 2 2 2 3 2 5" xfId="25716"/>
    <cellStyle name="Normal 9 2 2 2 3 2 6" xfId="37958"/>
    <cellStyle name="Normal 9 2 2 2 3 2 7" xfId="50187"/>
    <cellStyle name="Normal 9 2 2 2 3 3" xfId="8585"/>
    <cellStyle name="Normal 9 2 2 2 3 3 2" xfId="8586"/>
    <cellStyle name="Normal 9 2 2 2 3 3 2 2" xfId="19581"/>
    <cellStyle name="Normal 9 2 2 2 3 3 2 2 2" xfId="31836"/>
    <cellStyle name="Normal 9 2 2 2 3 3 2 2 3" xfId="44077"/>
    <cellStyle name="Normal 9 2 2 2 3 3 2 3" xfId="25721"/>
    <cellStyle name="Normal 9 2 2 2 3 3 2 4" xfId="37963"/>
    <cellStyle name="Normal 9 2 2 2 3 3 2 5" xfId="50192"/>
    <cellStyle name="Normal 9 2 2 2 3 3 3" xfId="19580"/>
    <cellStyle name="Normal 9 2 2 2 3 3 3 2" xfId="31835"/>
    <cellStyle name="Normal 9 2 2 2 3 3 3 3" xfId="44076"/>
    <cellStyle name="Normal 9 2 2 2 3 3 4" xfId="25720"/>
    <cellStyle name="Normal 9 2 2 2 3 3 5" xfId="37962"/>
    <cellStyle name="Normal 9 2 2 2 3 3 6" xfId="50191"/>
    <cellStyle name="Normal 9 2 2 2 3 4" xfId="8587"/>
    <cellStyle name="Normal 9 2 2 2 3 4 2" xfId="19582"/>
    <cellStyle name="Normal 9 2 2 2 3 4 2 2" xfId="31837"/>
    <cellStyle name="Normal 9 2 2 2 3 4 2 3" xfId="44078"/>
    <cellStyle name="Normal 9 2 2 2 3 4 3" xfId="25722"/>
    <cellStyle name="Normal 9 2 2 2 3 4 4" xfId="37964"/>
    <cellStyle name="Normal 9 2 2 2 3 4 5" xfId="50193"/>
    <cellStyle name="Normal 9 2 2 2 3 5" xfId="19575"/>
    <cellStyle name="Normal 9 2 2 2 3 5 2" xfId="31830"/>
    <cellStyle name="Normal 9 2 2 2 3 5 3" xfId="44071"/>
    <cellStyle name="Normal 9 2 2 2 3 6" xfId="25715"/>
    <cellStyle name="Normal 9 2 2 2 3 7" xfId="37957"/>
    <cellStyle name="Normal 9 2 2 2 3 8" xfId="50186"/>
    <cellStyle name="Normal 9 2 2 2 4" xfId="8588"/>
    <cellStyle name="Normal 9 2 2 2 4 2" xfId="8589"/>
    <cellStyle name="Normal 9 2 2 2 4 2 2" xfId="8590"/>
    <cellStyle name="Normal 9 2 2 2 4 2 2 2" xfId="19585"/>
    <cellStyle name="Normal 9 2 2 2 4 2 2 2 2" xfId="31840"/>
    <cellStyle name="Normal 9 2 2 2 4 2 2 2 3" xfId="44081"/>
    <cellStyle name="Normal 9 2 2 2 4 2 2 3" xfId="25725"/>
    <cellStyle name="Normal 9 2 2 2 4 2 2 4" xfId="37967"/>
    <cellStyle name="Normal 9 2 2 2 4 2 2 5" xfId="50196"/>
    <cellStyle name="Normal 9 2 2 2 4 2 3" xfId="19584"/>
    <cellStyle name="Normal 9 2 2 2 4 2 3 2" xfId="31839"/>
    <cellStyle name="Normal 9 2 2 2 4 2 3 3" xfId="44080"/>
    <cellStyle name="Normal 9 2 2 2 4 2 4" xfId="25724"/>
    <cellStyle name="Normal 9 2 2 2 4 2 5" xfId="37966"/>
    <cellStyle name="Normal 9 2 2 2 4 2 6" xfId="50195"/>
    <cellStyle name="Normal 9 2 2 2 4 3" xfId="8591"/>
    <cellStyle name="Normal 9 2 2 2 4 3 2" xfId="19586"/>
    <cellStyle name="Normal 9 2 2 2 4 3 2 2" xfId="31841"/>
    <cellStyle name="Normal 9 2 2 2 4 3 2 3" xfId="44082"/>
    <cellStyle name="Normal 9 2 2 2 4 3 3" xfId="25726"/>
    <cellStyle name="Normal 9 2 2 2 4 3 4" xfId="37968"/>
    <cellStyle name="Normal 9 2 2 2 4 3 5" xfId="50197"/>
    <cellStyle name="Normal 9 2 2 2 4 4" xfId="19583"/>
    <cellStyle name="Normal 9 2 2 2 4 4 2" xfId="31838"/>
    <cellStyle name="Normal 9 2 2 2 4 4 3" xfId="44079"/>
    <cellStyle name="Normal 9 2 2 2 4 5" xfId="25723"/>
    <cellStyle name="Normal 9 2 2 2 4 6" xfId="37965"/>
    <cellStyle name="Normal 9 2 2 2 4 7" xfId="50194"/>
    <cellStyle name="Normal 9 2 2 2 5" xfId="8592"/>
    <cellStyle name="Normal 9 2 2 2 5 2" xfId="8593"/>
    <cellStyle name="Normal 9 2 2 2 5 2 2" xfId="19588"/>
    <cellStyle name="Normal 9 2 2 2 5 2 2 2" xfId="31843"/>
    <cellStyle name="Normal 9 2 2 2 5 2 2 3" xfId="44084"/>
    <cellStyle name="Normal 9 2 2 2 5 2 3" xfId="25728"/>
    <cellStyle name="Normal 9 2 2 2 5 2 4" xfId="37970"/>
    <cellStyle name="Normal 9 2 2 2 5 2 5" xfId="50199"/>
    <cellStyle name="Normal 9 2 2 2 5 3" xfId="19587"/>
    <cellStyle name="Normal 9 2 2 2 5 3 2" xfId="31842"/>
    <cellStyle name="Normal 9 2 2 2 5 3 3" xfId="44083"/>
    <cellStyle name="Normal 9 2 2 2 5 4" xfId="25727"/>
    <cellStyle name="Normal 9 2 2 2 5 5" xfId="37969"/>
    <cellStyle name="Normal 9 2 2 2 5 6" xfId="50198"/>
    <cellStyle name="Normal 9 2 2 2 6" xfId="8594"/>
    <cellStyle name="Normal 9 2 2 2 6 2" xfId="19589"/>
    <cellStyle name="Normal 9 2 2 2 6 2 2" xfId="31844"/>
    <cellStyle name="Normal 9 2 2 2 6 2 3" xfId="44085"/>
    <cellStyle name="Normal 9 2 2 2 6 3" xfId="25729"/>
    <cellStyle name="Normal 9 2 2 2 6 4" xfId="37971"/>
    <cellStyle name="Normal 9 2 2 2 6 5" xfId="50200"/>
    <cellStyle name="Normal 9 2 2 2 7" xfId="19558"/>
    <cellStyle name="Normal 9 2 2 2 7 2" xfId="31813"/>
    <cellStyle name="Normal 9 2 2 2 7 3" xfId="44054"/>
    <cellStyle name="Normal 9 2 2 2 8" xfId="25698"/>
    <cellStyle name="Normal 9 2 2 2 9" xfId="37940"/>
    <cellStyle name="Normal 9 2 2 3" xfId="8595"/>
    <cellStyle name="Normal 9 2 2 3 2" xfId="8596"/>
    <cellStyle name="Normal 9 2 2 3 2 2" xfId="8597"/>
    <cellStyle name="Normal 9 2 2 3 2 2 2" xfId="8598"/>
    <cellStyle name="Normal 9 2 2 3 2 2 2 2" xfId="8599"/>
    <cellStyle name="Normal 9 2 2 3 2 2 2 2 2" xfId="19594"/>
    <cellStyle name="Normal 9 2 2 3 2 2 2 2 2 2" xfId="31849"/>
    <cellStyle name="Normal 9 2 2 3 2 2 2 2 2 3" xfId="44090"/>
    <cellStyle name="Normal 9 2 2 3 2 2 2 2 3" xfId="25734"/>
    <cellStyle name="Normal 9 2 2 3 2 2 2 2 4" xfId="37976"/>
    <cellStyle name="Normal 9 2 2 3 2 2 2 2 5" xfId="50205"/>
    <cellStyle name="Normal 9 2 2 3 2 2 2 3" xfId="19593"/>
    <cellStyle name="Normal 9 2 2 3 2 2 2 3 2" xfId="31848"/>
    <cellStyle name="Normal 9 2 2 3 2 2 2 3 3" xfId="44089"/>
    <cellStyle name="Normal 9 2 2 3 2 2 2 4" xfId="25733"/>
    <cellStyle name="Normal 9 2 2 3 2 2 2 5" xfId="37975"/>
    <cellStyle name="Normal 9 2 2 3 2 2 2 6" xfId="50204"/>
    <cellStyle name="Normal 9 2 2 3 2 2 3" xfId="8600"/>
    <cellStyle name="Normal 9 2 2 3 2 2 3 2" xfId="19595"/>
    <cellStyle name="Normal 9 2 2 3 2 2 3 2 2" xfId="31850"/>
    <cellStyle name="Normal 9 2 2 3 2 2 3 2 3" xfId="44091"/>
    <cellStyle name="Normal 9 2 2 3 2 2 3 3" xfId="25735"/>
    <cellStyle name="Normal 9 2 2 3 2 2 3 4" xfId="37977"/>
    <cellStyle name="Normal 9 2 2 3 2 2 3 5" xfId="50206"/>
    <cellStyle name="Normal 9 2 2 3 2 2 4" xfId="19592"/>
    <cellStyle name="Normal 9 2 2 3 2 2 4 2" xfId="31847"/>
    <cellStyle name="Normal 9 2 2 3 2 2 4 3" xfId="44088"/>
    <cellStyle name="Normal 9 2 2 3 2 2 5" xfId="25732"/>
    <cellStyle name="Normal 9 2 2 3 2 2 6" xfId="37974"/>
    <cellStyle name="Normal 9 2 2 3 2 2 7" xfId="50203"/>
    <cellStyle name="Normal 9 2 2 3 2 3" xfId="8601"/>
    <cellStyle name="Normal 9 2 2 3 2 3 2" xfId="8602"/>
    <cellStyle name="Normal 9 2 2 3 2 3 2 2" xfId="19597"/>
    <cellStyle name="Normal 9 2 2 3 2 3 2 2 2" xfId="31852"/>
    <cellStyle name="Normal 9 2 2 3 2 3 2 2 3" xfId="44093"/>
    <cellStyle name="Normal 9 2 2 3 2 3 2 3" xfId="25737"/>
    <cellStyle name="Normal 9 2 2 3 2 3 2 4" xfId="37979"/>
    <cellStyle name="Normal 9 2 2 3 2 3 2 5" xfId="50208"/>
    <cellStyle name="Normal 9 2 2 3 2 3 3" xfId="19596"/>
    <cellStyle name="Normal 9 2 2 3 2 3 3 2" xfId="31851"/>
    <cellStyle name="Normal 9 2 2 3 2 3 3 3" xfId="44092"/>
    <cellStyle name="Normal 9 2 2 3 2 3 4" xfId="25736"/>
    <cellStyle name="Normal 9 2 2 3 2 3 5" xfId="37978"/>
    <cellStyle name="Normal 9 2 2 3 2 3 6" xfId="50207"/>
    <cellStyle name="Normal 9 2 2 3 2 4" xfId="8603"/>
    <cellStyle name="Normal 9 2 2 3 2 4 2" xfId="19598"/>
    <cellStyle name="Normal 9 2 2 3 2 4 2 2" xfId="31853"/>
    <cellStyle name="Normal 9 2 2 3 2 4 2 3" xfId="44094"/>
    <cellStyle name="Normal 9 2 2 3 2 4 3" xfId="25738"/>
    <cellStyle name="Normal 9 2 2 3 2 4 4" xfId="37980"/>
    <cellStyle name="Normal 9 2 2 3 2 4 5" xfId="50209"/>
    <cellStyle name="Normal 9 2 2 3 2 5" xfId="19591"/>
    <cellStyle name="Normal 9 2 2 3 2 5 2" xfId="31846"/>
    <cellStyle name="Normal 9 2 2 3 2 5 3" xfId="44087"/>
    <cellStyle name="Normal 9 2 2 3 2 6" xfId="25731"/>
    <cellStyle name="Normal 9 2 2 3 2 7" xfId="37973"/>
    <cellStyle name="Normal 9 2 2 3 2 8" xfId="50202"/>
    <cellStyle name="Normal 9 2 2 3 3" xfId="8604"/>
    <cellStyle name="Normal 9 2 2 3 3 2" xfId="8605"/>
    <cellStyle name="Normal 9 2 2 3 3 2 2" xfId="8606"/>
    <cellStyle name="Normal 9 2 2 3 3 2 2 2" xfId="19601"/>
    <cellStyle name="Normal 9 2 2 3 3 2 2 2 2" xfId="31856"/>
    <cellStyle name="Normal 9 2 2 3 3 2 2 2 3" xfId="44097"/>
    <cellStyle name="Normal 9 2 2 3 3 2 2 3" xfId="25741"/>
    <cellStyle name="Normal 9 2 2 3 3 2 2 4" xfId="37983"/>
    <cellStyle name="Normal 9 2 2 3 3 2 2 5" xfId="50212"/>
    <cellStyle name="Normal 9 2 2 3 3 2 3" xfId="19600"/>
    <cellStyle name="Normal 9 2 2 3 3 2 3 2" xfId="31855"/>
    <cellStyle name="Normal 9 2 2 3 3 2 3 3" xfId="44096"/>
    <cellStyle name="Normal 9 2 2 3 3 2 4" xfId="25740"/>
    <cellStyle name="Normal 9 2 2 3 3 2 5" xfId="37982"/>
    <cellStyle name="Normal 9 2 2 3 3 2 6" xfId="50211"/>
    <cellStyle name="Normal 9 2 2 3 3 3" xfId="8607"/>
    <cellStyle name="Normal 9 2 2 3 3 3 2" xfId="19602"/>
    <cellStyle name="Normal 9 2 2 3 3 3 2 2" xfId="31857"/>
    <cellStyle name="Normal 9 2 2 3 3 3 2 3" xfId="44098"/>
    <cellStyle name="Normal 9 2 2 3 3 3 3" xfId="25742"/>
    <cellStyle name="Normal 9 2 2 3 3 3 4" xfId="37984"/>
    <cellStyle name="Normal 9 2 2 3 3 3 5" xfId="50213"/>
    <cellStyle name="Normal 9 2 2 3 3 4" xfId="19599"/>
    <cellStyle name="Normal 9 2 2 3 3 4 2" xfId="31854"/>
    <cellStyle name="Normal 9 2 2 3 3 4 3" xfId="44095"/>
    <cellStyle name="Normal 9 2 2 3 3 5" xfId="25739"/>
    <cellStyle name="Normal 9 2 2 3 3 6" xfId="37981"/>
    <cellStyle name="Normal 9 2 2 3 3 7" xfId="50210"/>
    <cellStyle name="Normal 9 2 2 3 4" xfId="8608"/>
    <cellStyle name="Normal 9 2 2 3 4 2" xfId="8609"/>
    <cellStyle name="Normal 9 2 2 3 4 2 2" xfId="19604"/>
    <cellStyle name="Normal 9 2 2 3 4 2 2 2" xfId="31859"/>
    <cellStyle name="Normal 9 2 2 3 4 2 2 3" xfId="44100"/>
    <cellStyle name="Normal 9 2 2 3 4 2 3" xfId="25744"/>
    <cellStyle name="Normal 9 2 2 3 4 2 4" xfId="37986"/>
    <cellStyle name="Normal 9 2 2 3 4 2 5" xfId="50215"/>
    <cellStyle name="Normal 9 2 2 3 4 3" xfId="19603"/>
    <cellStyle name="Normal 9 2 2 3 4 3 2" xfId="31858"/>
    <cellStyle name="Normal 9 2 2 3 4 3 3" xfId="44099"/>
    <cellStyle name="Normal 9 2 2 3 4 4" xfId="25743"/>
    <cellStyle name="Normal 9 2 2 3 4 5" xfId="37985"/>
    <cellStyle name="Normal 9 2 2 3 4 6" xfId="50214"/>
    <cellStyle name="Normal 9 2 2 3 5" xfId="8610"/>
    <cellStyle name="Normal 9 2 2 3 5 2" xfId="19605"/>
    <cellStyle name="Normal 9 2 2 3 5 2 2" xfId="31860"/>
    <cellStyle name="Normal 9 2 2 3 5 2 3" xfId="44101"/>
    <cellStyle name="Normal 9 2 2 3 5 3" xfId="25745"/>
    <cellStyle name="Normal 9 2 2 3 5 4" xfId="37987"/>
    <cellStyle name="Normal 9 2 2 3 5 5" xfId="50216"/>
    <cellStyle name="Normal 9 2 2 3 6" xfId="19590"/>
    <cellStyle name="Normal 9 2 2 3 6 2" xfId="31845"/>
    <cellStyle name="Normal 9 2 2 3 6 3" xfId="44086"/>
    <cellStyle name="Normal 9 2 2 3 7" xfId="25730"/>
    <cellStyle name="Normal 9 2 2 3 8" xfId="37972"/>
    <cellStyle name="Normal 9 2 2 3 9" xfId="50201"/>
    <cellStyle name="Normal 9 2 2 4" xfId="8611"/>
    <cellStyle name="Normal 9 2 2 4 2" xfId="8612"/>
    <cellStyle name="Normal 9 2 2 4 2 2" xfId="8613"/>
    <cellStyle name="Normal 9 2 2 4 2 2 2" xfId="8614"/>
    <cellStyle name="Normal 9 2 2 4 2 2 2 2" xfId="19609"/>
    <cellStyle name="Normal 9 2 2 4 2 2 2 2 2" xfId="31864"/>
    <cellStyle name="Normal 9 2 2 4 2 2 2 2 3" xfId="44105"/>
    <cellStyle name="Normal 9 2 2 4 2 2 2 3" xfId="25749"/>
    <cellStyle name="Normal 9 2 2 4 2 2 2 4" xfId="37991"/>
    <cellStyle name="Normal 9 2 2 4 2 2 2 5" xfId="50220"/>
    <cellStyle name="Normal 9 2 2 4 2 2 3" xfId="19608"/>
    <cellStyle name="Normal 9 2 2 4 2 2 3 2" xfId="31863"/>
    <cellStyle name="Normal 9 2 2 4 2 2 3 3" xfId="44104"/>
    <cellStyle name="Normal 9 2 2 4 2 2 4" xfId="25748"/>
    <cellStyle name="Normal 9 2 2 4 2 2 5" xfId="37990"/>
    <cellStyle name="Normal 9 2 2 4 2 2 6" xfId="50219"/>
    <cellStyle name="Normal 9 2 2 4 2 3" xfId="8615"/>
    <cellStyle name="Normal 9 2 2 4 2 3 2" xfId="19610"/>
    <cellStyle name="Normal 9 2 2 4 2 3 2 2" xfId="31865"/>
    <cellStyle name="Normal 9 2 2 4 2 3 2 3" xfId="44106"/>
    <cellStyle name="Normal 9 2 2 4 2 3 3" xfId="25750"/>
    <cellStyle name="Normal 9 2 2 4 2 3 4" xfId="37992"/>
    <cellStyle name="Normal 9 2 2 4 2 3 5" xfId="50221"/>
    <cellStyle name="Normal 9 2 2 4 2 4" xfId="19607"/>
    <cellStyle name="Normal 9 2 2 4 2 4 2" xfId="31862"/>
    <cellStyle name="Normal 9 2 2 4 2 4 3" xfId="44103"/>
    <cellStyle name="Normal 9 2 2 4 2 5" xfId="25747"/>
    <cellStyle name="Normal 9 2 2 4 2 6" xfId="37989"/>
    <cellStyle name="Normal 9 2 2 4 2 7" xfId="50218"/>
    <cellStyle name="Normal 9 2 2 4 3" xfId="8616"/>
    <cellStyle name="Normal 9 2 2 4 3 2" xfId="8617"/>
    <cellStyle name="Normal 9 2 2 4 3 2 2" xfId="19612"/>
    <cellStyle name="Normal 9 2 2 4 3 2 2 2" xfId="31867"/>
    <cellStyle name="Normal 9 2 2 4 3 2 2 3" xfId="44108"/>
    <cellStyle name="Normal 9 2 2 4 3 2 3" xfId="25752"/>
    <cellStyle name="Normal 9 2 2 4 3 2 4" xfId="37994"/>
    <cellStyle name="Normal 9 2 2 4 3 2 5" xfId="50223"/>
    <cellStyle name="Normal 9 2 2 4 3 3" xfId="19611"/>
    <cellStyle name="Normal 9 2 2 4 3 3 2" xfId="31866"/>
    <cellStyle name="Normal 9 2 2 4 3 3 3" xfId="44107"/>
    <cellStyle name="Normal 9 2 2 4 3 4" xfId="25751"/>
    <cellStyle name="Normal 9 2 2 4 3 5" xfId="37993"/>
    <cellStyle name="Normal 9 2 2 4 3 6" xfId="50222"/>
    <cellStyle name="Normal 9 2 2 4 4" xfId="8618"/>
    <cellStyle name="Normal 9 2 2 4 4 2" xfId="19613"/>
    <cellStyle name="Normal 9 2 2 4 4 2 2" xfId="31868"/>
    <cellStyle name="Normal 9 2 2 4 4 2 3" xfId="44109"/>
    <cellStyle name="Normal 9 2 2 4 4 3" xfId="25753"/>
    <cellStyle name="Normal 9 2 2 4 4 4" xfId="37995"/>
    <cellStyle name="Normal 9 2 2 4 4 5" xfId="50224"/>
    <cellStyle name="Normal 9 2 2 4 5" xfId="19606"/>
    <cellStyle name="Normal 9 2 2 4 5 2" xfId="31861"/>
    <cellStyle name="Normal 9 2 2 4 5 3" xfId="44102"/>
    <cellStyle name="Normal 9 2 2 4 6" xfId="25746"/>
    <cellStyle name="Normal 9 2 2 4 7" xfId="37988"/>
    <cellStyle name="Normal 9 2 2 4 8" xfId="50217"/>
    <cellStyle name="Normal 9 2 2 5" xfId="8619"/>
    <cellStyle name="Normal 9 2 2 5 2" xfId="8620"/>
    <cellStyle name="Normal 9 2 2 5 2 2" xfId="8621"/>
    <cellStyle name="Normal 9 2 2 5 2 2 2" xfId="19616"/>
    <cellStyle name="Normal 9 2 2 5 2 2 2 2" xfId="31871"/>
    <cellStyle name="Normal 9 2 2 5 2 2 2 3" xfId="44112"/>
    <cellStyle name="Normal 9 2 2 5 2 2 3" xfId="25756"/>
    <cellStyle name="Normal 9 2 2 5 2 2 4" xfId="37998"/>
    <cellStyle name="Normal 9 2 2 5 2 2 5" xfId="50227"/>
    <cellStyle name="Normal 9 2 2 5 2 3" xfId="19615"/>
    <cellStyle name="Normal 9 2 2 5 2 3 2" xfId="31870"/>
    <cellStyle name="Normal 9 2 2 5 2 3 3" xfId="44111"/>
    <cellStyle name="Normal 9 2 2 5 2 4" xfId="25755"/>
    <cellStyle name="Normal 9 2 2 5 2 5" xfId="37997"/>
    <cellStyle name="Normal 9 2 2 5 2 6" xfId="50226"/>
    <cellStyle name="Normal 9 2 2 5 3" xfId="8622"/>
    <cellStyle name="Normal 9 2 2 5 3 2" xfId="19617"/>
    <cellStyle name="Normal 9 2 2 5 3 2 2" xfId="31872"/>
    <cellStyle name="Normal 9 2 2 5 3 2 3" xfId="44113"/>
    <cellStyle name="Normal 9 2 2 5 3 3" xfId="25757"/>
    <cellStyle name="Normal 9 2 2 5 3 4" xfId="37999"/>
    <cellStyle name="Normal 9 2 2 5 3 5" xfId="50228"/>
    <cellStyle name="Normal 9 2 2 5 4" xfId="19614"/>
    <cellStyle name="Normal 9 2 2 5 4 2" xfId="31869"/>
    <cellStyle name="Normal 9 2 2 5 4 3" xfId="44110"/>
    <cellStyle name="Normal 9 2 2 5 5" xfId="25754"/>
    <cellStyle name="Normal 9 2 2 5 6" xfId="37996"/>
    <cellStyle name="Normal 9 2 2 5 7" xfId="50225"/>
    <cellStyle name="Normal 9 2 2 6" xfId="8623"/>
    <cellStyle name="Normal 9 2 2 6 2" xfId="8624"/>
    <cellStyle name="Normal 9 2 2 6 2 2" xfId="19619"/>
    <cellStyle name="Normal 9 2 2 6 2 2 2" xfId="31874"/>
    <cellStyle name="Normal 9 2 2 6 2 2 3" xfId="44115"/>
    <cellStyle name="Normal 9 2 2 6 2 3" xfId="25759"/>
    <cellStyle name="Normal 9 2 2 6 2 4" xfId="38001"/>
    <cellStyle name="Normal 9 2 2 6 2 5" xfId="50230"/>
    <cellStyle name="Normal 9 2 2 6 3" xfId="19618"/>
    <cellStyle name="Normal 9 2 2 6 3 2" xfId="31873"/>
    <cellStyle name="Normal 9 2 2 6 3 3" xfId="44114"/>
    <cellStyle name="Normal 9 2 2 6 4" xfId="25758"/>
    <cellStyle name="Normal 9 2 2 6 5" xfId="38000"/>
    <cellStyle name="Normal 9 2 2 6 6" xfId="50229"/>
    <cellStyle name="Normal 9 2 2 7" xfId="8625"/>
    <cellStyle name="Normal 9 2 2 7 2" xfId="19620"/>
    <cellStyle name="Normal 9 2 2 7 2 2" xfId="31875"/>
    <cellStyle name="Normal 9 2 2 7 2 3" xfId="44116"/>
    <cellStyle name="Normal 9 2 2 7 3" xfId="25760"/>
    <cellStyle name="Normal 9 2 2 7 4" xfId="38002"/>
    <cellStyle name="Normal 9 2 2 7 5" xfId="50231"/>
    <cellStyle name="Normal 9 2 2 8" xfId="19557"/>
    <cellStyle name="Normal 9 2 2 8 2" xfId="31812"/>
    <cellStyle name="Normal 9 2 2 8 3" xfId="44053"/>
    <cellStyle name="Normal 9 2 2 9" xfId="25697"/>
    <cellStyle name="Normal 9 2 3" xfId="8626"/>
    <cellStyle name="Normal 9 2 3 10" xfId="50232"/>
    <cellStyle name="Normal 9 2 3 2" xfId="8627"/>
    <cellStyle name="Normal 9 2 3 2 2" xfId="8628"/>
    <cellStyle name="Normal 9 2 3 2 2 2" xfId="8629"/>
    <cellStyle name="Normal 9 2 3 2 2 2 2" xfId="8630"/>
    <cellStyle name="Normal 9 2 3 2 2 2 2 2" xfId="8631"/>
    <cellStyle name="Normal 9 2 3 2 2 2 2 2 2" xfId="19626"/>
    <cellStyle name="Normal 9 2 3 2 2 2 2 2 2 2" xfId="31881"/>
    <cellStyle name="Normal 9 2 3 2 2 2 2 2 2 3" xfId="44122"/>
    <cellStyle name="Normal 9 2 3 2 2 2 2 2 3" xfId="25766"/>
    <cellStyle name="Normal 9 2 3 2 2 2 2 2 4" xfId="38008"/>
    <cellStyle name="Normal 9 2 3 2 2 2 2 2 5" xfId="50237"/>
    <cellStyle name="Normal 9 2 3 2 2 2 2 3" xfId="19625"/>
    <cellStyle name="Normal 9 2 3 2 2 2 2 3 2" xfId="31880"/>
    <cellStyle name="Normal 9 2 3 2 2 2 2 3 3" xfId="44121"/>
    <cellStyle name="Normal 9 2 3 2 2 2 2 4" xfId="25765"/>
    <cellStyle name="Normal 9 2 3 2 2 2 2 5" xfId="38007"/>
    <cellStyle name="Normal 9 2 3 2 2 2 2 6" xfId="50236"/>
    <cellStyle name="Normal 9 2 3 2 2 2 3" xfId="8632"/>
    <cellStyle name="Normal 9 2 3 2 2 2 3 2" xfId="19627"/>
    <cellStyle name="Normal 9 2 3 2 2 2 3 2 2" xfId="31882"/>
    <cellStyle name="Normal 9 2 3 2 2 2 3 2 3" xfId="44123"/>
    <cellStyle name="Normal 9 2 3 2 2 2 3 3" xfId="25767"/>
    <cellStyle name="Normal 9 2 3 2 2 2 3 4" xfId="38009"/>
    <cellStyle name="Normal 9 2 3 2 2 2 3 5" xfId="50238"/>
    <cellStyle name="Normal 9 2 3 2 2 2 4" xfId="19624"/>
    <cellStyle name="Normal 9 2 3 2 2 2 4 2" xfId="31879"/>
    <cellStyle name="Normal 9 2 3 2 2 2 4 3" xfId="44120"/>
    <cellStyle name="Normal 9 2 3 2 2 2 5" xfId="25764"/>
    <cellStyle name="Normal 9 2 3 2 2 2 6" xfId="38006"/>
    <cellStyle name="Normal 9 2 3 2 2 2 7" xfId="50235"/>
    <cellStyle name="Normal 9 2 3 2 2 3" xfId="8633"/>
    <cellStyle name="Normal 9 2 3 2 2 3 2" xfId="8634"/>
    <cellStyle name="Normal 9 2 3 2 2 3 2 2" xfId="19629"/>
    <cellStyle name="Normal 9 2 3 2 2 3 2 2 2" xfId="31884"/>
    <cellStyle name="Normal 9 2 3 2 2 3 2 2 3" xfId="44125"/>
    <cellStyle name="Normal 9 2 3 2 2 3 2 3" xfId="25769"/>
    <cellStyle name="Normal 9 2 3 2 2 3 2 4" xfId="38011"/>
    <cellStyle name="Normal 9 2 3 2 2 3 2 5" xfId="50240"/>
    <cellStyle name="Normal 9 2 3 2 2 3 3" xfId="19628"/>
    <cellStyle name="Normal 9 2 3 2 2 3 3 2" xfId="31883"/>
    <cellStyle name="Normal 9 2 3 2 2 3 3 3" xfId="44124"/>
    <cellStyle name="Normal 9 2 3 2 2 3 4" xfId="25768"/>
    <cellStyle name="Normal 9 2 3 2 2 3 5" xfId="38010"/>
    <cellStyle name="Normal 9 2 3 2 2 3 6" xfId="50239"/>
    <cellStyle name="Normal 9 2 3 2 2 4" xfId="8635"/>
    <cellStyle name="Normal 9 2 3 2 2 4 2" xfId="19630"/>
    <cellStyle name="Normal 9 2 3 2 2 4 2 2" xfId="31885"/>
    <cellStyle name="Normal 9 2 3 2 2 4 2 3" xfId="44126"/>
    <cellStyle name="Normal 9 2 3 2 2 4 3" xfId="25770"/>
    <cellStyle name="Normal 9 2 3 2 2 4 4" xfId="38012"/>
    <cellStyle name="Normal 9 2 3 2 2 4 5" xfId="50241"/>
    <cellStyle name="Normal 9 2 3 2 2 5" xfId="19623"/>
    <cellStyle name="Normal 9 2 3 2 2 5 2" xfId="31878"/>
    <cellStyle name="Normal 9 2 3 2 2 5 3" xfId="44119"/>
    <cellStyle name="Normal 9 2 3 2 2 6" xfId="25763"/>
    <cellStyle name="Normal 9 2 3 2 2 7" xfId="38005"/>
    <cellStyle name="Normal 9 2 3 2 2 8" xfId="50234"/>
    <cellStyle name="Normal 9 2 3 2 3" xfId="8636"/>
    <cellStyle name="Normal 9 2 3 2 3 2" xfId="8637"/>
    <cellStyle name="Normal 9 2 3 2 3 2 2" xfId="8638"/>
    <cellStyle name="Normal 9 2 3 2 3 2 2 2" xfId="19633"/>
    <cellStyle name="Normal 9 2 3 2 3 2 2 2 2" xfId="31888"/>
    <cellStyle name="Normal 9 2 3 2 3 2 2 2 3" xfId="44129"/>
    <cellStyle name="Normal 9 2 3 2 3 2 2 3" xfId="25773"/>
    <cellStyle name="Normal 9 2 3 2 3 2 2 4" xfId="38015"/>
    <cellStyle name="Normal 9 2 3 2 3 2 2 5" xfId="50244"/>
    <cellStyle name="Normal 9 2 3 2 3 2 3" xfId="19632"/>
    <cellStyle name="Normal 9 2 3 2 3 2 3 2" xfId="31887"/>
    <cellStyle name="Normal 9 2 3 2 3 2 3 3" xfId="44128"/>
    <cellStyle name="Normal 9 2 3 2 3 2 4" xfId="25772"/>
    <cellStyle name="Normal 9 2 3 2 3 2 5" xfId="38014"/>
    <cellStyle name="Normal 9 2 3 2 3 2 6" xfId="50243"/>
    <cellStyle name="Normal 9 2 3 2 3 3" xfId="8639"/>
    <cellStyle name="Normal 9 2 3 2 3 3 2" xfId="19634"/>
    <cellStyle name="Normal 9 2 3 2 3 3 2 2" xfId="31889"/>
    <cellStyle name="Normal 9 2 3 2 3 3 2 3" xfId="44130"/>
    <cellStyle name="Normal 9 2 3 2 3 3 3" xfId="25774"/>
    <cellStyle name="Normal 9 2 3 2 3 3 4" xfId="38016"/>
    <cellStyle name="Normal 9 2 3 2 3 3 5" xfId="50245"/>
    <cellStyle name="Normal 9 2 3 2 3 4" xfId="19631"/>
    <cellStyle name="Normal 9 2 3 2 3 4 2" xfId="31886"/>
    <cellStyle name="Normal 9 2 3 2 3 4 3" xfId="44127"/>
    <cellStyle name="Normal 9 2 3 2 3 5" xfId="25771"/>
    <cellStyle name="Normal 9 2 3 2 3 6" xfId="38013"/>
    <cellStyle name="Normal 9 2 3 2 3 7" xfId="50242"/>
    <cellStyle name="Normal 9 2 3 2 4" xfId="8640"/>
    <cellStyle name="Normal 9 2 3 2 4 2" xfId="8641"/>
    <cellStyle name="Normal 9 2 3 2 4 2 2" xfId="19636"/>
    <cellStyle name="Normal 9 2 3 2 4 2 2 2" xfId="31891"/>
    <cellStyle name="Normal 9 2 3 2 4 2 2 3" xfId="44132"/>
    <cellStyle name="Normal 9 2 3 2 4 2 3" xfId="25776"/>
    <cellStyle name="Normal 9 2 3 2 4 2 4" xfId="38018"/>
    <cellStyle name="Normal 9 2 3 2 4 2 5" xfId="50247"/>
    <cellStyle name="Normal 9 2 3 2 4 3" xfId="19635"/>
    <cellStyle name="Normal 9 2 3 2 4 3 2" xfId="31890"/>
    <cellStyle name="Normal 9 2 3 2 4 3 3" xfId="44131"/>
    <cellStyle name="Normal 9 2 3 2 4 4" xfId="25775"/>
    <cellStyle name="Normal 9 2 3 2 4 5" xfId="38017"/>
    <cellStyle name="Normal 9 2 3 2 4 6" xfId="50246"/>
    <cellStyle name="Normal 9 2 3 2 5" xfId="8642"/>
    <cellStyle name="Normal 9 2 3 2 5 2" xfId="19637"/>
    <cellStyle name="Normal 9 2 3 2 5 2 2" xfId="31892"/>
    <cellStyle name="Normal 9 2 3 2 5 2 3" xfId="44133"/>
    <cellStyle name="Normal 9 2 3 2 5 3" xfId="25777"/>
    <cellStyle name="Normal 9 2 3 2 5 4" xfId="38019"/>
    <cellStyle name="Normal 9 2 3 2 5 5" xfId="50248"/>
    <cellStyle name="Normal 9 2 3 2 6" xfId="19622"/>
    <cellStyle name="Normal 9 2 3 2 6 2" xfId="31877"/>
    <cellStyle name="Normal 9 2 3 2 6 3" xfId="44118"/>
    <cellStyle name="Normal 9 2 3 2 7" xfId="25762"/>
    <cellStyle name="Normal 9 2 3 2 8" xfId="38004"/>
    <cellStyle name="Normal 9 2 3 2 9" xfId="50233"/>
    <cellStyle name="Normal 9 2 3 3" xfId="8643"/>
    <cellStyle name="Normal 9 2 3 3 2" xfId="8644"/>
    <cellStyle name="Normal 9 2 3 3 2 2" xfId="8645"/>
    <cellStyle name="Normal 9 2 3 3 2 2 2" xfId="8646"/>
    <cellStyle name="Normal 9 2 3 3 2 2 2 2" xfId="19641"/>
    <cellStyle name="Normal 9 2 3 3 2 2 2 2 2" xfId="31896"/>
    <cellStyle name="Normal 9 2 3 3 2 2 2 2 3" xfId="44137"/>
    <cellStyle name="Normal 9 2 3 3 2 2 2 3" xfId="25781"/>
    <cellStyle name="Normal 9 2 3 3 2 2 2 4" xfId="38023"/>
    <cellStyle name="Normal 9 2 3 3 2 2 2 5" xfId="50252"/>
    <cellStyle name="Normal 9 2 3 3 2 2 3" xfId="19640"/>
    <cellStyle name="Normal 9 2 3 3 2 2 3 2" xfId="31895"/>
    <cellStyle name="Normal 9 2 3 3 2 2 3 3" xfId="44136"/>
    <cellStyle name="Normal 9 2 3 3 2 2 4" xfId="25780"/>
    <cellStyle name="Normal 9 2 3 3 2 2 5" xfId="38022"/>
    <cellStyle name="Normal 9 2 3 3 2 2 6" xfId="50251"/>
    <cellStyle name="Normal 9 2 3 3 2 3" xfId="8647"/>
    <cellStyle name="Normal 9 2 3 3 2 3 2" xfId="19642"/>
    <cellStyle name="Normal 9 2 3 3 2 3 2 2" xfId="31897"/>
    <cellStyle name="Normal 9 2 3 3 2 3 2 3" xfId="44138"/>
    <cellStyle name="Normal 9 2 3 3 2 3 3" xfId="25782"/>
    <cellStyle name="Normal 9 2 3 3 2 3 4" xfId="38024"/>
    <cellStyle name="Normal 9 2 3 3 2 3 5" xfId="50253"/>
    <cellStyle name="Normal 9 2 3 3 2 4" xfId="19639"/>
    <cellStyle name="Normal 9 2 3 3 2 4 2" xfId="31894"/>
    <cellStyle name="Normal 9 2 3 3 2 4 3" xfId="44135"/>
    <cellStyle name="Normal 9 2 3 3 2 5" xfId="25779"/>
    <cellStyle name="Normal 9 2 3 3 2 6" xfId="38021"/>
    <cellStyle name="Normal 9 2 3 3 2 7" xfId="50250"/>
    <cellStyle name="Normal 9 2 3 3 3" xfId="8648"/>
    <cellStyle name="Normal 9 2 3 3 3 2" xfId="8649"/>
    <cellStyle name="Normal 9 2 3 3 3 2 2" xfId="19644"/>
    <cellStyle name="Normal 9 2 3 3 3 2 2 2" xfId="31899"/>
    <cellStyle name="Normal 9 2 3 3 3 2 2 3" xfId="44140"/>
    <cellStyle name="Normal 9 2 3 3 3 2 3" xfId="25784"/>
    <cellStyle name="Normal 9 2 3 3 3 2 4" xfId="38026"/>
    <cellStyle name="Normal 9 2 3 3 3 2 5" xfId="50255"/>
    <cellStyle name="Normal 9 2 3 3 3 3" xfId="19643"/>
    <cellStyle name="Normal 9 2 3 3 3 3 2" xfId="31898"/>
    <cellStyle name="Normal 9 2 3 3 3 3 3" xfId="44139"/>
    <cellStyle name="Normal 9 2 3 3 3 4" xfId="25783"/>
    <cellStyle name="Normal 9 2 3 3 3 5" xfId="38025"/>
    <cellStyle name="Normal 9 2 3 3 3 6" xfId="50254"/>
    <cellStyle name="Normal 9 2 3 3 4" xfId="8650"/>
    <cellStyle name="Normal 9 2 3 3 4 2" xfId="19645"/>
    <cellStyle name="Normal 9 2 3 3 4 2 2" xfId="31900"/>
    <cellStyle name="Normal 9 2 3 3 4 2 3" xfId="44141"/>
    <cellStyle name="Normal 9 2 3 3 4 3" xfId="25785"/>
    <cellStyle name="Normal 9 2 3 3 4 4" xfId="38027"/>
    <cellStyle name="Normal 9 2 3 3 4 5" xfId="50256"/>
    <cellStyle name="Normal 9 2 3 3 5" xfId="19638"/>
    <cellStyle name="Normal 9 2 3 3 5 2" xfId="31893"/>
    <cellStyle name="Normal 9 2 3 3 5 3" xfId="44134"/>
    <cellStyle name="Normal 9 2 3 3 6" xfId="25778"/>
    <cellStyle name="Normal 9 2 3 3 7" xfId="38020"/>
    <cellStyle name="Normal 9 2 3 3 8" xfId="50249"/>
    <cellStyle name="Normal 9 2 3 4" xfId="8651"/>
    <cellStyle name="Normal 9 2 3 4 2" xfId="8652"/>
    <cellStyle name="Normal 9 2 3 4 2 2" xfId="8653"/>
    <cellStyle name="Normal 9 2 3 4 2 2 2" xfId="19648"/>
    <cellStyle name="Normal 9 2 3 4 2 2 2 2" xfId="31903"/>
    <cellStyle name="Normal 9 2 3 4 2 2 2 3" xfId="44144"/>
    <cellStyle name="Normal 9 2 3 4 2 2 3" xfId="25788"/>
    <cellStyle name="Normal 9 2 3 4 2 2 4" xfId="38030"/>
    <cellStyle name="Normal 9 2 3 4 2 2 5" xfId="50259"/>
    <cellStyle name="Normal 9 2 3 4 2 3" xfId="19647"/>
    <cellStyle name="Normal 9 2 3 4 2 3 2" xfId="31902"/>
    <cellStyle name="Normal 9 2 3 4 2 3 3" xfId="44143"/>
    <cellStyle name="Normal 9 2 3 4 2 4" xfId="25787"/>
    <cellStyle name="Normal 9 2 3 4 2 5" xfId="38029"/>
    <cellStyle name="Normal 9 2 3 4 2 6" xfId="50258"/>
    <cellStyle name="Normal 9 2 3 4 3" xfId="8654"/>
    <cellStyle name="Normal 9 2 3 4 3 2" xfId="19649"/>
    <cellStyle name="Normal 9 2 3 4 3 2 2" xfId="31904"/>
    <cellStyle name="Normal 9 2 3 4 3 2 3" xfId="44145"/>
    <cellStyle name="Normal 9 2 3 4 3 3" xfId="25789"/>
    <cellStyle name="Normal 9 2 3 4 3 4" xfId="38031"/>
    <cellStyle name="Normal 9 2 3 4 3 5" xfId="50260"/>
    <cellStyle name="Normal 9 2 3 4 4" xfId="19646"/>
    <cellStyle name="Normal 9 2 3 4 4 2" xfId="31901"/>
    <cellStyle name="Normal 9 2 3 4 4 3" xfId="44142"/>
    <cellStyle name="Normal 9 2 3 4 5" xfId="25786"/>
    <cellStyle name="Normal 9 2 3 4 6" xfId="38028"/>
    <cellStyle name="Normal 9 2 3 4 7" xfId="50257"/>
    <cellStyle name="Normal 9 2 3 5" xfId="8655"/>
    <cellStyle name="Normal 9 2 3 5 2" xfId="8656"/>
    <cellStyle name="Normal 9 2 3 5 2 2" xfId="19651"/>
    <cellStyle name="Normal 9 2 3 5 2 2 2" xfId="31906"/>
    <cellStyle name="Normal 9 2 3 5 2 2 3" xfId="44147"/>
    <cellStyle name="Normal 9 2 3 5 2 3" xfId="25791"/>
    <cellStyle name="Normal 9 2 3 5 2 4" xfId="38033"/>
    <cellStyle name="Normal 9 2 3 5 2 5" xfId="50262"/>
    <cellStyle name="Normal 9 2 3 5 3" xfId="19650"/>
    <cellStyle name="Normal 9 2 3 5 3 2" xfId="31905"/>
    <cellStyle name="Normal 9 2 3 5 3 3" xfId="44146"/>
    <cellStyle name="Normal 9 2 3 5 4" xfId="25790"/>
    <cellStyle name="Normal 9 2 3 5 5" xfId="38032"/>
    <cellStyle name="Normal 9 2 3 5 6" xfId="50261"/>
    <cellStyle name="Normal 9 2 3 6" xfId="8657"/>
    <cellStyle name="Normal 9 2 3 6 2" xfId="19652"/>
    <cellStyle name="Normal 9 2 3 6 2 2" xfId="31907"/>
    <cellStyle name="Normal 9 2 3 6 2 3" xfId="44148"/>
    <cellStyle name="Normal 9 2 3 6 3" xfId="25792"/>
    <cellStyle name="Normal 9 2 3 6 4" xfId="38034"/>
    <cellStyle name="Normal 9 2 3 6 5" xfId="50263"/>
    <cellStyle name="Normal 9 2 3 7" xfId="19621"/>
    <cellStyle name="Normal 9 2 3 7 2" xfId="31876"/>
    <cellStyle name="Normal 9 2 3 7 3" xfId="44117"/>
    <cellStyle name="Normal 9 2 3 8" xfId="25761"/>
    <cellStyle name="Normal 9 2 3 9" xfId="38003"/>
    <cellStyle name="Normal 9 2 4" xfId="8658"/>
    <cellStyle name="Normal 9 2 4 2" xfId="8659"/>
    <cellStyle name="Normal 9 2 4 2 2" xfId="8660"/>
    <cellStyle name="Normal 9 2 4 2 2 2" xfId="8661"/>
    <cellStyle name="Normal 9 2 4 2 2 2 2" xfId="8662"/>
    <cellStyle name="Normal 9 2 4 2 2 2 2 2" xfId="19657"/>
    <cellStyle name="Normal 9 2 4 2 2 2 2 2 2" xfId="31912"/>
    <cellStyle name="Normal 9 2 4 2 2 2 2 2 3" xfId="44153"/>
    <cellStyle name="Normal 9 2 4 2 2 2 2 3" xfId="25797"/>
    <cellStyle name="Normal 9 2 4 2 2 2 2 4" xfId="38039"/>
    <cellStyle name="Normal 9 2 4 2 2 2 2 5" xfId="50268"/>
    <cellStyle name="Normal 9 2 4 2 2 2 3" xfId="19656"/>
    <cellStyle name="Normal 9 2 4 2 2 2 3 2" xfId="31911"/>
    <cellStyle name="Normal 9 2 4 2 2 2 3 3" xfId="44152"/>
    <cellStyle name="Normal 9 2 4 2 2 2 4" xfId="25796"/>
    <cellStyle name="Normal 9 2 4 2 2 2 5" xfId="38038"/>
    <cellStyle name="Normal 9 2 4 2 2 2 6" xfId="50267"/>
    <cellStyle name="Normal 9 2 4 2 2 3" xfId="8663"/>
    <cellStyle name="Normal 9 2 4 2 2 3 2" xfId="19658"/>
    <cellStyle name="Normal 9 2 4 2 2 3 2 2" xfId="31913"/>
    <cellStyle name="Normal 9 2 4 2 2 3 2 3" xfId="44154"/>
    <cellStyle name="Normal 9 2 4 2 2 3 3" xfId="25798"/>
    <cellStyle name="Normal 9 2 4 2 2 3 4" xfId="38040"/>
    <cellStyle name="Normal 9 2 4 2 2 3 5" xfId="50269"/>
    <cellStyle name="Normal 9 2 4 2 2 4" xfId="19655"/>
    <cellStyle name="Normal 9 2 4 2 2 4 2" xfId="31910"/>
    <cellStyle name="Normal 9 2 4 2 2 4 3" xfId="44151"/>
    <cellStyle name="Normal 9 2 4 2 2 5" xfId="25795"/>
    <cellStyle name="Normal 9 2 4 2 2 6" xfId="38037"/>
    <cellStyle name="Normal 9 2 4 2 2 7" xfId="50266"/>
    <cellStyle name="Normal 9 2 4 2 3" xfId="8664"/>
    <cellStyle name="Normal 9 2 4 2 3 2" xfId="8665"/>
    <cellStyle name="Normal 9 2 4 2 3 2 2" xfId="19660"/>
    <cellStyle name="Normal 9 2 4 2 3 2 2 2" xfId="31915"/>
    <cellStyle name="Normal 9 2 4 2 3 2 2 3" xfId="44156"/>
    <cellStyle name="Normal 9 2 4 2 3 2 3" xfId="25800"/>
    <cellStyle name="Normal 9 2 4 2 3 2 4" xfId="38042"/>
    <cellStyle name="Normal 9 2 4 2 3 2 5" xfId="50271"/>
    <cellStyle name="Normal 9 2 4 2 3 3" xfId="19659"/>
    <cellStyle name="Normal 9 2 4 2 3 3 2" xfId="31914"/>
    <cellStyle name="Normal 9 2 4 2 3 3 3" xfId="44155"/>
    <cellStyle name="Normal 9 2 4 2 3 4" xfId="25799"/>
    <cellStyle name="Normal 9 2 4 2 3 5" xfId="38041"/>
    <cellStyle name="Normal 9 2 4 2 3 6" xfId="50270"/>
    <cellStyle name="Normal 9 2 4 2 4" xfId="8666"/>
    <cellStyle name="Normal 9 2 4 2 4 2" xfId="19661"/>
    <cellStyle name="Normal 9 2 4 2 4 2 2" xfId="31916"/>
    <cellStyle name="Normal 9 2 4 2 4 2 3" xfId="44157"/>
    <cellStyle name="Normal 9 2 4 2 4 3" xfId="25801"/>
    <cellStyle name="Normal 9 2 4 2 4 4" xfId="38043"/>
    <cellStyle name="Normal 9 2 4 2 4 5" xfId="50272"/>
    <cellStyle name="Normal 9 2 4 2 5" xfId="19654"/>
    <cellStyle name="Normal 9 2 4 2 5 2" xfId="31909"/>
    <cellStyle name="Normal 9 2 4 2 5 3" xfId="44150"/>
    <cellStyle name="Normal 9 2 4 2 6" xfId="25794"/>
    <cellStyle name="Normal 9 2 4 2 7" xfId="38036"/>
    <cellStyle name="Normal 9 2 4 2 8" xfId="50265"/>
    <cellStyle name="Normal 9 2 4 3" xfId="8667"/>
    <cellStyle name="Normal 9 2 4 3 2" xfId="8668"/>
    <cellStyle name="Normal 9 2 4 3 2 2" xfId="8669"/>
    <cellStyle name="Normal 9 2 4 3 2 2 2" xfId="19664"/>
    <cellStyle name="Normal 9 2 4 3 2 2 2 2" xfId="31919"/>
    <cellStyle name="Normal 9 2 4 3 2 2 2 3" xfId="44160"/>
    <cellStyle name="Normal 9 2 4 3 2 2 3" xfId="25804"/>
    <cellStyle name="Normal 9 2 4 3 2 2 4" xfId="38046"/>
    <cellStyle name="Normal 9 2 4 3 2 2 5" xfId="50275"/>
    <cellStyle name="Normal 9 2 4 3 2 3" xfId="19663"/>
    <cellStyle name="Normal 9 2 4 3 2 3 2" xfId="31918"/>
    <cellStyle name="Normal 9 2 4 3 2 3 3" xfId="44159"/>
    <cellStyle name="Normal 9 2 4 3 2 4" xfId="25803"/>
    <cellStyle name="Normal 9 2 4 3 2 5" xfId="38045"/>
    <cellStyle name="Normal 9 2 4 3 2 6" xfId="50274"/>
    <cellStyle name="Normal 9 2 4 3 3" xfId="8670"/>
    <cellStyle name="Normal 9 2 4 3 3 2" xfId="19665"/>
    <cellStyle name="Normal 9 2 4 3 3 2 2" xfId="31920"/>
    <cellStyle name="Normal 9 2 4 3 3 2 3" xfId="44161"/>
    <cellStyle name="Normal 9 2 4 3 3 3" xfId="25805"/>
    <cellStyle name="Normal 9 2 4 3 3 4" xfId="38047"/>
    <cellStyle name="Normal 9 2 4 3 3 5" xfId="50276"/>
    <cellStyle name="Normal 9 2 4 3 4" xfId="19662"/>
    <cellStyle name="Normal 9 2 4 3 4 2" xfId="31917"/>
    <cellStyle name="Normal 9 2 4 3 4 3" xfId="44158"/>
    <cellStyle name="Normal 9 2 4 3 5" xfId="25802"/>
    <cellStyle name="Normal 9 2 4 3 6" xfId="38044"/>
    <cellStyle name="Normal 9 2 4 3 7" xfId="50273"/>
    <cellStyle name="Normal 9 2 4 4" xfId="8671"/>
    <cellStyle name="Normal 9 2 4 4 2" xfId="8672"/>
    <cellStyle name="Normal 9 2 4 4 2 2" xfId="19667"/>
    <cellStyle name="Normal 9 2 4 4 2 2 2" xfId="31922"/>
    <cellStyle name="Normal 9 2 4 4 2 2 3" xfId="44163"/>
    <cellStyle name="Normal 9 2 4 4 2 3" xfId="25807"/>
    <cellStyle name="Normal 9 2 4 4 2 4" xfId="38049"/>
    <cellStyle name="Normal 9 2 4 4 2 5" xfId="50278"/>
    <cellStyle name="Normal 9 2 4 4 3" xfId="19666"/>
    <cellStyle name="Normal 9 2 4 4 3 2" xfId="31921"/>
    <cellStyle name="Normal 9 2 4 4 3 3" xfId="44162"/>
    <cellStyle name="Normal 9 2 4 4 4" xfId="25806"/>
    <cellStyle name="Normal 9 2 4 4 5" xfId="38048"/>
    <cellStyle name="Normal 9 2 4 4 6" xfId="50277"/>
    <cellStyle name="Normal 9 2 4 5" xfId="8673"/>
    <cellStyle name="Normal 9 2 4 5 2" xfId="19668"/>
    <cellStyle name="Normal 9 2 4 5 2 2" xfId="31923"/>
    <cellStyle name="Normal 9 2 4 5 2 3" xfId="44164"/>
    <cellStyle name="Normal 9 2 4 5 3" xfId="25808"/>
    <cellStyle name="Normal 9 2 4 5 4" xfId="38050"/>
    <cellStyle name="Normal 9 2 4 5 5" xfId="50279"/>
    <cellStyle name="Normal 9 2 4 6" xfId="19653"/>
    <cellStyle name="Normal 9 2 4 6 2" xfId="31908"/>
    <cellStyle name="Normal 9 2 4 6 3" xfId="44149"/>
    <cellStyle name="Normal 9 2 4 7" xfId="25793"/>
    <cellStyle name="Normal 9 2 4 8" xfId="38035"/>
    <cellStyle name="Normal 9 2 4 9" xfId="50264"/>
    <cellStyle name="Normal 9 2 5" xfId="8674"/>
    <cellStyle name="Normal 9 2 5 2" xfId="8675"/>
    <cellStyle name="Normal 9 2 5 2 2" xfId="8676"/>
    <cellStyle name="Normal 9 2 5 2 2 2" xfId="8677"/>
    <cellStyle name="Normal 9 2 5 2 2 2 2" xfId="19672"/>
    <cellStyle name="Normal 9 2 5 2 2 2 2 2" xfId="31927"/>
    <cellStyle name="Normal 9 2 5 2 2 2 2 3" xfId="44168"/>
    <cellStyle name="Normal 9 2 5 2 2 2 3" xfId="25812"/>
    <cellStyle name="Normal 9 2 5 2 2 2 4" xfId="38054"/>
    <cellStyle name="Normal 9 2 5 2 2 2 5" xfId="50283"/>
    <cellStyle name="Normal 9 2 5 2 2 3" xfId="19671"/>
    <cellStyle name="Normal 9 2 5 2 2 3 2" xfId="31926"/>
    <cellStyle name="Normal 9 2 5 2 2 3 3" xfId="44167"/>
    <cellStyle name="Normal 9 2 5 2 2 4" xfId="25811"/>
    <cellStyle name="Normal 9 2 5 2 2 5" xfId="38053"/>
    <cellStyle name="Normal 9 2 5 2 2 6" xfId="50282"/>
    <cellStyle name="Normal 9 2 5 2 3" xfId="8678"/>
    <cellStyle name="Normal 9 2 5 2 3 2" xfId="19673"/>
    <cellStyle name="Normal 9 2 5 2 3 2 2" xfId="31928"/>
    <cellStyle name="Normal 9 2 5 2 3 2 3" xfId="44169"/>
    <cellStyle name="Normal 9 2 5 2 3 3" xfId="25813"/>
    <cellStyle name="Normal 9 2 5 2 3 4" xfId="38055"/>
    <cellStyle name="Normal 9 2 5 2 3 5" xfId="50284"/>
    <cellStyle name="Normal 9 2 5 2 4" xfId="19670"/>
    <cellStyle name="Normal 9 2 5 2 4 2" xfId="31925"/>
    <cellStyle name="Normal 9 2 5 2 4 3" xfId="44166"/>
    <cellStyle name="Normal 9 2 5 2 5" xfId="25810"/>
    <cellStyle name="Normal 9 2 5 2 6" xfId="38052"/>
    <cellStyle name="Normal 9 2 5 2 7" xfId="50281"/>
    <cellStyle name="Normal 9 2 5 3" xfId="8679"/>
    <cellStyle name="Normal 9 2 5 3 2" xfId="8680"/>
    <cellStyle name="Normal 9 2 5 3 2 2" xfId="19675"/>
    <cellStyle name="Normal 9 2 5 3 2 2 2" xfId="31930"/>
    <cellStyle name="Normal 9 2 5 3 2 2 3" xfId="44171"/>
    <cellStyle name="Normal 9 2 5 3 2 3" xfId="25815"/>
    <cellStyle name="Normal 9 2 5 3 2 4" xfId="38057"/>
    <cellStyle name="Normal 9 2 5 3 2 5" xfId="50286"/>
    <cellStyle name="Normal 9 2 5 3 3" xfId="19674"/>
    <cellStyle name="Normal 9 2 5 3 3 2" xfId="31929"/>
    <cellStyle name="Normal 9 2 5 3 3 3" xfId="44170"/>
    <cellStyle name="Normal 9 2 5 3 4" xfId="25814"/>
    <cellStyle name="Normal 9 2 5 3 5" xfId="38056"/>
    <cellStyle name="Normal 9 2 5 3 6" xfId="50285"/>
    <cellStyle name="Normal 9 2 5 4" xfId="8681"/>
    <cellStyle name="Normal 9 2 5 4 2" xfId="19676"/>
    <cellStyle name="Normal 9 2 5 4 2 2" xfId="31931"/>
    <cellStyle name="Normal 9 2 5 4 2 3" xfId="44172"/>
    <cellStyle name="Normal 9 2 5 4 3" xfId="25816"/>
    <cellStyle name="Normal 9 2 5 4 4" xfId="38058"/>
    <cellStyle name="Normal 9 2 5 4 5" xfId="50287"/>
    <cellStyle name="Normal 9 2 5 5" xfId="19669"/>
    <cellStyle name="Normal 9 2 5 5 2" xfId="31924"/>
    <cellStyle name="Normal 9 2 5 5 3" xfId="44165"/>
    <cellStyle name="Normal 9 2 5 6" xfId="25809"/>
    <cellStyle name="Normal 9 2 5 7" xfId="38051"/>
    <cellStyle name="Normal 9 2 5 8" xfId="50280"/>
    <cellStyle name="Normal 9 2 6" xfId="8682"/>
    <cellStyle name="Normal 9 2 6 2" xfId="8683"/>
    <cellStyle name="Normal 9 2 6 2 2" xfId="8684"/>
    <cellStyle name="Normal 9 2 6 2 2 2" xfId="19679"/>
    <cellStyle name="Normal 9 2 6 2 2 2 2" xfId="31934"/>
    <cellStyle name="Normal 9 2 6 2 2 2 3" xfId="44175"/>
    <cellStyle name="Normal 9 2 6 2 2 3" xfId="25819"/>
    <cellStyle name="Normal 9 2 6 2 2 4" xfId="38061"/>
    <cellStyle name="Normal 9 2 6 2 2 5" xfId="50290"/>
    <cellStyle name="Normal 9 2 6 2 3" xfId="19678"/>
    <cellStyle name="Normal 9 2 6 2 3 2" xfId="31933"/>
    <cellStyle name="Normal 9 2 6 2 3 3" xfId="44174"/>
    <cellStyle name="Normal 9 2 6 2 4" xfId="25818"/>
    <cellStyle name="Normal 9 2 6 2 5" xfId="38060"/>
    <cellStyle name="Normal 9 2 6 2 6" xfId="50289"/>
    <cellStyle name="Normal 9 2 6 3" xfId="8685"/>
    <cellStyle name="Normal 9 2 6 3 2" xfId="19680"/>
    <cellStyle name="Normal 9 2 6 3 2 2" xfId="31935"/>
    <cellStyle name="Normal 9 2 6 3 2 3" xfId="44176"/>
    <cellStyle name="Normal 9 2 6 3 3" xfId="25820"/>
    <cellStyle name="Normal 9 2 6 3 4" xfId="38062"/>
    <cellStyle name="Normal 9 2 6 3 5" xfId="50291"/>
    <cellStyle name="Normal 9 2 6 4" xfId="19677"/>
    <cellStyle name="Normal 9 2 6 4 2" xfId="31932"/>
    <cellStyle name="Normal 9 2 6 4 3" xfId="44173"/>
    <cellStyle name="Normal 9 2 6 5" xfId="25817"/>
    <cellStyle name="Normal 9 2 6 6" xfId="38059"/>
    <cellStyle name="Normal 9 2 6 7" xfId="50288"/>
    <cellStyle name="Normal 9 2 7" xfId="8686"/>
    <cellStyle name="Normal 9 2 7 2" xfId="8687"/>
    <cellStyle name="Normal 9 2 7 2 2" xfId="19682"/>
    <cellStyle name="Normal 9 2 7 2 2 2" xfId="31937"/>
    <cellStyle name="Normal 9 2 7 2 2 3" xfId="44178"/>
    <cellStyle name="Normal 9 2 7 2 3" xfId="25822"/>
    <cellStyle name="Normal 9 2 7 2 4" xfId="38064"/>
    <cellStyle name="Normal 9 2 7 2 5" xfId="50293"/>
    <cellStyle name="Normal 9 2 7 3" xfId="19681"/>
    <cellStyle name="Normal 9 2 7 3 2" xfId="31936"/>
    <cellStyle name="Normal 9 2 7 3 3" xfId="44177"/>
    <cellStyle name="Normal 9 2 7 4" xfId="25821"/>
    <cellStyle name="Normal 9 2 7 5" xfId="38063"/>
    <cellStyle name="Normal 9 2 7 6" xfId="50292"/>
    <cellStyle name="Normal 9 2 8" xfId="8688"/>
    <cellStyle name="Normal 9 2 8 2" xfId="19683"/>
    <cellStyle name="Normal 9 2 8 2 2" xfId="31938"/>
    <cellStyle name="Normal 9 2 8 2 3" xfId="44179"/>
    <cellStyle name="Normal 9 2 8 3" xfId="25823"/>
    <cellStyle name="Normal 9 2 8 4" xfId="38065"/>
    <cellStyle name="Normal 9 2 8 5" xfId="50294"/>
    <cellStyle name="Normal 9 2 9" xfId="19556"/>
    <cellStyle name="Normal 9 2 9 2" xfId="31811"/>
    <cellStyle name="Normal 9 2 9 3" xfId="44052"/>
    <cellStyle name="Normal 9 3" xfId="8689"/>
    <cellStyle name="Normal 9 3 10" xfId="38066"/>
    <cellStyle name="Normal 9 3 11" xfId="50295"/>
    <cellStyle name="Normal 9 3 2" xfId="8690"/>
    <cellStyle name="Normal 9 3 2 10" xfId="50296"/>
    <cellStyle name="Normal 9 3 2 2" xfId="8691"/>
    <cellStyle name="Normal 9 3 2 2 2" xfId="8692"/>
    <cellStyle name="Normal 9 3 2 2 2 2" xfId="8693"/>
    <cellStyle name="Normal 9 3 2 2 2 2 2" xfId="8694"/>
    <cellStyle name="Normal 9 3 2 2 2 2 2 2" xfId="8695"/>
    <cellStyle name="Normal 9 3 2 2 2 2 2 2 2" xfId="19690"/>
    <cellStyle name="Normal 9 3 2 2 2 2 2 2 2 2" xfId="31945"/>
    <cellStyle name="Normal 9 3 2 2 2 2 2 2 2 3" xfId="44186"/>
    <cellStyle name="Normal 9 3 2 2 2 2 2 2 3" xfId="25830"/>
    <cellStyle name="Normal 9 3 2 2 2 2 2 2 4" xfId="38072"/>
    <cellStyle name="Normal 9 3 2 2 2 2 2 2 5" xfId="50301"/>
    <cellStyle name="Normal 9 3 2 2 2 2 2 3" xfId="19689"/>
    <cellStyle name="Normal 9 3 2 2 2 2 2 3 2" xfId="31944"/>
    <cellStyle name="Normal 9 3 2 2 2 2 2 3 3" xfId="44185"/>
    <cellStyle name="Normal 9 3 2 2 2 2 2 4" xfId="25829"/>
    <cellStyle name="Normal 9 3 2 2 2 2 2 5" xfId="38071"/>
    <cellStyle name="Normal 9 3 2 2 2 2 2 6" xfId="50300"/>
    <cellStyle name="Normal 9 3 2 2 2 2 3" xfId="8696"/>
    <cellStyle name="Normal 9 3 2 2 2 2 3 2" xfId="19691"/>
    <cellStyle name="Normal 9 3 2 2 2 2 3 2 2" xfId="31946"/>
    <cellStyle name="Normal 9 3 2 2 2 2 3 2 3" xfId="44187"/>
    <cellStyle name="Normal 9 3 2 2 2 2 3 3" xfId="25831"/>
    <cellStyle name="Normal 9 3 2 2 2 2 3 4" xfId="38073"/>
    <cellStyle name="Normal 9 3 2 2 2 2 3 5" xfId="50302"/>
    <cellStyle name="Normal 9 3 2 2 2 2 4" xfId="19688"/>
    <cellStyle name="Normal 9 3 2 2 2 2 4 2" xfId="31943"/>
    <cellStyle name="Normal 9 3 2 2 2 2 4 3" xfId="44184"/>
    <cellStyle name="Normal 9 3 2 2 2 2 5" xfId="25828"/>
    <cellStyle name="Normal 9 3 2 2 2 2 6" xfId="38070"/>
    <cellStyle name="Normal 9 3 2 2 2 2 7" xfId="50299"/>
    <cellStyle name="Normal 9 3 2 2 2 3" xfId="8697"/>
    <cellStyle name="Normal 9 3 2 2 2 3 2" xfId="8698"/>
    <cellStyle name="Normal 9 3 2 2 2 3 2 2" xfId="19693"/>
    <cellStyle name="Normal 9 3 2 2 2 3 2 2 2" xfId="31948"/>
    <cellStyle name="Normal 9 3 2 2 2 3 2 2 3" xfId="44189"/>
    <cellStyle name="Normal 9 3 2 2 2 3 2 3" xfId="25833"/>
    <cellStyle name="Normal 9 3 2 2 2 3 2 4" xfId="38075"/>
    <cellStyle name="Normal 9 3 2 2 2 3 2 5" xfId="50304"/>
    <cellStyle name="Normal 9 3 2 2 2 3 3" xfId="19692"/>
    <cellStyle name="Normal 9 3 2 2 2 3 3 2" xfId="31947"/>
    <cellStyle name="Normal 9 3 2 2 2 3 3 3" xfId="44188"/>
    <cellStyle name="Normal 9 3 2 2 2 3 4" xfId="25832"/>
    <cellStyle name="Normal 9 3 2 2 2 3 5" xfId="38074"/>
    <cellStyle name="Normal 9 3 2 2 2 3 6" xfId="50303"/>
    <cellStyle name="Normal 9 3 2 2 2 4" xfId="8699"/>
    <cellStyle name="Normal 9 3 2 2 2 4 2" xfId="19694"/>
    <cellStyle name="Normal 9 3 2 2 2 4 2 2" xfId="31949"/>
    <cellStyle name="Normal 9 3 2 2 2 4 2 3" xfId="44190"/>
    <cellStyle name="Normal 9 3 2 2 2 4 3" xfId="25834"/>
    <cellStyle name="Normal 9 3 2 2 2 4 4" xfId="38076"/>
    <cellStyle name="Normal 9 3 2 2 2 4 5" xfId="50305"/>
    <cellStyle name="Normal 9 3 2 2 2 5" xfId="19687"/>
    <cellStyle name="Normal 9 3 2 2 2 5 2" xfId="31942"/>
    <cellStyle name="Normal 9 3 2 2 2 5 3" xfId="44183"/>
    <cellStyle name="Normal 9 3 2 2 2 6" xfId="25827"/>
    <cellStyle name="Normal 9 3 2 2 2 7" xfId="38069"/>
    <cellStyle name="Normal 9 3 2 2 2 8" xfId="50298"/>
    <cellStyle name="Normal 9 3 2 2 3" xfId="8700"/>
    <cellStyle name="Normal 9 3 2 2 3 2" xfId="8701"/>
    <cellStyle name="Normal 9 3 2 2 3 2 2" xfId="8702"/>
    <cellStyle name="Normal 9 3 2 2 3 2 2 2" xfId="19697"/>
    <cellStyle name="Normal 9 3 2 2 3 2 2 2 2" xfId="31952"/>
    <cellStyle name="Normal 9 3 2 2 3 2 2 2 3" xfId="44193"/>
    <cellStyle name="Normal 9 3 2 2 3 2 2 3" xfId="25837"/>
    <cellStyle name="Normal 9 3 2 2 3 2 2 4" xfId="38079"/>
    <cellStyle name="Normal 9 3 2 2 3 2 2 5" xfId="50308"/>
    <cellStyle name="Normal 9 3 2 2 3 2 3" xfId="19696"/>
    <cellStyle name="Normal 9 3 2 2 3 2 3 2" xfId="31951"/>
    <cellStyle name="Normal 9 3 2 2 3 2 3 3" xfId="44192"/>
    <cellStyle name="Normal 9 3 2 2 3 2 4" xfId="25836"/>
    <cellStyle name="Normal 9 3 2 2 3 2 5" xfId="38078"/>
    <cellStyle name="Normal 9 3 2 2 3 2 6" xfId="50307"/>
    <cellStyle name="Normal 9 3 2 2 3 3" xfId="8703"/>
    <cellStyle name="Normal 9 3 2 2 3 3 2" xfId="19698"/>
    <cellStyle name="Normal 9 3 2 2 3 3 2 2" xfId="31953"/>
    <cellStyle name="Normal 9 3 2 2 3 3 2 3" xfId="44194"/>
    <cellStyle name="Normal 9 3 2 2 3 3 3" xfId="25838"/>
    <cellStyle name="Normal 9 3 2 2 3 3 4" xfId="38080"/>
    <cellStyle name="Normal 9 3 2 2 3 3 5" xfId="50309"/>
    <cellStyle name="Normal 9 3 2 2 3 4" xfId="19695"/>
    <cellStyle name="Normal 9 3 2 2 3 4 2" xfId="31950"/>
    <cellStyle name="Normal 9 3 2 2 3 4 3" xfId="44191"/>
    <cellStyle name="Normal 9 3 2 2 3 5" xfId="25835"/>
    <cellStyle name="Normal 9 3 2 2 3 6" xfId="38077"/>
    <cellStyle name="Normal 9 3 2 2 3 7" xfId="50306"/>
    <cellStyle name="Normal 9 3 2 2 4" xfId="8704"/>
    <cellStyle name="Normal 9 3 2 2 4 2" xfId="8705"/>
    <cellStyle name="Normal 9 3 2 2 4 2 2" xfId="19700"/>
    <cellStyle name="Normal 9 3 2 2 4 2 2 2" xfId="31955"/>
    <cellStyle name="Normal 9 3 2 2 4 2 2 3" xfId="44196"/>
    <cellStyle name="Normal 9 3 2 2 4 2 3" xfId="25840"/>
    <cellStyle name="Normal 9 3 2 2 4 2 4" xfId="38082"/>
    <cellStyle name="Normal 9 3 2 2 4 2 5" xfId="50311"/>
    <cellStyle name="Normal 9 3 2 2 4 3" xfId="19699"/>
    <cellStyle name="Normal 9 3 2 2 4 3 2" xfId="31954"/>
    <cellStyle name="Normal 9 3 2 2 4 3 3" xfId="44195"/>
    <cellStyle name="Normal 9 3 2 2 4 4" xfId="25839"/>
    <cellStyle name="Normal 9 3 2 2 4 5" xfId="38081"/>
    <cellStyle name="Normal 9 3 2 2 4 6" xfId="50310"/>
    <cellStyle name="Normal 9 3 2 2 5" xfId="8706"/>
    <cellStyle name="Normal 9 3 2 2 5 2" xfId="19701"/>
    <cellStyle name="Normal 9 3 2 2 5 2 2" xfId="31956"/>
    <cellStyle name="Normal 9 3 2 2 5 2 3" xfId="44197"/>
    <cellStyle name="Normal 9 3 2 2 5 3" xfId="25841"/>
    <cellStyle name="Normal 9 3 2 2 5 4" xfId="38083"/>
    <cellStyle name="Normal 9 3 2 2 5 5" xfId="50312"/>
    <cellStyle name="Normal 9 3 2 2 6" xfId="19686"/>
    <cellStyle name="Normal 9 3 2 2 6 2" xfId="31941"/>
    <cellStyle name="Normal 9 3 2 2 6 3" xfId="44182"/>
    <cellStyle name="Normal 9 3 2 2 7" xfId="25826"/>
    <cellStyle name="Normal 9 3 2 2 8" xfId="38068"/>
    <cellStyle name="Normal 9 3 2 2 9" xfId="50297"/>
    <cellStyle name="Normal 9 3 2 3" xfId="8707"/>
    <cellStyle name="Normal 9 3 2 3 2" xfId="8708"/>
    <cellStyle name="Normal 9 3 2 3 2 2" xfId="8709"/>
    <cellStyle name="Normal 9 3 2 3 2 2 2" xfId="8710"/>
    <cellStyle name="Normal 9 3 2 3 2 2 2 2" xfId="19705"/>
    <cellStyle name="Normal 9 3 2 3 2 2 2 2 2" xfId="31960"/>
    <cellStyle name="Normal 9 3 2 3 2 2 2 2 3" xfId="44201"/>
    <cellStyle name="Normal 9 3 2 3 2 2 2 3" xfId="25845"/>
    <cellStyle name="Normal 9 3 2 3 2 2 2 4" xfId="38087"/>
    <cellStyle name="Normal 9 3 2 3 2 2 2 5" xfId="50316"/>
    <cellStyle name="Normal 9 3 2 3 2 2 3" xfId="19704"/>
    <cellStyle name="Normal 9 3 2 3 2 2 3 2" xfId="31959"/>
    <cellStyle name="Normal 9 3 2 3 2 2 3 3" xfId="44200"/>
    <cellStyle name="Normal 9 3 2 3 2 2 4" xfId="25844"/>
    <cellStyle name="Normal 9 3 2 3 2 2 5" xfId="38086"/>
    <cellStyle name="Normal 9 3 2 3 2 2 6" xfId="50315"/>
    <cellStyle name="Normal 9 3 2 3 2 3" xfId="8711"/>
    <cellStyle name="Normal 9 3 2 3 2 3 2" xfId="19706"/>
    <cellStyle name="Normal 9 3 2 3 2 3 2 2" xfId="31961"/>
    <cellStyle name="Normal 9 3 2 3 2 3 2 3" xfId="44202"/>
    <cellStyle name="Normal 9 3 2 3 2 3 3" xfId="25846"/>
    <cellStyle name="Normal 9 3 2 3 2 3 4" xfId="38088"/>
    <cellStyle name="Normal 9 3 2 3 2 3 5" xfId="50317"/>
    <cellStyle name="Normal 9 3 2 3 2 4" xfId="19703"/>
    <cellStyle name="Normal 9 3 2 3 2 4 2" xfId="31958"/>
    <cellStyle name="Normal 9 3 2 3 2 4 3" xfId="44199"/>
    <cellStyle name="Normal 9 3 2 3 2 5" xfId="25843"/>
    <cellStyle name="Normal 9 3 2 3 2 6" xfId="38085"/>
    <cellStyle name="Normal 9 3 2 3 2 7" xfId="50314"/>
    <cellStyle name="Normal 9 3 2 3 3" xfId="8712"/>
    <cellStyle name="Normal 9 3 2 3 3 2" xfId="8713"/>
    <cellStyle name="Normal 9 3 2 3 3 2 2" xfId="19708"/>
    <cellStyle name="Normal 9 3 2 3 3 2 2 2" xfId="31963"/>
    <cellStyle name="Normal 9 3 2 3 3 2 2 3" xfId="44204"/>
    <cellStyle name="Normal 9 3 2 3 3 2 3" xfId="25848"/>
    <cellStyle name="Normal 9 3 2 3 3 2 4" xfId="38090"/>
    <cellStyle name="Normal 9 3 2 3 3 2 5" xfId="50319"/>
    <cellStyle name="Normal 9 3 2 3 3 3" xfId="19707"/>
    <cellStyle name="Normal 9 3 2 3 3 3 2" xfId="31962"/>
    <cellStyle name="Normal 9 3 2 3 3 3 3" xfId="44203"/>
    <cellStyle name="Normal 9 3 2 3 3 4" xfId="25847"/>
    <cellStyle name="Normal 9 3 2 3 3 5" xfId="38089"/>
    <cellStyle name="Normal 9 3 2 3 3 6" xfId="50318"/>
    <cellStyle name="Normal 9 3 2 3 4" xfId="8714"/>
    <cellStyle name="Normal 9 3 2 3 4 2" xfId="19709"/>
    <cellStyle name="Normal 9 3 2 3 4 2 2" xfId="31964"/>
    <cellStyle name="Normal 9 3 2 3 4 2 3" xfId="44205"/>
    <cellStyle name="Normal 9 3 2 3 4 3" xfId="25849"/>
    <cellStyle name="Normal 9 3 2 3 4 4" xfId="38091"/>
    <cellStyle name="Normal 9 3 2 3 4 5" xfId="50320"/>
    <cellStyle name="Normal 9 3 2 3 5" xfId="19702"/>
    <cellStyle name="Normal 9 3 2 3 5 2" xfId="31957"/>
    <cellStyle name="Normal 9 3 2 3 5 3" xfId="44198"/>
    <cellStyle name="Normal 9 3 2 3 6" xfId="25842"/>
    <cellStyle name="Normal 9 3 2 3 7" xfId="38084"/>
    <cellStyle name="Normal 9 3 2 3 8" xfId="50313"/>
    <cellStyle name="Normal 9 3 2 4" xfId="8715"/>
    <cellStyle name="Normal 9 3 2 4 2" xfId="8716"/>
    <cellStyle name="Normal 9 3 2 4 2 2" xfId="8717"/>
    <cellStyle name="Normal 9 3 2 4 2 2 2" xfId="19712"/>
    <cellStyle name="Normal 9 3 2 4 2 2 2 2" xfId="31967"/>
    <cellStyle name="Normal 9 3 2 4 2 2 2 3" xfId="44208"/>
    <cellStyle name="Normal 9 3 2 4 2 2 3" xfId="25852"/>
    <cellStyle name="Normal 9 3 2 4 2 2 4" xfId="38094"/>
    <cellStyle name="Normal 9 3 2 4 2 2 5" xfId="50323"/>
    <cellStyle name="Normal 9 3 2 4 2 3" xfId="19711"/>
    <cellStyle name="Normal 9 3 2 4 2 3 2" xfId="31966"/>
    <cellStyle name="Normal 9 3 2 4 2 3 3" xfId="44207"/>
    <cellStyle name="Normal 9 3 2 4 2 4" xfId="25851"/>
    <cellStyle name="Normal 9 3 2 4 2 5" xfId="38093"/>
    <cellStyle name="Normal 9 3 2 4 2 6" xfId="50322"/>
    <cellStyle name="Normal 9 3 2 4 3" xfId="8718"/>
    <cellStyle name="Normal 9 3 2 4 3 2" xfId="19713"/>
    <cellStyle name="Normal 9 3 2 4 3 2 2" xfId="31968"/>
    <cellStyle name="Normal 9 3 2 4 3 2 3" xfId="44209"/>
    <cellStyle name="Normal 9 3 2 4 3 3" xfId="25853"/>
    <cellStyle name="Normal 9 3 2 4 3 4" xfId="38095"/>
    <cellStyle name="Normal 9 3 2 4 3 5" xfId="50324"/>
    <cellStyle name="Normal 9 3 2 4 4" xfId="19710"/>
    <cellStyle name="Normal 9 3 2 4 4 2" xfId="31965"/>
    <cellStyle name="Normal 9 3 2 4 4 3" xfId="44206"/>
    <cellStyle name="Normal 9 3 2 4 5" xfId="25850"/>
    <cellStyle name="Normal 9 3 2 4 6" xfId="38092"/>
    <cellStyle name="Normal 9 3 2 4 7" xfId="50321"/>
    <cellStyle name="Normal 9 3 2 5" xfId="8719"/>
    <cellStyle name="Normal 9 3 2 5 2" xfId="8720"/>
    <cellStyle name="Normal 9 3 2 5 2 2" xfId="19715"/>
    <cellStyle name="Normal 9 3 2 5 2 2 2" xfId="31970"/>
    <cellStyle name="Normal 9 3 2 5 2 2 3" xfId="44211"/>
    <cellStyle name="Normal 9 3 2 5 2 3" xfId="25855"/>
    <cellStyle name="Normal 9 3 2 5 2 4" xfId="38097"/>
    <cellStyle name="Normal 9 3 2 5 2 5" xfId="50326"/>
    <cellStyle name="Normal 9 3 2 5 3" xfId="19714"/>
    <cellStyle name="Normal 9 3 2 5 3 2" xfId="31969"/>
    <cellStyle name="Normal 9 3 2 5 3 3" xfId="44210"/>
    <cellStyle name="Normal 9 3 2 5 4" xfId="25854"/>
    <cellStyle name="Normal 9 3 2 5 5" xfId="38096"/>
    <cellStyle name="Normal 9 3 2 5 6" xfId="50325"/>
    <cellStyle name="Normal 9 3 2 6" xfId="8721"/>
    <cellStyle name="Normal 9 3 2 6 2" xfId="19716"/>
    <cellStyle name="Normal 9 3 2 6 2 2" xfId="31971"/>
    <cellStyle name="Normal 9 3 2 6 2 3" xfId="44212"/>
    <cellStyle name="Normal 9 3 2 6 3" xfId="25856"/>
    <cellStyle name="Normal 9 3 2 6 4" xfId="38098"/>
    <cellStyle name="Normal 9 3 2 6 5" xfId="50327"/>
    <cellStyle name="Normal 9 3 2 7" xfId="19685"/>
    <cellStyle name="Normal 9 3 2 7 2" xfId="31940"/>
    <cellStyle name="Normal 9 3 2 7 3" xfId="44181"/>
    <cellStyle name="Normal 9 3 2 8" xfId="25825"/>
    <cellStyle name="Normal 9 3 2 9" xfId="38067"/>
    <cellStyle name="Normal 9 3 3" xfId="8722"/>
    <cellStyle name="Normal 9 3 3 2" xfId="8723"/>
    <cellStyle name="Normal 9 3 3 2 2" xfId="8724"/>
    <cellStyle name="Normal 9 3 3 2 2 2" xfId="8725"/>
    <cellStyle name="Normal 9 3 3 2 2 2 2" xfId="8726"/>
    <cellStyle name="Normal 9 3 3 2 2 2 2 2" xfId="19721"/>
    <cellStyle name="Normal 9 3 3 2 2 2 2 2 2" xfId="31976"/>
    <cellStyle name="Normal 9 3 3 2 2 2 2 2 3" xfId="44217"/>
    <cellStyle name="Normal 9 3 3 2 2 2 2 3" xfId="25861"/>
    <cellStyle name="Normal 9 3 3 2 2 2 2 4" xfId="38103"/>
    <cellStyle name="Normal 9 3 3 2 2 2 2 5" xfId="50332"/>
    <cellStyle name="Normal 9 3 3 2 2 2 3" xfId="19720"/>
    <cellStyle name="Normal 9 3 3 2 2 2 3 2" xfId="31975"/>
    <cellStyle name="Normal 9 3 3 2 2 2 3 3" xfId="44216"/>
    <cellStyle name="Normal 9 3 3 2 2 2 4" xfId="25860"/>
    <cellStyle name="Normal 9 3 3 2 2 2 5" xfId="38102"/>
    <cellStyle name="Normal 9 3 3 2 2 2 6" xfId="50331"/>
    <cellStyle name="Normal 9 3 3 2 2 3" xfId="8727"/>
    <cellStyle name="Normal 9 3 3 2 2 3 2" xfId="19722"/>
    <cellStyle name="Normal 9 3 3 2 2 3 2 2" xfId="31977"/>
    <cellStyle name="Normal 9 3 3 2 2 3 2 3" xfId="44218"/>
    <cellStyle name="Normal 9 3 3 2 2 3 3" xfId="25862"/>
    <cellStyle name="Normal 9 3 3 2 2 3 4" xfId="38104"/>
    <cellStyle name="Normal 9 3 3 2 2 3 5" xfId="50333"/>
    <cellStyle name="Normal 9 3 3 2 2 4" xfId="19719"/>
    <cellStyle name="Normal 9 3 3 2 2 4 2" xfId="31974"/>
    <cellStyle name="Normal 9 3 3 2 2 4 3" xfId="44215"/>
    <cellStyle name="Normal 9 3 3 2 2 5" xfId="25859"/>
    <cellStyle name="Normal 9 3 3 2 2 6" xfId="38101"/>
    <cellStyle name="Normal 9 3 3 2 2 7" xfId="50330"/>
    <cellStyle name="Normal 9 3 3 2 3" xfId="8728"/>
    <cellStyle name="Normal 9 3 3 2 3 2" xfId="8729"/>
    <cellStyle name="Normal 9 3 3 2 3 2 2" xfId="19724"/>
    <cellStyle name="Normal 9 3 3 2 3 2 2 2" xfId="31979"/>
    <cellStyle name="Normal 9 3 3 2 3 2 2 3" xfId="44220"/>
    <cellStyle name="Normal 9 3 3 2 3 2 3" xfId="25864"/>
    <cellStyle name="Normal 9 3 3 2 3 2 4" xfId="38106"/>
    <cellStyle name="Normal 9 3 3 2 3 2 5" xfId="50335"/>
    <cellStyle name="Normal 9 3 3 2 3 3" xfId="19723"/>
    <cellStyle name="Normal 9 3 3 2 3 3 2" xfId="31978"/>
    <cellStyle name="Normal 9 3 3 2 3 3 3" xfId="44219"/>
    <cellStyle name="Normal 9 3 3 2 3 4" xfId="25863"/>
    <cellStyle name="Normal 9 3 3 2 3 5" xfId="38105"/>
    <cellStyle name="Normal 9 3 3 2 3 6" xfId="50334"/>
    <cellStyle name="Normal 9 3 3 2 4" xfId="8730"/>
    <cellStyle name="Normal 9 3 3 2 4 2" xfId="19725"/>
    <cellStyle name="Normal 9 3 3 2 4 2 2" xfId="31980"/>
    <cellStyle name="Normal 9 3 3 2 4 2 3" xfId="44221"/>
    <cellStyle name="Normal 9 3 3 2 4 3" xfId="25865"/>
    <cellStyle name="Normal 9 3 3 2 4 4" xfId="38107"/>
    <cellStyle name="Normal 9 3 3 2 4 5" xfId="50336"/>
    <cellStyle name="Normal 9 3 3 2 5" xfId="19718"/>
    <cellStyle name="Normal 9 3 3 2 5 2" xfId="31973"/>
    <cellStyle name="Normal 9 3 3 2 5 3" xfId="44214"/>
    <cellStyle name="Normal 9 3 3 2 6" xfId="25858"/>
    <cellStyle name="Normal 9 3 3 2 7" xfId="38100"/>
    <cellStyle name="Normal 9 3 3 2 8" xfId="50329"/>
    <cellStyle name="Normal 9 3 3 3" xfId="8731"/>
    <cellStyle name="Normal 9 3 3 3 2" xfId="8732"/>
    <cellStyle name="Normal 9 3 3 3 2 2" xfId="8733"/>
    <cellStyle name="Normal 9 3 3 3 2 2 2" xfId="19728"/>
    <cellStyle name="Normal 9 3 3 3 2 2 2 2" xfId="31983"/>
    <cellStyle name="Normal 9 3 3 3 2 2 2 3" xfId="44224"/>
    <cellStyle name="Normal 9 3 3 3 2 2 3" xfId="25868"/>
    <cellStyle name="Normal 9 3 3 3 2 2 4" xfId="38110"/>
    <cellStyle name="Normal 9 3 3 3 2 2 5" xfId="50339"/>
    <cellStyle name="Normal 9 3 3 3 2 3" xfId="19727"/>
    <cellStyle name="Normal 9 3 3 3 2 3 2" xfId="31982"/>
    <cellStyle name="Normal 9 3 3 3 2 3 3" xfId="44223"/>
    <cellStyle name="Normal 9 3 3 3 2 4" xfId="25867"/>
    <cellStyle name="Normal 9 3 3 3 2 5" xfId="38109"/>
    <cellStyle name="Normal 9 3 3 3 2 6" xfId="50338"/>
    <cellStyle name="Normal 9 3 3 3 3" xfId="8734"/>
    <cellStyle name="Normal 9 3 3 3 3 2" xfId="19729"/>
    <cellStyle name="Normal 9 3 3 3 3 2 2" xfId="31984"/>
    <cellStyle name="Normal 9 3 3 3 3 2 3" xfId="44225"/>
    <cellStyle name="Normal 9 3 3 3 3 3" xfId="25869"/>
    <cellStyle name="Normal 9 3 3 3 3 4" xfId="38111"/>
    <cellStyle name="Normal 9 3 3 3 3 5" xfId="50340"/>
    <cellStyle name="Normal 9 3 3 3 4" xfId="19726"/>
    <cellStyle name="Normal 9 3 3 3 4 2" xfId="31981"/>
    <cellStyle name="Normal 9 3 3 3 4 3" xfId="44222"/>
    <cellStyle name="Normal 9 3 3 3 5" xfId="25866"/>
    <cellStyle name="Normal 9 3 3 3 6" xfId="38108"/>
    <cellStyle name="Normal 9 3 3 3 7" xfId="50337"/>
    <cellStyle name="Normal 9 3 3 4" xfId="8735"/>
    <cellStyle name="Normal 9 3 3 4 2" xfId="8736"/>
    <cellStyle name="Normal 9 3 3 4 2 2" xfId="19731"/>
    <cellStyle name="Normal 9 3 3 4 2 2 2" xfId="31986"/>
    <cellStyle name="Normal 9 3 3 4 2 2 3" xfId="44227"/>
    <cellStyle name="Normal 9 3 3 4 2 3" xfId="25871"/>
    <cellStyle name="Normal 9 3 3 4 2 4" xfId="38113"/>
    <cellStyle name="Normal 9 3 3 4 2 5" xfId="50342"/>
    <cellStyle name="Normal 9 3 3 4 3" xfId="19730"/>
    <cellStyle name="Normal 9 3 3 4 3 2" xfId="31985"/>
    <cellStyle name="Normal 9 3 3 4 3 3" xfId="44226"/>
    <cellStyle name="Normal 9 3 3 4 4" xfId="25870"/>
    <cellStyle name="Normal 9 3 3 4 5" xfId="38112"/>
    <cellStyle name="Normal 9 3 3 4 6" xfId="50341"/>
    <cellStyle name="Normal 9 3 3 5" xfId="8737"/>
    <cellStyle name="Normal 9 3 3 5 2" xfId="19732"/>
    <cellStyle name="Normal 9 3 3 5 2 2" xfId="31987"/>
    <cellStyle name="Normal 9 3 3 5 2 3" xfId="44228"/>
    <cellStyle name="Normal 9 3 3 5 3" xfId="25872"/>
    <cellStyle name="Normal 9 3 3 5 4" xfId="38114"/>
    <cellStyle name="Normal 9 3 3 5 5" xfId="50343"/>
    <cellStyle name="Normal 9 3 3 6" xfId="19717"/>
    <cellStyle name="Normal 9 3 3 6 2" xfId="31972"/>
    <cellStyle name="Normal 9 3 3 6 3" xfId="44213"/>
    <cellStyle name="Normal 9 3 3 7" xfId="25857"/>
    <cellStyle name="Normal 9 3 3 8" xfId="38099"/>
    <cellStyle name="Normal 9 3 3 9" xfId="50328"/>
    <cellStyle name="Normal 9 3 4" xfId="8738"/>
    <cellStyle name="Normal 9 3 4 2" xfId="8739"/>
    <cellStyle name="Normal 9 3 4 2 2" xfId="8740"/>
    <cellStyle name="Normal 9 3 4 2 2 2" xfId="8741"/>
    <cellStyle name="Normal 9 3 4 2 2 2 2" xfId="19736"/>
    <cellStyle name="Normal 9 3 4 2 2 2 2 2" xfId="31991"/>
    <cellStyle name="Normal 9 3 4 2 2 2 2 3" xfId="44232"/>
    <cellStyle name="Normal 9 3 4 2 2 2 3" xfId="25876"/>
    <cellStyle name="Normal 9 3 4 2 2 2 4" xfId="38118"/>
    <cellStyle name="Normal 9 3 4 2 2 2 5" xfId="50347"/>
    <cellStyle name="Normal 9 3 4 2 2 3" xfId="19735"/>
    <cellStyle name="Normal 9 3 4 2 2 3 2" xfId="31990"/>
    <cellStyle name="Normal 9 3 4 2 2 3 3" xfId="44231"/>
    <cellStyle name="Normal 9 3 4 2 2 4" xfId="25875"/>
    <cellStyle name="Normal 9 3 4 2 2 5" xfId="38117"/>
    <cellStyle name="Normal 9 3 4 2 2 6" xfId="50346"/>
    <cellStyle name="Normal 9 3 4 2 3" xfId="8742"/>
    <cellStyle name="Normal 9 3 4 2 3 2" xfId="19737"/>
    <cellStyle name="Normal 9 3 4 2 3 2 2" xfId="31992"/>
    <cellStyle name="Normal 9 3 4 2 3 2 3" xfId="44233"/>
    <cellStyle name="Normal 9 3 4 2 3 3" xfId="25877"/>
    <cellStyle name="Normal 9 3 4 2 3 4" xfId="38119"/>
    <cellStyle name="Normal 9 3 4 2 3 5" xfId="50348"/>
    <cellStyle name="Normal 9 3 4 2 4" xfId="19734"/>
    <cellStyle name="Normal 9 3 4 2 4 2" xfId="31989"/>
    <cellStyle name="Normal 9 3 4 2 4 3" xfId="44230"/>
    <cellStyle name="Normal 9 3 4 2 5" xfId="25874"/>
    <cellStyle name="Normal 9 3 4 2 6" xfId="38116"/>
    <cellStyle name="Normal 9 3 4 2 7" xfId="50345"/>
    <cellStyle name="Normal 9 3 4 3" xfId="8743"/>
    <cellStyle name="Normal 9 3 4 3 2" xfId="8744"/>
    <cellStyle name="Normal 9 3 4 3 2 2" xfId="19739"/>
    <cellStyle name="Normal 9 3 4 3 2 2 2" xfId="31994"/>
    <cellStyle name="Normal 9 3 4 3 2 2 3" xfId="44235"/>
    <cellStyle name="Normal 9 3 4 3 2 3" xfId="25879"/>
    <cellStyle name="Normal 9 3 4 3 2 4" xfId="38121"/>
    <cellStyle name="Normal 9 3 4 3 2 5" xfId="50350"/>
    <cellStyle name="Normal 9 3 4 3 3" xfId="19738"/>
    <cellStyle name="Normal 9 3 4 3 3 2" xfId="31993"/>
    <cellStyle name="Normal 9 3 4 3 3 3" xfId="44234"/>
    <cellStyle name="Normal 9 3 4 3 4" xfId="25878"/>
    <cellStyle name="Normal 9 3 4 3 5" xfId="38120"/>
    <cellStyle name="Normal 9 3 4 3 6" xfId="50349"/>
    <cellStyle name="Normal 9 3 4 4" xfId="8745"/>
    <cellStyle name="Normal 9 3 4 4 2" xfId="19740"/>
    <cellStyle name="Normal 9 3 4 4 2 2" xfId="31995"/>
    <cellStyle name="Normal 9 3 4 4 2 3" xfId="44236"/>
    <cellStyle name="Normal 9 3 4 4 3" xfId="25880"/>
    <cellStyle name="Normal 9 3 4 4 4" xfId="38122"/>
    <cellStyle name="Normal 9 3 4 4 5" xfId="50351"/>
    <cellStyle name="Normal 9 3 4 5" xfId="19733"/>
    <cellStyle name="Normal 9 3 4 5 2" xfId="31988"/>
    <cellStyle name="Normal 9 3 4 5 3" xfId="44229"/>
    <cellStyle name="Normal 9 3 4 6" xfId="25873"/>
    <cellStyle name="Normal 9 3 4 7" xfId="38115"/>
    <cellStyle name="Normal 9 3 4 8" xfId="50344"/>
    <cellStyle name="Normal 9 3 5" xfId="8746"/>
    <cellStyle name="Normal 9 3 5 2" xfId="8747"/>
    <cellStyle name="Normal 9 3 5 2 2" xfId="8748"/>
    <cellStyle name="Normal 9 3 5 2 2 2" xfId="19743"/>
    <cellStyle name="Normal 9 3 5 2 2 2 2" xfId="31998"/>
    <cellStyle name="Normal 9 3 5 2 2 2 3" xfId="44239"/>
    <cellStyle name="Normal 9 3 5 2 2 3" xfId="25883"/>
    <cellStyle name="Normal 9 3 5 2 2 4" xfId="38125"/>
    <cellStyle name="Normal 9 3 5 2 2 5" xfId="50354"/>
    <cellStyle name="Normal 9 3 5 2 3" xfId="19742"/>
    <cellStyle name="Normal 9 3 5 2 3 2" xfId="31997"/>
    <cellStyle name="Normal 9 3 5 2 3 3" xfId="44238"/>
    <cellStyle name="Normal 9 3 5 2 4" xfId="25882"/>
    <cellStyle name="Normal 9 3 5 2 5" xfId="38124"/>
    <cellStyle name="Normal 9 3 5 2 6" xfId="50353"/>
    <cellStyle name="Normal 9 3 5 3" xfId="8749"/>
    <cellStyle name="Normal 9 3 5 3 2" xfId="19744"/>
    <cellStyle name="Normal 9 3 5 3 2 2" xfId="31999"/>
    <cellStyle name="Normal 9 3 5 3 2 3" xfId="44240"/>
    <cellStyle name="Normal 9 3 5 3 3" xfId="25884"/>
    <cellStyle name="Normal 9 3 5 3 4" xfId="38126"/>
    <cellStyle name="Normal 9 3 5 3 5" xfId="50355"/>
    <cellStyle name="Normal 9 3 5 4" xfId="19741"/>
    <cellStyle name="Normal 9 3 5 4 2" xfId="31996"/>
    <cellStyle name="Normal 9 3 5 4 3" xfId="44237"/>
    <cellStyle name="Normal 9 3 5 5" xfId="25881"/>
    <cellStyle name="Normal 9 3 5 6" xfId="38123"/>
    <cellStyle name="Normal 9 3 5 7" xfId="50352"/>
    <cellStyle name="Normal 9 3 6" xfId="8750"/>
    <cellStyle name="Normal 9 3 6 2" xfId="8751"/>
    <cellStyle name="Normal 9 3 6 2 2" xfId="19746"/>
    <cellStyle name="Normal 9 3 6 2 2 2" xfId="32001"/>
    <cellStyle name="Normal 9 3 6 2 2 3" xfId="44242"/>
    <cellStyle name="Normal 9 3 6 2 3" xfId="25886"/>
    <cellStyle name="Normal 9 3 6 2 4" xfId="38128"/>
    <cellStyle name="Normal 9 3 6 2 5" xfId="50357"/>
    <cellStyle name="Normal 9 3 6 3" xfId="19745"/>
    <cellStyle name="Normal 9 3 6 3 2" xfId="32000"/>
    <cellStyle name="Normal 9 3 6 3 3" xfId="44241"/>
    <cellStyle name="Normal 9 3 6 4" xfId="25885"/>
    <cellStyle name="Normal 9 3 6 5" xfId="38127"/>
    <cellStyle name="Normal 9 3 6 6" xfId="50356"/>
    <cellStyle name="Normal 9 3 7" xfId="8752"/>
    <cellStyle name="Normal 9 3 7 2" xfId="19747"/>
    <cellStyle name="Normal 9 3 7 2 2" xfId="32002"/>
    <cellStyle name="Normal 9 3 7 2 3" xfId="44243"/>
    <cellStyle name="Normal 9 3 7 3" xfId="25887"/>
    <cellStyle name="Normal 9 3 7 4" xfId="38129"/>
    <cellStyle name="Normal 9 3 7 5" xfId="50358"/>
    <cellStyle name="Normal 9 3 8" xfId="19684"/>
    <cellStyle name="Normal 9 3 8 2" xfId="31939"/>
    <cellStyle name="Normal 9 3 8 3" xfId="44180"/>
    <cellStyle name="Normal 9 3 9" xfId="25824"/>
    <cellStyle name="Normal 9 4" xfId="8753"/>
    <cellStyle name="Normal 9 4 10" xfId="50359"/>
    <cellStyle name="Normal 9 4 2" xfId="8754"/>
    <cellStyle name="Normal 9 4 2 2" xfId="8755"/>
    <cellStyle name="Normal 9 4 2 2 2" xfId="8756"/>
    <cellStyle name="Normal 9 4 2 2 2 2" xfId="8757"/>
    <cellStyle name="Normal 9 4 2 2 2 2 2" xfId="8758"/>
    <cellStyle name="Normal 9 4 2 2 2 2 2 2" xfId="19753"/>
    <cellStyle name="Normal 9 4 2 2 2 2 2 2 2" xfId="32008"/>
    <cellStyle name="Normal 9 4 2 2 2 2 2 2 3" xfId="44249"/>
    <cellStyle name="Normal 9 4 2 2 2 2 2 3" xfId="25893"/>
    <cellStyle name="Normal 9 4 2 2 2 2 2 4" xfId="38135"/>
    <cellStyle name="Normal 9 4 2 2 2 2 2 5" xfId="50364"/>
    <cellStyle name="Normal 9 4 2 2 2 2 3" xfId="19752"/>
    <cellStyle name="Normal 9 4 2 2 2 2 3 2" xfId="32007"/>
    <cellStyle name="Normal 9 4 2 2 2 2 3 3" xfId="44248"/>
    <cellStyle name="Normal 9 4 2 2 2 2 4" xfId="25892"/>
    <cellStyle name="Normal 9 4 2 2 2 2 5" xfId="38134"/>
    <cellStyle name="Normal 9 4 2 2 2 2 6" xfId="50363"/>
    <cellStyle name="Normal 9 4 2 2 2 3" xfId="8759"/>
    <cellStyle name="Normal 9 4 2 2 2 3 2" xfId="19754"/>
    <cellStyle name="Normal 9 4 2 2 2 3 2 2" xfId="32009"/>
    <cellStyle name="Normal 9 4 2 2 2 3 2 3" xfId="44250"/>
    <cellStyle name="Normal 9 4 2 2 2 3 3" xfId="25894"/>
    <cellStyle name="Normal 9 4 2 2 2 3 4" xfId="38136"/>
    <cellStyle name="Normal 9 4 2 2 2 3 5" xfId="50365"/>
    <cellStyle name="Normal 9 4 2 2 2 4" xfId="19751"/>
    <cellStyle name="Normal 9 4 2 2 2 4 2" xfId="32006"/>
    <cellStyle name="Normal 9 4 2 2 2 4 3" xfId="44247"/>
    <cellStyle name="Normal 9 4 2 2 2 5" xfId="25891"/>
    <cellStyle name="Normal 9 4 2 2 2 6" xfId="38133"/>
    <cellStyle name="Normal 9 4 2 2 2 7" xfId="50362"/>
    <cellStyle name="Normal 9 4 2 2 3" xfId="8760"/>
    <cellStyle name="Normal 9 4 2 2 3 2" xfId="8761"/>
    <cellStyle name="Normal 9 4 2 2 3 2 2" xfId="19756"/>
    <cellStyle name="Normal 9 4 2 2 3 2 2 2" xfId="32011"/>
    <cellStyle name="Normal 9 4 2 2 3 2 2 3" xfId="44252"/>
    <cellStyle name="Normal 9 4 2 2 3 2 3" xfId="25896"/>
    <cellStyle name="Normal 9 4 2 2 3 2 4" xfId="38138"/>
    <cellStyle name="Normal 9 4 2 2 3 2 5" xfId="50367"/>
    <cellStyle name="Normal 9 4 2 2 3 3" xfId="19755"/>
    <cellStyle name="Normal 9 4 2 2 3 3 2" xfId="32010"/>
    <cellStyle name="Normal 9 4 2 2 3 3 3" xfId="44251"/>
    <cellStyle name="Normal 9 4 2 2 3 4" xfId="25895"/>
    <cellStyle name="Normal 9 4 2 2 3 5" xfId="38137"/>
    <cellStyle name="Normal 9 4 2 2 3 6" xfId="50366"/>
    <cellStyle name="Normal 9 4 2 2 4" xfId="8762"/>
    <cellStyle name="Normal 9 4 2 2 4 2" xfId="19757"/>
    <cellStyle name="Normal 9 4 2 2 4 2 2" xfId="32012"/>
    <cellStyle name="Normal 9 4 2 2 4 2 3" xfId="44253"/>
    <cellStyle name="Normal 9 4 2 2 4 3" xfId="25897"/>
    <cellStyle name="Normal 9 4 2 2 4 4" xfId="38139"/>
    <cellStyle name="Normal 9 4 2 2 4 5" xfId="50368"/>
    <cellStyle name="Normal 9 4 2 2 5" xfId="19750"/>
    <cellStyle name="Normal 9 4 2 2 5 2" xfId="32005"/>
    <cellStyle name="Normal 9 4 2 2 5 3" xfId="44246"/>
    <cellStyle name="Normal 9 4 2 2 6" xfId="25890"/>
    <cellStyle name="Normal 9 4 2 2 7" xfId="38132"/>
    <cellStyle name="Normal 9 4 2 2 8" xfId="50361"/>
    <cellStyle name="Normal 9 4 2 3" xfId="8763"/>
    <cellStyle name="Normal 9 4 2 3 2" xfId="8764"/>
    <cellStyle name="Normal 9 4 2 3 2 2" xfId="8765"/>
    <cellStyle name="Normal 9 4 2 3 2 2 2" xfId="19760"/>
    <cellStyle name="Normal 9 4 2 3 2 2 2 2" xfId="32015"/>
    <cellStyle name="Normal 9 4 2 3 2 2 2 3" xfId="44256"/>
    <cellStyle name="Normal 9 4 2 3 2 2 3" xfId="25900"/>
    <cellStyle name="Normal 9 4 2 3 2 2 4" xfId="38142"/>
    <cellStyle name="Normal 9 4 2 3 2 2 5" xfId="50371"/>
    <cellStyle name="Normal 9 4 2 3 2 3" xfId="19759"/>
    <cellStyle name="Normal 9 4 2 3 2 3 2" xfId="32014"/>
    <cellStyle name="Normal 9 4 2 3 2 3 3" xfId="44255"/>
    <cellStyle name="Normal 9 4 2 3 2 4" xfId="25899"/>
    <cellStyle name="Normal 9 4 2 3 2 5" xfId="38141"/>
    <cellStyle name="Normal 9 4 2 3 2 6" xfId="50370"/>
    <cellStyle name="Normal 9 4 2 3 3" xfId="8766"/>
    <cellStyle name="Normal 9 4 2 3 3 2" xfId="19761"/>
    <cellStyle name="Normal 9 4 2 3 3 2 2" xfId="32016"/>
    <cellStyle name="Normal 9 4 2 3 3 2 3" xfId="44257"/>
    <cellStyle name="Normal 9 4 2 3 3 3" xfId="25901"/>
    <cellStyle name="Normal 9 4 2 3 3 4" xfId="38143"/>
    <cellStyle name="Normal 9 4 2 3 3 5" xfId="50372"/>
    <cellStyle name="Normal 9 4 2 3 4" xfId="19758"/>
    <cellStyle name="Normal 9 4 2 3 4 2" xfId="32013"/>
    <cellStyle name="Normal 9 4 2 3 4 3" xfId="44254"/>
    <cellStyle name="Normal 9 4 2 3 5" xfId="25898"/>
    <cellStyle name="Normal 9 4 2 3 6" xfId="38140"/>
    <cellStyle name="Normal 9 4 2 3 7" xfId="50369"/>
    <cellStyle name="Normal 9 4 2 4" xfId="8767"/>
    <cellStyle name="Normal 9 4 2 4 2" xfId="8768"/>
    <cellStyle name="Normal 9 4 2 4 2 2" xfId="19763"/>
    <cellStyle name="Normal 9 4 2 4 2 2 2" xfId="32018"/>
    <cellStyle name="Normal 9 4 2 4 2 2 3" xfId="44259"/>
    <cellStyle name="Normal 9 4 2 4 2 3" xfId="25903"/>
    <cellStyle name="Normal 9 4 2 4 2 4" xfId="38145"/>
    <cellStyle name="Normal 9 4 2 4 2 5" xfId="50374"/>
    <cellStyle name="Normal 9 4 2 4 3" xfId="19762"/>
    <cellStyle name="Normal 9 4 2 4 3 2" xfId="32017"/>
    <cellStyle name="Normal 9 4 2 4 3 3" xfId="44258"/>
    <cellStyle name="Normal 9 4 2 4 4" xfId="25902"/>
    <cellStyle name="Normal 9 4 2 4 5" xfId="38144"/>
    <cellStyle name="Normal 9 4 2 4 6" xfId="50373"/>
    <cellStyle name="Normal 9 4 2 5" xfId="8769"/>
    <cellStyle name="Normal 9 4 2 5 2" xfId="19764"/>
    <cellStyle name="Normal 9 4 2 5 2 2" xfId="32019"/>
    <cellStyle name="Normal 9 4 2 5 2 3" xfId="44260"/>
    <cellStyle name="Normal 9 4 2 5 3" xfId="25904"/>
    <cellStyle name="Normal 9 4 2 5 4" xfId="38146"/>
    <cellStyle name="Normal 9 4 2 5 5" xfId="50375"/>
    <cellStyle name="Normal 9 4 2 6" xfId="19749"/>
    <cellStyle name="Normal 9 4 2 6 2" xfId="32004"/>
    <cellStyle name="Normal 9 4 2 6 3" xfId="44245"/>
    <cellStyle name="Normal 9 4 2 7" xfId="25889"/>
    <cellStyle name="Normal 9 4 2 8" xfId="38131"/>
    <cellStyle name="Normal 9 4 2 9" xfId="50360"/>
    <cellStyle name="Normal 9 4 3" xfId="8770"/>
    <cellStyle name="Normal 9 4 3 2" xfId="8771"/>
    <cellStyle name="Normal 9 4 3 2 2" xfId="8772"/>
    <cellStyle name="Normal 9 4 3 2 2 2" xfId="8773"/>
    <cellStyle name="Normal 9 4 3 2 2 2 2" xfId="19768"/>
    <cellStyle name="Normal 9 4 3 2 2 2 2 2" xfId="32023"/>
    <cellStyle name="Normal 9 4 3 2 2 2 2 3" xfId="44264"/>
    <cellStyle name="Normal 9 4 3 2 2 2 3" xfId="25908"/>
    <cellStyle name="Normal 9 4 3 2 2 2 4" xfId="38150"/>
    <cellStyle name="Normal 9 4 3 2 2 2 5" xfId="50379"/>
    <cellStyle name="Normal 9 4 3 2 2 3" xfId="19767"/>
    <cellStyle name="Normal 9 4 3 2 2 3 2" xfId="32022"/>
    <cellStyle name="Normal 9 4 3 2 2 3 3" xfId="44263"/>
    <cellStyle name="Normal 9 4 3 2 2 4" xfId="25907"/>
    <cellStyle name="Normal 9 4 3 2 2 5" xfId="38149"/>
    <cellStyle name="Normal 9 4 3 2 2 6" xfId="50378"/>
    <cellStyle name="Normal 9 4 3 2 3" xfId="8774"/>
    <cellStyle name="Normal 9 4 3 2 3 2" xfId="19769"/>
    <cellStyle name="Normal 9 4 3 2 3 2 2" xfId="32024"/>
    <cellStyle name="Normal 9 4 3 2 3 2 3" xfId="44265"/>
    <cellStyle name="Normal 9 4 3 2 3 3" xfId="25909"/>
    <cellStyle name="Normal 9 4 3 2 3 4" xfId="38151"/>
    <cellStyle name="Normal 9 4 3 2 3 5" xfId="50380"/>
    <cellStyle name="Normal 9 4 3 2 4" xfId="19766"/>
    <cellStyle name="Normal 9 4 3 2 4 2" xfId="32021"/>
    <cellStyle name="Normal 9 4 3 2 4 3" xfId="44262"/>
    <cellStyle name="Normal 9 4 3 2 5" xfId="25906"/>
    <cellStyle name="Normal 9 4 3 2 6" xfId="38148"/>
    <cellStyle name="Normal 9 4 3 2 7" xfId="50377"/>
    <cellStyle name="Normal 9 4 3 3" xfId="8775"/>
    <cellStyle name="Normal 9 4 3 3 2" xfId="8776"/>
    <cellStyle name="Normal 9 4 3 3 2 2" xfId="19771"/>
    <cellStyle name="Normal 9 4 3 3 2 2 2" xfId="32026"/>
    <cellStyle name="Normal 9 4 3 3 2 2 3" xfId="44267"/>
    <cellStyle name="Normal 9 4 3 3 2 3" xfId="25911"/>
    <cellStyle name="Normal 9 4 3 3 2 4" xfId="38153"/>
    <cellStyle name="Normal 9 4 3 3 2 5" xfId="50382"/>
    <cellStyle name="Normal 9 4 3 3 3" xfId="19770"/>
    <cellStyle name="Normal 9 4 3 3 3 2" xfId="32025"/>
    <cellStyle name="Normal 9 4 3 3 3 3" xfId="44266"/>
    <cellStyle name="Normal 9 4 3 3 4" xfId="25910"/>
    <cellStyle name="Normal 9 4 3 3 5" xfId="38152"/>
    <cellStyle name="Normal 9 4 3 3 6" xfId="50381"/>
    <cellStyle name="Normal 9 4 3 4" xfId="8777"/>
    <cellStyle name="Normal 9 4 3 4 2" xfId="19772"/>
    <cellStyle name="Normal 9 4 3 4 2 2" xfId="32027"/>
    <cellStyle name="Normal 9 4 3 4 2 3" xfId="44268"/>
    <cellStyle name="Normal 9 4 3 4 3" xfId="25912"/>
    <cellStyle name="Normal 9 4 3 4 4" xfId="38154"/>
    <cellStyle name="Normal 9 4 3 4 5" xfId="50383"/>
    <cellStyle name="Normal 9 4 3 5" xfId="19765"/>
    <cellStyle name="Normal 9 4 3 5 2" xfId="32020"/>
    <cellStyle name="Normal 9 4 3 5 3" xfId="44261"/>
    <cellStyle name="Normal 9 4 3 6" xfId="25905"/>
    <cellStyle name="Normal 9 4 3 7" xfId="38147"/>
    <cellStyle name="Normal 9 4 3 8" xfId="50376"/>
    <cellStyle name="Normal 9 4 4" xfId="8778"/>
    <cellStyle name="Normal 9 4 4 2" xfId="8779"/>
    <cellStyle name="Normal 9 4 4 2 2" xfId="8780"/>
    <cellStyle name="Normal 9 4 4 2 2 2" xfId="19775"/>
    <cellStyle name="Normal 9 4 4 2 2 2 2" xfId="32030"/>
    <cellStyle name="Normal 9 4 4 2 2 2 3" xfId="44271"/>
    <cellStyle name="Normal 9 4 4 2 2 3" xfId="25915"/>
    <cellStyle name="Normal 9 4 4 2 2 4" xfId="38157"/>
    <cellStyle name="Normal 9 4 4 2 2 5" xfId="50386"/>
    <cellStyle name="Normal 9 4 4 2 3" xfId="19774"/>
    <cellStyle name="Normal 9 4 4 2 3 2" xfId="32029"/>
    <cellStyle name="Normal 9 4 4 2 3 3" xfId="44270"/>
    <cellStyle name="Normal 9 4 4 2 4" xfId="25914"/>
    <cellStyle name="Normal 9 4 4 2 5" xfId="38156"/>
    <cellStyle name="Normal 9 4 4 2 6" xfId="50385"/>
    <cellStyle name="Normal 9 4 4 3" xfId="8781"/>
    <cellStyle name="Normal 9 4 4 3 2" xfId="19776"/>
    <cellStyle name="Normal 9 4 4 3 2 2" xfId="32031"/>
    <cellStyle name="Normal 9 4 4 3 2 3" xfId="44272"/>
    <cellStyle name="Normal 9 4 4 3 3" xfId="25916"/>
    <cellStyle name="Normal 9 4 4 3 4" xfId="38158"/>
    <cellStyle name="Normal 9 4 4 3 5" xfId="50387"/>
    <cellStyle name="Normal 9 4 4 4" xfId="19773"/>
    <cellStyle name="Normal 9 4 4 4 2" xfId="32028"/>
    <cellStyle name="Normal 9 4 4 4 3" xfId="44269"/>
    <cellStyle name="Normal 9 4 4 5" xfId="25913"/>
    <cellStyle name="Normal 9 4 4 6" xfId="38155"/>
    <cellStyle name="Normal 9 4 4 7" xfId="50384"/>
    <cellStyle name="Normal 9 4 5" xfId="8782"/>
    <cellStyle name="Normal 9 4 5 2" xfId="8783"/>
    <cellStyle name="Normal 9 4 5 2 2" xfId="19778"/>
    <cellStyle name="Normal 9 4 5 2 2 2" xfId="32033"/>
    <cellStyle name="Normal 9 4 5 2 2 3" xfId="44274"/>
    <cellStyle name="Normal 9 4 5 2 3" xfId="25918"/>
    <cellStyle name="Normal 9 4 5 2 4" xfId="38160"/>
    <cellStyle name="Normal 9 4 5 2 5" xfId="50389"/>
    <cellStyle name="Normal 9 4 5 3" xfId="19777"/>
    <cellStyle name="Normal 9 4 5 3 2" xfId="32032"/>
    <cellStyle name="Normal 9 4 5 3 3" xfId="44273"/>
    <cellStyle name="Normal 9 4 5 4" xfId="25917"/>
    <cellStyle name="Normal 9 4 5 5" xfId="38159"/>
    <cellStyle name="Normal 9 4 5 6" xfId="50388"/>
    <cellStyle name="Normal 9 4 6" xfId="8784"/>
    <cellStyle name="Normal 9 4 6 2" xfId="19779"/>
    <cellStyle name="Normal 9 4 6 2 2" xfId="32034"/>
    <cellStyle name="Normal 9 4 6 2 3" xfId="44275"/>
    <cellStyle name="Normal 9 4 6 3" xfId="25919"/>
    <cellStyle name="Normal 9 4 6 4" xfId="38161"/>
    <cellStyle name="Normal 9 4 6 5" xfId="50390"/>
    <cellStyle name="Normal 9 4 7" xfId="19748"/>
    <cellStyle name="Normal 9 4 7 2" xfId="32003"/>
    <cellStyle name="Normal 9 4 7 3" xfId="44244"/>
    <cellStyle name="Normal 9 4 8" xfId="25888"/>
    <cellStyle name="Normal 9 4 9" xfId="38130"/>
    <cellStyle name="Normal 9 5" xfId="8785"/>
    <cellStyle name="Normal 9 5 2" xfId="8786"/>
    <cellStyle name="Normal 9 5 2 2" xfId="8787"/>
    <cellStyle name="Normal 9 5 2 2 2" xfId="8788"/>
    <cellStyle name="Normal 9 5 2 2 2 2" xfId="8789"/>
    <cellStyle name="Normal 9 5 2 2 2 2 2" xfId="19784"/>
    <cellStyle name="Normal 9 5 2 2 2 2 2 2" xfId="32039"/>
    <cellStyle name="Normal 9 5 2 2 2 2 2 3" xfId="44280"/>
    <cellStyle name="Normal 9 5 2 2 2 2 3" xfId="25924"/>
    <cellStyle name="Normal 9 5 2 2 2 2 4" xfId="38166"/>
    <cellStyle name="Normal 9 5 2 2 2 2 5" xfId="50395"/>
    <cellStyle name="Normal 9 5 2 2 2 3" xfId="19783"/>
    <cellStyle name="Normal 9 5 2 2 2 3 2" xfId="32038"/>
    <cellStyle name="Normal 9 5 2 2 2 3 3" xfId="44279"/>
    <cellStyle name="Normal 9 5 2 2 2 4" xfId="25923"/>
    <cellStyle name="Normal 9 5 2 2 2 5" xfId="38165"/>
    <cellStyle name="Normal 9 5 2 2 2 6" xfId="50394"/>
    <cellStyle name="Normal 9 5 2 2 3" xfId="8790"/>
    <cellStyle name="Normal 9 5 2 2 3 2" xfId="19785"/>
    <cellStyle name="Normal 9 5 2 2 3 2 2" xfId="32040"/>
    <cellStyle name="Normal 9 5 2 2 3 2 3" xfId="44281"/>
    <cellStyle name="Normal 9 5 2 2 3 3" xfId="25925"/>
    <cellStyle name="Normal 9 5 2 2 3 4" xfId="38167"/>
    <cellStyle name="Normal 9 5 2 2 3 5" xfId="50396"/>
    <cellStyle name="Normal 9 5 2 2 4" xfId="19782"/>
    <cellStyle name="Normal 9 5 2 2 4 2" xfId="32037"/>
    <cellStyle name="Normal 9 5 2 2 4 3" xfId="44278"/>
    <cellStyle name="Normal 9 5 2 2 5" xfId="25922"/>
    <cellStyle name="Normal 9 5 2 2 6" xfId="38164"/>
    <cellStyle name="Normal 9 5 2 2 7" xfId="50393"/>
    <cellStyle name="Normal 9 5 2 3" xfId="8791"/>
    <cellStyle name="Normal 9 5 2 3 2" xfId="8792"/>
    <cellStyle name="Normal 9 5 2 3 2 2" xfId="19787"/>
    <cellStyle name="Normal 9 5 2 3 2 2 2" xfId="32042"/>
    <cellStyle name="Normal 9 5 2 3 2 2 3" xfId="44283"/>
    <cellStyle name="Normal 9 5 2 3 2 3" xfId="25927"/>
    <cellStyle name="Normal 9 5 2 3 2 4" xfId="38169"/>
    <cellStyle name="Normal 9 5 2 3 2 5" xfId="50398"/>
    <cellStyle name="Normal 9 5 2 3 3" xfId="19786"/>
    <cellStyle name="Normal 9 5 2 3 3 2" xfId="32041"/>
    <cellStyle name="Normal 9 5 2 3 3 3" xfId="44282"/>
    <cellStyle name="Normal 9 5 2 3 4" xfId="25926"/>
    <cellStyle name="Normal 9 5 2 3 5" xfId="38168"/>
    <cellStyle name="Normal 9 5 2 3 6" xfId="50397"/>
    <cellStyle name="Normal 9 5 2 4" xfId="8793"/>
    <cellStyle name="Normal 9 5 2 4 2" xfId="19788"/>
    <cellStyle name="Normal 9 5 2 4 2 2" xfId="32043"/>
    <cellStyle name="Normal 9 5 2 4 2 3" xfId="44284"/>
    <cellStyle name="Normal 9 5 2 4 3" xfId="25928"/>
    <cellStyle name="Normal 9 5 2 4 4" xfId="38170"/>
    <cellStyle name="Normal 9 5 2 4 5" xfId="50399"/>
    <cellStyle name="Normal 9 5 2 5" xfId="19781"/>
    <cellStyle name="Normal 9 5 2 5 2" xfId="32036"/>
    <cellStyle name="Normal 9 5 2 5 3" xfId="44277"/>
    <cellStyle name="Normal 9 5 2 6" xfId="25921"/>
    <cellStyle name="Normal 9 5 2 7" xfId="38163"/>
    <cellStyle name="Normal 9 5 2 8" xfId="50392"/>
    <cellStyle name="Normal 9 5 3" xfId="8794"/>
    <cellStyle name="Normal 9 5 3 2" xfId="8795"/>
    <cellStyle name="Normal 9 5 3 2 2" xfId="8796"/>
    <cellStyle name="Normal 9 5 3 2 2 2" xfId="19791"/>
    <cellStyle name="Normal 9 5 3 2 2 2 2" xfId="32046"/>
    <cellStyle name="Normal 9 5 3 2 2 2 3" xfId="44287"/>
    <cellStyle name="Normal 9 5 3 2 2 3" xfId="25931"/>
    <cellStyle name="Normal 9 5 3 2 2 4" xfId="38173"/>
    <cellStyle name="Normal 9 5 3 2 2 5" xfId="50402"/>
    <cellStyle name="Normal 9 5 3 2 3" xfId="19790"/>
    <cellStyle name="Normal 9 5 3 2 3 2" xfId="32045"/>
    <cellStyle name="Normal 9 5 3 2 3 3" xfId="44286"/>
    <cellStyle name="Normal 9 5 3 2 4" xfId="25930"/>
    <cellStyle name="Normal 9 5 3 2 5" xfId="38172"/>
    <cellStyle name="Normal 9 5 3 2 6" xfId="50401"/>
    <cellStyle name="Normal 9 5 3 3" xfId="8797"/>
    <cellStyle name="Normal 9 5 3 3 2" xfId="19792"/>
    <cellStyle name="Normal 9 5 3 3 2 2" xfId="32047"/>
    <cellStyle name="Normal 9 5 3 3 2 3" xfId="44288"/>
    <cellStyle name="Normal 9 5 3 3 3" xfId="25932"/>
    <cellStyle name="Normal 9 5 3 3 4" xfId="38174"/>
    <cellStyle name="Normal 9 5 3 3 5" xfId="50403"/>
    <cellStyle name="Normal 9 5 3 4" xfId="19789"/>
    <cellStyle name="Normal 9 5 3 4 2" xfId="32044"/>
    <cellStyle name="Normal 9 5 3 4 3" xfId="44285"/>
    <cellStyle name="Normal 9 5 3 5" xfId="25929"/>
    <cellStyle name="Normal 9 5 3 6" xfId="38171"/>
    <cellStyle name="Normal 9 5 3 7" xfId="50400"/>
    <cellStyle name="Normal 9 5 4" xfId="8798"/>
    <cellStyle name="Normal 9 5 4 2" xfId="8799"/>
    <cellStyle name="Normal 9 5 4 2 2" xfId="19794"/>
    <cellStyle name="Normal 9 5 4 2 2 2" xfId="32049"/>
    <cellStyle name="Normal 9 5 4 2 2 3" xfId="44290"/>
    <cellStyle name="Normal 9 5 4 2 3" xfId="25934"/>
    <cellStyle name="Normal 9 5 4 2 4" xfId="38176"/>
    <cellStyle name="Normal 9 5 4 2 5" xfId="50405"/>
    <cellStyle name="Normal 9 5 4 3" xfId="19793"/>
    <cellStyle name="Normal 9 5 4 3 2" xfId="32048"/>
    <cellStyle name="Normal 9 5 4 3 3" xfId="44289"/>
    <cellStyle name="Normal 9 5 4 4" xfId="25933"/>
    <cellStyle name="Normal 9 5 4 5" xfId="38175"/>
    <cellStyle name="Normal 9 5 4 6" xfId="50404"/>
    <cellStyle name="Normal 9 5 5" xfId="8800"/>
    <cellStyle name="Normal 9 5 5 2" xfId="19795"/>
    <cellStyle name="Normal 9 5 5 2 2" xfId="32050"/>
    <cellStyle name="Normal 9 5 5 2 3" xfId="44291"/>
    <cellStyle name="Normal 9 5 5 3" xfId="25935"/>
    <cellStyle name="Normal 9 5 5 4" xfId="38177"/>
    <cellStyle name="Normal 9 5 5 5" xfId="50406"/>
    <cellStyle name="Normal 9 5 6" xfId="19780"/>
    <cellStyle name="Normal 9 5 6 2" xfId="32035"/>
    <cellStyle name="Normal 9 5 6 3" xfId="44276"/>
    <cellStyle name="Normal 9 5 7" xfId="25920"/>
    <cellStyle name="Normal 9 5 8" xfId="38162"/>
    <cellStyle name="Normal 9 5 9" xfId="50391"/>
    <cellStyle name="Normal 9 6" xfId="8801"/>
    <cellStyle name="Normal 9 6 2" xfId="8802"/>
    <cellStyle name="Normal 9 6 2 2" xfId="8803"/>
    <cellStyle name="Normal 9 6 2 2 2" xfId="8804"/>
    <cellStyle name="Normal 9 6 2 2 2 2" xfId="19799"/>
    <cellStyle name="Normal 9 6 2 2 2 2 2" xfId="32054"/>
    <cellStyle name="Normal 9 6 2 2 2 2 3" xfId="44295"/>
    <cellStyle name="Normal 9 6 2 2 2 3" xfId="25939"/>
    <cellStyle name="Normal 9 6 2 2 2 4" xfId="38181"/>
    <cellStyle name="Normal 9 6 2 2 2 5" xfId="50410"/>
    <cellStyle name="Normal 9 6 2 2 3" xfId="19798"/>
    <cellStyle name="Normal 9 6 2 2 3 2" xfId="32053"/>
    <cellStyle name="Normal 9 6 2 2 3 3" xfId="44294"/>
    <cellStyle name="Normal 9 6 2 2 4" xfId="25938"/>
    <cellStyle name="Normal 9 6 2 2 5" xfId="38180"/>
    <cellStyle name="Normal 9 6 2 2 6" xfId="50409"/>
    <cellStyle name="Normal 9 6 2 3" xfId="8805"/>
    <cellStyle name="Normal 9 6 2 3 2" xfId="19800"/>
    <cellStyle name="Normal 9 6 2 3 2 2" xfId="32055"/>
    <cellStyle name="Normal 9 6 2 3 2 3" xfId="44296"/>
    <cellStyle name="Normal 9 6 2 3 3" xfId="25940"/>
    <cellStyle name="Normal 9 6 2 3 4" xfId="38182"/>
    <cellStyle name="Normal 9 6 2 3 5" xfId="50411"/>
    <cellStyle name="Normal 9 6 2 4" xfId="19797"/>
    <cellStyle name="Normal 9 6 2 4 2" xfId="32052"/>
    <cellStyle name="Normal 9 6 2 4 3" xfId="44293"/>
    <cellStyle name="Normal 9 6 2 5" xfId="25937"/>
    <cellStyle name="Normal 9 6 2 6" xfId="38179"/>
    <cellStyle name="Normal 9 6 2 7" xfId="50408"/>
    <cellStyle name="Normal 9 6 3" xfId="8806"/>
    <cellStyle name="Normal 9 6 3 2" xfId="8807"/>
    <cellStyle name="Normal 9 6 3 2 2" xfId="19802"/>
    <cellStyle name="Normal 9 6 3 2 2 2" xfId="32057"/>
    <cellStyle name="Normal 9 6 3 2 2 3" xfId="44298"/>
    <cellStyle name="Normal 9 6 3 2 3" xfId="25942"/>
    <cellStyle name="Normal 9 6 3 2 4" xfId="38184"/>
    <cellStyle name="Normal 9 6 3 2 5" xfId="50413"/>
    <cellStyle name="Normal 9 6 3 3" xfId="19801"/>
    <cellStyle name="Normal 9 6 3 3 2" xfId="32056"/>
    <cellStyle name="Normal 9 6 3 3 3" xfId="44297"/>
    <cellStyle name="Normal 9 6 3 4" xfId="25941"/>
    <cellStyle name="Normal 9 6 3 5" xfId="38183"/>
    <cellStyle name="Normal 9 6 3 6" xfId="50412"/>
    <cellStyle name="Normal 9 6 4" xfId="8808"/>
    <cellStyle name="Normal 9 6 4 2" xfId="19803"/>
    <cellStyle name="Normal 9 6 4 2 2" xfId="32058"/>
    <cellStyle name="Normal 9 6 4 2 3" xfId="44299"/>
    <cellStyle name="Normal 9 6 4 3" xfId="25943"/>
    <cellStyle name="Normal 9 6 4 4" xfId="38185"/>
    <cellStyle name="Normal 9 6 4 5" xfId="50414"/>
    <cellStyle name="Normal 9 6 5" xfId="19796"/>
    <cellStyle name="Normal 9 6 5 2" xfId="32051"/>
    <cellStyle name="Normal 9 6 5 3" xfId="44292"/>
    <cellStyle name="Normal 9 6 6" xfId="25936"/>
    <cellStyle name="Normal 9 6 7" xfId="38178"/>
    <cellStyle name="Normal 9 6 8" xfId="50407"/>
    <cellStyle name="Normal 9 7" xfId="8809"/>
    <cellStyle name="Normal 9 7 2" xfId="8810"/>
    <cellStyle name="Normal 9 7 2 2" xfId="8811"/>
    <cellStyle name="Normal 9 7 2 2 2" xfId="19806"/>
    <cellStyle name="Normal 9 7 2 2 2 2" xfId="32061"/>
    <cellStyle name="Normal 9 7 2 2 2 3" xfId="44302"/>
    <cellStyle name="Normal 9 7 2 2 3" xfId="25946"/>
    <cellStyle name="Normal 9 7 2 2 4" xfId="38188"/>
    <cellStyle name="Normal 9 7 2 2 5" xfId="50417"/>
    <cellStyle name="Normal 9 7 2 3" xfId="19805"/>
    <cellStyle name="Normal 9 7 2 3 2" xfId="32060"/>
    <cellStyle name="Normal 9 7 2 3 3" xfId="44301"/>
    <cellStyle name="Normal 9 7 2 4" xfId="25945"/>
    <cellStyle name="Normal 9 7 2 5" xfId="38187"/>
    <cellStyle name="Normal 9 7 2 6" xfId="50416"/>
    <cellStyle name="Normal 9 7 3" xfId="8812"/>
    <cellStyle name="Normal 9 7 3 2" xfId="19807"/>
    <cellStyle name="Normal 9 7 3 2 2" xfId="32062"/>
    <cellStyle name="Normal 9 7 3 2 3" xfId="44303"/>
    <cellStyle name="Normal 9 7 3 3" xfId="25947"/>
    <cellStyle name="Normal 9 7 3 4" xfId="38189"/>
    <cellStyle name="Normal 9 7 3 5" xfId="50418"/>
    <cellStyle name="Normal 9 7 4" xfId="19804"/>
    <cellStyle name="Normal 9 7 4 2" xfId="32059"/>
    <cellStyle name="Normal 9 7 4 3" xfId="44300"/>
    <cellStyle name="Normal 9 7 5" xfId="25944"/>
    <cellStyle name="Normal 9 7 6" xfId="38186"/>
    <cellStyle name="Normal 9 7 7" xfId="50415"/>
    <cellStyle name="Normal 9 8" xfId="8813"/>
    <cellStyle name="Normal 9 8 2" xfId="8814"/>
    <cellStyle name="Normal 9 8 2 2" xfId="19809"/>
    <cellStyle name="Normal 9 8 2 2 2" xfId="32064"/>
    <cellStyle name="Normal 9 8 2 2 3" xfId="44305"/>
    <cellStyle name="Normal 9 8 2 3" xfId="25949"/>
    <cellStyle name="Normal 9 8 2 4" xfId="38191"/>
    <cellStyle name="Normal 9 8 2 5" xfId="50420"/>
    <cellStyle name="Normal 9 8 3" xfId="19808"/>
    <cellStyle name="Normal 9 8 3 2" xfId="32063"/>
    <cellStyle name="Normal 9 8 3 3" xfId="44304"/>
    <cellStyle name="Normal 9 8 4" xfId="25948"/>
    <cellStyle name="Normal 9 8 5" xfId="38190"/>
    <cellStyle name="Normal 9 8 6" xfId="50419"/>
    <cellStyle name="Normal 9 9" xfId="8815"/>
    <cellStyle name="Normal 9 9 2" xfId="19810"/>
    <cellStyle name="Normal 9 9 2 2" xfId="32065"/>
    <cellStyle name="Normal 9 9 2 3" xfId="44306"/>
    <cellStyle name="Normal 9 9 3" xfId="25950"/>
    <cellStyle name="Normal 9 9 4" xfId="38192"/>
    <cellStyle name="Normal 9 9 5" xfId="50421"/>
    <cellStyle name="Normal__Art II Earned Federal Funds Template 2" xfId="50939"/>
    <cellStyle name="Normal_08lndscHHSCFORMAT September Report" xfId="3"/>
    <cellStyle name="Normal_2009_09 - 10lndscHHSCFORMAT" xfId="11"/>
    <cellStyle name="Note 10" xfId="8816"/>
    <cellStyle name="Note 10 2" xfId="8817"/>
    <cellStyle name="Note 10 2 2" xfId="8818"/>
    <cellStyle name="Note 10 2 2 2" xfId="8819"/>
    <cellStyle name="Note 10 2 2 3" xfId="8820"/>
    <cellStyle name="Note 10 2 2 4" xfId="8821"/>
    <cellStyle name="Note 10 2 3" xfId="8822"/>
    <cellStyle name="Note 10 2 3 2" xfId="8823"/>
    <cellStyle name="Note 10 2 3 3" xfId="8824"/>
    <cellStyle name="Note 10 2 3 4" xfId="8825"/>
    <cellStyle name="Note 10 2 4" xfId="8826"/>
    <cellStyle name="Note 10 2 5" xfId="8827"/>
    <cellStyle name="Note 10 2 6" xfId="8828"/>
    <cellStyle name="Note 10 3" xfId="8829"/>
    <cellStyle name="Note 10 3 2" xfId="8830"/>
    <cellStyle name="Note 10 3 3" xfId="8831"/>
    <cellStyle name="Note 10 3 4" xfId="8832"/>
    <cellStyle name="Note 10 4" xfId="8833"/>
    <cellStyle name="Note 10 4 2" xfId="8834"/>
    <cellStyle name="Note 10 4 3" xfId="8835"/>
    <cellStyle name="Note 10 4 4" xfId="8836"/>
    <cellStyle name="Note 10 5" xfId="8837"/>
    <cellStyle name="Note 10 6" xfId="8838"/>
    <cellStyle name="Note 10 7" xfId="8839"/>
    <cellStyle name="Note 11" xfId="8840"/>
    <cellStyle name="Note 11 2" xfId="8841"/>
    <cellStyle name="Note 11 2 2" xfId="8842"/>
    <cellStyle name="Note 11 2 3" xfId="8843"/>
    <cellStyle name="Note 11 2 4" xfId="8844"/>
    <cellStyle name="Note 11 3" xfId="8845"/>
    <cellStyle name="Note 11 3 2" xfId="8846"/>
    <cellStyle name="Note 11 3 3" xfId="8847"/>
    <cellStyle name="Note 11 3 4" xfId="8848"/>
    <cellStyle name="Note 11 4" xfId="8849"/>
    <cellStyle name="Note 11 5" xfId="8850"/>
    <cellStyle name="Note 11 6" xfId="8851"/>
    <cellStyle name="Note 12" xfId="8852"/>
    <cellStyle name="Note 12 2" xfId="8853"/>
    <cellStyle name="Note 12 3" xfId="8854"/>
    <cellStyle name="Note 12 4" xfId="8855"/>
    <cellStyle name="Note 13" xfId="8856"/>
    <cellStyle name="Note 13 2" xfId="8857"/>
    <cellStyle name="Note 13 3" xfId="8858"/>
    <cellStyle name="Note 13 4" xfId="8859"/>
    <cellStyle name="Note 14" xfId="8860"/>
    <cellStyle name="Note 14 2" xfId="8861"/>
    <cellStyle name="Note 14 3" xfId="8862"/>
    <cellStyle name="Note 14 4" xfId="8863"/>
    <cellStyle name="Note 15" xfId="8864"/>
    <cellStyle name="Note 15 2" xfId="8865"/>
    <cellStyle name="Note 15 3" xfId="8866"/>
    <cellStyle name="Note 2" xfId="8867"/>
    <cellStyle name="Note 2 2" xfId="8868"/>
    <cellStyle name="Note 2 2 2" xfId="8869"/>
    <cellStyle name="Note 2 2 2 2" xfId="8870"/>
    <cellStyle name="Note 2 2 2 2 2" xfId="8871"/>
    <cellStyle name="Note 2 2 2 2 2 2" xfId="8872"/>
    <cellStyle name="Note 2 2 2 2 2 2 2" xfId="8873"/>
    <cellStyle name="Note 2 2 2 2 2 2 2 2" xfId="8874"/>
    <cellStyle name="Note 2 2 2 2 2 2 2 3" xfId="8875"/>
    <cellStyle name="Note 2 2 2 2 2 2 2 4" xfId="8876"/>
    <cellStyle name="Note 2 2 2 2 2 2 3" xfId="8877"/>
    <cellStyle name="Note 2 2 2 2 2 2 3 2" xfId="8878"/>
    <cellStyle name="Note 2 2 2 2 2 2 3 3" xfId="8879"/>
    <cellStyle name="Note 2 2 2 2 2 2 3 4" xfId="8880"/>
    <cellStyle name="Note 2 2 2 2 2 2 4" xfId="8881"/>
    <cellStyle name="Note 2 2 2 2 2 2 5" xfId="8882"/>
    <cellStyle name="Note 2 2 2 2 2 2 6" xfId="8883"/>
    <cellStyle name="Note 2 2 2 2 2 3" xfId="8884"/>
    <cellStyle name="Note 2 2 2 2 2 3 2" xfId="8885"/>
    <cellStyle name="Note 2 2 2 2 2 3 3" xfId="8886"/>
    <cellStyle name="Note 2 2 2 2 2 3 4" xfId="8887"/>
    <cellStyle name="Note 2 2 2 2 2 4" xfId="8888"/>
    <cellStyle name="Note 2 2 2 2 2 4 2" xfId="8889"/>
    <cellStyle name="Note 2 2 2 2 2 4 3" xfId="8890"/>
    <cellStyle name="Note 2 2 2 2 2 4 4" xfId="8891"/>
    <cellStyle name="Note 2 2 2 2 2 5" xfId="8892"/>
    <cellStyle name="Note 2 2 2 2 2 6" xfId="8893"/>
    <cellStyle name="Note 2 2 2 2 2 7" xfId="8894"/>
    <cellStyle name="Note 2 2 2 2 3" xfId="8895"/>
    <cellStyle name="Note 2 2 2 2 3 2" xfId="8896"/>
    <cellStyle name="Note 2 2 2 2 3 2 2" xfId="8897"/>
    <cellStyle name="Note 2 2 2 2 3 2 3" xfId="8898"/>
    <cellStyle name="Note 2 2 2 2 3 2 4" xfId="8899"/>
    <cellStyle name="Note 2 2 2 2 3 3" xfId="8900"/>
    <cellStyle name="Note 2 2 2 2 3 3 2" xfId="8901"/>
    <cellStyle name="Note 2 2 2 2 3 3 3" xfId="8902"/>
    <cellStyle name="Note 2 2 2 2 3 3 4" xfId="8903"/>
    <cellStyle name="Note 2 2 2 2 3 4" xfId="8904"/>
    <cellStyle name="Note 2 2 2 2 3 5" xfId="8905"/>
    <cellStyle name="Note 2 2 2 2 3 6" xfId="8906"/>
    <cellStyle name="Note 2 2 2 2 4" xfId="8907"/>
    <cellStyle name="Note 2 2 2 2 4 2" xfId="8908"/>
    <cellStyle name="Note 2 2 2 2 4 3" xfId="8909"/>
    <cellStyle name="Note 2 2 2 2 4 4" xfId="8910"/>
    <cellStyle name="Note 2 2 2 2 5" xfId="8911"/>
    <cellStyle name="Note 2 2 2 2 5 2" xfId="8912"/>
    <cellStyle name="Note 2 2 2 2 5 3" xfId="8913"/>
    <cellStyle name="Note 2 2 2 2 5 4" xfId="8914"/>
    <cellStyle name="Note 2 2 2 2 6" xfId="8915"/>
    <cellStyle name="Note 2 2 2 2 7" xfId="8916"/>
    <cellStyle name="Note 2 2 2 2 8" xfId="8917"/>
    <cellStyle name="Note 2 2 2 3" xfId="8918"/>
    <cellStyle name="Note 2 2 2 3 2" xfId="8919"/>
    <cellStyle name="Note 2 2 2 3 2 2" xfId="8920"/>
    <cellStyle name="Note 2 2 2 3 2 2 2" xfId="8921"/>
    <cellStyle name="Note 2 2 2 3 2 2 3" xfId="8922"/>
    <cellStyle name="Note 2 2 2 3 2 2 4" xfId="8923"/>
    <cellStyle name="Note 2 2 2 3 2 3" xfId="8924"/>
    <cellStyle name="Note 2 2 2 3 2 3 2" xfId="8925"/>
    <cellStyle name="Note 2 2 2 3 2 3 3" xfId="8926"/>
    <cellStyle name="Note 2 2 2 3 2 3 4" xfId="8927"/>
    <cellStyle name="Note 2 2 2 3 2 4" xfId="8928"/>
    <cellStyle name="Note 2 2 2 3 2 5" xfId="8929"/>
    <cellStyle name="Note 2 2 2 3 2 6" xfId="8930"/>
    <cellStyle name="Note 2 2 2 3 3" xfId="8931"/>
    <cellStyle name="Note 2 2 2 3 3 2" xfId="8932"/>
    <cellStyle name="Note 2 2 2 3 3 3" xfId="8933"/>
    <cellStyle name="Note 2 2 2 3 3 4" xfId="8934"/>
    <cellStyle name="Note 2 2 2 3 4" xfId="8935"/>
    <cellStyle name="Note 2 2 2 3 4 2" xfId="8936"/>
    <cellStyle name="Note 2 2 2 3 4 3" xfId="8937"/>
    <cellStyle name="Note 2 2 2 3 4 4" xfId="8938"/>
    <cellStyle name="Note 2 2 2 3 5" xfId="8939"/>
    <cellStyle name="Note 2 2 2 3 6" xfId="8940"/>
    <cellStyle name="Note 2 2 2 3 7" xfId="8941"/>
    <cellStyle name="Note 2 2 2 4" xfId="8942"/>
    <cellStyle name="Note 2 2 2 4 2" xfId="8943"/>
    <cellStyle name="Note 2 2 2 4 2 2" xfId="8944"/>
    <cellStyle name="Note 2 2 2 4 2 3" xfId="8945"/>
    <cellStyle name="Note 2 2 2 4 2 4" xfId="8946"/>
    <cellStyle name="Note 2 2 2 4 3" xfId="8947"/>
    <cellStyle name="Note 2 2 2 4 3 2" xfId="8948"/>
    <cellStyle name="Note 2 2 2 4 3 3" xfId="8949"/>
    <cellStyle name="Note 2 2 2 4 3 4" xfId="8950"/>
    <cellStyle name="Note 2 2 2 4 4" xfId="8951"/>
    <cellStyle name="Note 2 2 2 4 5" xfId="8952"/>
    <cellStyle name="Note 2 2 2 4 6" xfId="8953"/>
    <cellStyle name="Note 2 2 2 5" xfId="8954"/>
    <cellStyle name="Note 2 2 2 5 2" xfId="8955"/>
    <cellStyle name="Note 2 2 2 5 3" xfId="8956"/>
    <cellStyle name="Note 2 2 2 5 4" xfId="8957"/>
    <cellStyle name="Note 2 2 2 6" xfId="8958"/>
    <cellStyle name="Note 2 2 2 6 2" xfId="8959"/>
    <cellStyle name="Note 2 2 2 6 3" xfId="8960"/>
    <cellStyle name="Note 2 2 2 6 4" xfId="8961"/>
    <cellStyle name="Note 2 2 2 7" xfId="8962"/>
    <cellStyle name="Note 2 2 2 8" xfId="8963"/>
    <cellStyle name="Note 2 2 2 9" xfId="8964"/>
    <cellStyle name="Note 2 2 3" xfId="8965"/>
    <cellStyle name="Note 2 2 3 2" xfId="8966"/>
    <cellStyle name="Note 2 2 3 3" xfId="8967"/>
    <cellStyle name="Note 2 2 3 4" xfId="8968"/>
    <cellStyle name="Note 2 2 4" xfId="8969"/>
    <cellStyle name="Note 2 2 4 2" xfId="8970"/>
    <cellStyle name="Note 2 2 4 3" xfId="8971"/>
    <cellStyle name="Note 2 2 4 4" xfId="8972"/>
    <cellStyle name="Note 2 2 5" xfId="8973"/>
    <cellStyle name="Note 2 2 5 2" xfId="8974"/>
    <cellStyle name="Note 2 2 5 3" xfId="8975"/>
    <cellStyle name="Note 2 2 6" xfId="8976"/>
    <cellStyle name="Note 2 3" xfId="8977"/>
    <cellStyle name="Note 2 3 2" xfId="8978"/>
    <cellStyle name="Note 2 3 2 2" xfId="8979"/>
    <cellStyle name="Note 2 3 2 2 2" xfId="8980"/>
    <cellStyle name="Note 2 3 2 2 2 2" xfId="8981"/>
    <cellStyle name="Note 2 3 2 2 2 2 2" xfId="8982"/>
    <cellStyle name="Note 2 3 2 2 2 2 3" xfId="8983"/>
    <cellStyle name="Note 2 3 2 2 2 2 4" xfId="8984"/>
    <cellStyle name="Note 2 3 2 2 2 3" xfId="8985"/>
    <cellStyle name="Note 2 3 2 2 2 3 2" xfId="8986"/>
    <cellStyle name="Note 2 3 2 2 2 3 3" xfId="8987"/>
    <cellStyle name="Note 2 3 2 2 2 3 4" xfId="8988"/>
    <cellStyle name="Note 2 3 2 2 2 4" xfId="8989"/>
    <cellStyle name="Note 2 3 2 2 2 5" xfId="8990"/>
    <cellStyle name="Note 2 3 2 2 2 6" xfId="8991"/>
    <cellStyle name="Note 2 3 2 2 3" xfId="8992"/>
    <cellStyle name="Note 2 3 2 2 3 2" xfId="8993"/>
    <cellStyle name="Note 2 3 2 2 3 3" xfId="8994"/>
    <cellStyle name="Note 2 3 2 2 3 4" xfId="8995"/>
    <cellStyle name="Note 2 3 2 2 4" xfId="8996"/>
    <cellStyle name="Note 2 3 2 2 4 2" xfId="8997"/>
    <cellStyle name="Note 2 3 2 2 4 3" xfId="8998"/>
    <cellStyle name="Note 2 3 2 2 4 4" xfId="8999"/>
    <cellStyle name="Note 2 3 2 2 5" xfId="9000"/>
    <cellStyle name="Note 2 3 2 2 6" xfId="9001"/>
    <cellStyle name="Note 2 3 2 2 7" xfId="9002"/>
    <cellStyle name="Note 2 3 2 3" xfId="9003"/>
    <cellStyle name="Note 2 3 2 3 2" xfId="9004"/>
    <cellStyle name="Note 2 3 2 3 2 2" xfId="9005"/>
    <cellStyle name="Note 2 3 2 3 2 3" xfId="9006"/>
    <cellStyle name="Note 2 3 2 3 2 4" xfId="9007"/>
    <cellStyle name="Note 2 3 2 3 3" xfId="9008"/>
    <cellStyle name="Note 2 3 2 3 3 2" xfId="9009"/>
    <cellStyle name="Note 2 3 2 3 3 3" xfId="9010"/>
    <cellStyle name="Note 2 3 2 3 3 4" xfId="9011"/>
    <cellStyle name="Note 2 3 2 3 4" xfId="9012"/>
    <cellStyle name="Note 2 3 2 3 5" xfId="9013"/>
    <cellStyle name="Note 2 3 2 3 6" xfId="9014"/>
    <cellStyle name="Note 2 3 2 4" xfId="9015"/>
    <cellStyle name="Note 2 3 2 4 2" xfId="9016"/>
    <cellStyle name="Note 2 3 2 4 3" xfId="9017"/>
    <cellStyle name="Note 2 3 2 4 4" xfId="9018"/>
    <cellStyle name="Note 2 3 2 5" xfId="9019"/>
    <cellStyle name="Note 2 3 2 5 2" xfId="9020"/>
    <cellStyle name="Note 2 3 2 5 3" xfId="9021"/>
    <cellStyle name="Note 2 3 2 5 4" xfId="9022"/>
    <cellStyle name="Note 2 3 2 6" xfId="9023"/>
    <cellStyle name="Note 2 3 2 7" xfId="9024"/>
    <cellStyle name="Note 2 3 2 8" xfId="9025"/>
    <cellStyle name="Note 2 3 3" xfId="9026"/>
    <cellStyle name="Note 2 3 3 2" xfId="9027"/>
    <cellStyle name="Note 2 3 3 2 2" xfId="9028"/>
    <cellStyle name="Note 2 3 3 2 2 2" xfId="9029"/>
    <cellStyle name="Note 2 3 3 2 2 3" xfId="9030"/>
    <cellStyle name="Note 2 3 3 2 2 4" xfId="9031"/>
    <cellStyle name="Note 2 3 3 2 3" xfId="9032"/>
    <cellStyle name="Note 2 3 3 2 3 2" xfId="9033"/>
    <cellStyle name="Note 2 3 3 2 3 3" xfId="9034"/>
    <cellStyle name="Note 2 3 3 2 3 4" xfId="9035"/>
    <cellStyle name="Note 2 3 3 2 4" xfId="9036"/>
    <cellStyle name="Note 2 3 3 2 5" xfId="9037"/>
    <cellStyle name="Note 2 3 3 2 6" xfId="9038"/>
    <cellStyle name="Note 2 3 3 3" xfId="9039"/>
    <cellStyle name="Note 2 3 3 3 2" xfId="9040"/>
    <cellStyle name="Note 2 3 3 3 3" xfId="9041"/>
    <cellStyle name="Note 2 3 3 3 4" xfId="9042"/>
    <cellStyle name="Note 2 3 3 4" xfId="9043"/>
    <cellStyle name="Note 2 3 3 4 2" xfId="9044"/>
    <cellStyle name="Note 2 3 3 4 3" xfId="9045"/>
    <cellStyle name="Note 2 3 3 4 4" xfId="9046"/>
    <cellStyle name="Note 2 3 3 5" xfId="9047"/>
    <cellStyle name="Note 2 3 3 6" xfId="9048"/>
    <cellStyle name="Note 2 3 3 7" xfId="9049"/>
    <cellStyle name="Note 2 3 4" xfId="9050"/>
    <cellStyle name="Note 2 3 4 2" xfId="9051"/>
    <cellStyle name="Note 2 3 4 2 2" xfId="9052"/>
    <cellStyle name="Note 2 3 4 2 3" xfId="9053"/>
    <cellStyle name="Note 2 3 4 2 4" xfId="9054"/>
    <cellStyle name="Note 2 3 4 3" xfId="9055"/>
    <cellStyle name="Note 2 3 4 3 2" xfId="9056"/>
    <cellStyle name="Note 2 3 4 3 3" xfId="9057"/>
    <cellStyle name="Note 2 3 4 3 4" xfId="9058"/>
    <cellStyle name="Note 2 3 4 4" xfId="9059"/>
    <cellStyle name="Note 2 3 4 5" xfId="9060"/>
    <cellStyle name="Note 2 3 4 6" xfId="9061"/>
    <cellStyle name="Note 2 3 5" xfId="9062"/>
    <cellStyle name="Note 2 3 5 2" xfId="9063"/>
    <cellStyle name="Note 2 3 5 3" xfId="9064"/>
    <cellStyle name="Note 2 3 5 4" xfId="9065"/>
    <cellStyle name="Note 2 3 6" xfId="9066"/>
    <cellStyle name="Note 2 3 6 2" xfId="9067"/>
    <cellStyle name="Note 2 3 6 3" xfId="9068"/>
    <cellStyle name="Note 2 3 6 4" xfId="9069"/>
    <cellStyle name="Note 2 3 7" xfId="9070"/>
    <cellStyle name="Note 2 3 8" xfId="9071"/>
    <cellStyle name="Note 2 3 9" xfId="9072"/>
    <cellStyle name="Note 2 4" xfId="9073"/>
    <cellStyle name="Note 2 4 2" xfId="9074"/>
    <cellStyle name="Note 2 4 3" xfId="9075"/>
    <cellStyle name="Note 2 4 4" xfId="9076"/>
    <cellStyle name="Note 2 5" xfId="9077"/>
    <cellStyle name="Note 2 5 2" xfId="9078"/>
    <cellStyle name="Note 2 5 3" xfId="9079"/>
    <cellStyle name="Note 2 5 4" xfId="9080"/>
    <cellStyle name="Note 2 6" xfId="9081"/>
    <cellStyle name="Note 2 6 2" xfId="9082"/>
    <cellStyle name="Note 2 6 3" xfId="9083"/>
    <cellStyle name="Note 2 7" xfId="9084"/>
    <cellStyle name="Note 3" xfId="9085"/>
    <cellStyle name="Note 3 2" xfId="9086"/>
    <cellStyle name="Note 3 2 2" xfId="9087"/>
    <cellStyle name="Note 3 2 2 2" xfId="9088"/>
    <cellStyle name="Note 3 2 2 2 2" xfId="9089"/>
    <cellStyle name="Note 3 2 2 2 2 2" xfId="9090"/>
    <cellStyle name="Note 3 2 2 2 2 2 2" xfId="9091"/>
    <cellStyle name="Note 3 2 2 2 2 2 2 2" xfId="9092"/>
    <cellStyle name="Note 3 2 2 2 2 2 2 3" xfId="9093"/>
    <cellStyle name="Note 3 2 2 2 2 2 2 4" xfId="9094"/>
    <cellStyle name="Note 3 2 2 2 2 2 3" xfId="9095"/>
    <cellStyle name="Note 3 2 2 2 2 2 3 2" xfId="9096"/>
    <cellStyle name="Note 3 2 2 2 2 2 3 3" xfId="9097"/>
    <cellStyle name="Note 3 2 2 2 2 2 3 4" xfId="9098"/>
    <cellStyle name="Note 3 2 2 2 2 2 4" xfId="9099"/>
    <cellStyle name="Note 3 2 2 2 2 2 5" xfId="9100"/>
    <cellStyle name="Note 3 2 2 2 2 2 6" xfId="9101"/>
    <cellStyle name="Note 3 2 2 2 2 3" xfId="9102"/>
    <cellStyle name="Note 3 2 2 2 2 3 2" xfId="9103"/>
    <cellStyle name="Note 3 2 2 2 2 3 3" xfId="9104"/>
    <cellStyle name="Note 3 2 2 2 2 3 4" xfId="9105"/>
    <cellStyle name="Note 3 2 2 2 2 4" xfId="9106"/>
    <cellStyle name="Note 3 2 2 2 2 4 2" xfId="9107"/>
    <cellStyle name="Note 3 2 2 2 2 4 3" xfId="9108"/>
    <cellStyle name="Note 3 2 2 2 2 4 4" xfId="9109"/>
    <cellStyle name="Note 3 2 2 2 2 5" xfId="9110"/>
    <cellStyle name="Note 3 2 2 2 2 6" xfId="9111"/>
    <cellStyle name="Note 3 2 2 2 2 7" xfId="9112"/>
    <cellStyle name="Note 3 2 2 2 3" xfId="9113"/>
    <cellStyle name="Note 3 2 2 2 3 2" xfId="9114"/>
    <cellStyle name="Note 3 2 2 2 3 2 2" xfId="9115"/>
    <cellStyle name="Note 3 2 2 2 3 2 3" xfId="9116"/>
    <cellStyle name="Note 3 2 2 2 3 2 4" xfId="9117"/>
    <cellStyle name="Note 3 2 2 2 3 3" xfId="9118"/>
    <cellStyle name="Note 3 2 2 2 3 3 2" xfId="9119"/>
    <cellStyle name="Note 3 2 2 2 3 3 3" xfId="9120"/>
    <cellStyle name="Note 3 2 2 2 3 3 4" xfId="9121"/>
    <cellStyle name="Note 3 2 2 2 3 4" xfId="9122"/>
    <cellStyle name="Note 3 2 2 2 3 5" xfId="9123"/>
    <cellStyle name="Note 3 2 2 2 3 6" xfId="9124"/>
    <cellStyle name="Note 3 2 2 2 4" xfId="9125"/>
    <cellStyle name="Note 3 2 2 2 4 2" xfId="9126"/>
    <cellStyle name="Note 3 2 2 2 4 3" xfId="9127"/>
    <cellStyle name="Note 3 2 2 2 4 4" xfId="9128"/>
    <cellStyle name="Note 3 2 2 2 5" xfId="9129"/>
    <cellStyle name="Note 3 2 2 2 5 2" xfId="9130"/>
    <cellStyle name="Note 3 2 2 2 5 3" xfId="9131"/>
    <cellStyle name="Note 3 2 2 2 5 4" xfId="9132"/>
    <cellStyle name="Note 3 2 2 2 6" xfId="9133"/>
    <cellStyle name="Note 3 2 2 2 7" xfId="9134"/>
    <cellStyle name="Note 3 2 2 2 8" xfId="9135"/>
    <cellStyle name="Note 3 2 2 3" xfId="9136"/>
    <cellStyle name="Note 3 2 2 3 2" xfId="9137"/>
    <cellStyle name="Note 3 2 2 3 2 2" xfId="9138"/>
    <cellStyle name="Note 3 2 2 3 2 2 2" xfId="9139"/>
    <cellStyle name="Note 3 2 2 3 2 2 3" xfId="9140"/>
    <cellStyle name="Note 3 2 2 3 2 2 4" xfId="9141"/>
    <cellStyle name="Note 3 2 2 3 2 3" xfId="9142"/>
    <cellStyle name="Note 3 2 2 3 2 3 2" xfId="9143"/>
    <cellStyle name="Note 3 2 2 3 2 3 3" xfId="9144"/>
    <cellStyle name="Note 3 2 2 3 2 3 4" xfId="9145"/>
    <cellStyle name="Note 3 2 2 3 2 4" xfId="9146"/>
    <cellStyle name="Note 3 2 2 3 2 5" xfId="9147"/>
    <cellStyle name="Note 3 2 2 3 2 6" xfId="9148"/>
    <cellStyle name="Note 3 2 2 3 3" xfId="9149"/>
    <cellStyle name="Note 3 2 2 3 3 2" xfId="9150"/>
    <cellStyle name="Note 3 2 2 3 3 3" xfId="9151"/>
    <cellStyle name="Note 3 2 2 3 3 4" xfId="9152"/>
    <cellStyle name="Note 3 2 2 3 4" xfId="9153"/>
    <cellStyle name="Note 3 2 2 3 4 2" xfId="9154"/>
    <cellStyle name="Note 3 2 2 3 4 3" xfId="9155"/>
    <cellStyle name="Note 3 2 2 3 4 4" xfId="9156"/>
    <cellStyle name="Note 3 2 2 3 5" xfId="9157"/>
    <cellStyle name="Note 3 2 2 3 6" xfId="9158"/>
    <cellStyle name="Note 3 2 2 3 7" xfId="9159"/>
    <cellStyle name="Note 3 2 2 4" xfId="9160"/>
    <cellStyle name="Note 3 2 2 4 2" xfId="9161"/>
    <cellStyle name="Note 3 2 2 4 2 2" xfId="9162"/>
    <cellStyle name="Note 3 2 2 4 2 3" xfId="9163"/>
    <cellStyle name="Note 3 2 2 4 2 4" xfId="9164"/>
    <cellStyle name="Note 3 2 2 4 3" xfId="9165"/>
    <cellStyle name="Note 3 2 2 4 3 2" xfId="9166"/>
    <cellStyle name="Note 3 2 2 4 3 3" xfId="9167"/>
    <cellStyle name="Note 3 2 2 4 3 4" xfId="9168"/>
    <cellStyle name="Note 3 2 2 4 4" xfId="9169"/>
    <cellStyle name="Note 3 2 2 4 5" xfId="9170"/>
    <cellStyle name="Note 3 2 2 4 6" xfId="9171"/>
    <cellStyle name="Note 3 2 2 5" xfId="9172"/>
    <cellStyle name="Note 3 2 2 5 2" xfId="9173"/>
    <cellStyle name="Note 3 2 2 5 3" xfId="9174"/>
    <cellStyle name="Note 3 2 2 5 4" xfId="9175"/>
    <cellStyle name="Note 3 2 2 6" xfId="9176"/>
    <cellStyle name="Note 3 2 2 6 2" xfId="9177"/>
    <cellStyle name="Note 3 2 2 6 3" xfId="9178"/>
    <cellStyle name="Note 3 2 2 6 4" xfId="9179"/>
    <cellStyle name="Note 3 2 2 7" xfId="9180"/>
    <cellStyle name="Note 3 2 2 8" xfId="9181"/>
    <cellStyle name="Note 3 2 2 9" xfId="9182"/>
    <cellStyle name="Note 3 2 3" xfId="9183"/>
    <cellStyle name="Note 3 2 3 2" xfId="9184"/>
    <cellStyle name="Note 3 2 3 3" xfId="9185"/>
    <cellStyle name="Note 3 2 3 4" xfId="9186"/>
    <cellStyle name="Note 3 2 4" xfId="9187"/>
    <cellStyle name="Note 3 2 4 2" xfId="9188"/>
    <cellStyle name="Note 3 2 4 3" xfId="9189"/>
    <cellStyle name="Note 3 2 4 4" xfId="9190"/>
    <cellStyle name="Note 3 2 5" xfId="9191"/>
    <cellStyle name="Note 3 2 5 2" xfId="9192"/>
    <cellStyle name="Note 3 2 5 3" xfId="9193"/>
    <cellStyle name="Note 3 2 6" xfId="9194"/>
    <cellStyle name="Note 3 3" xfId="9195"/>
    <cellStyle name="Note 3 3 2" xfId="9196"/>
    <cellStyle name="Note 3 3 2 2" xfId="9197"/>
    <cellStyle name="Note 3 3 2 2 2" xfId="9198"/>
    <cellStyle name="Note 3 3 2 2 2 2" xfId="9199"/>
    <cellStyle name="Note 3 3 2 2 2 2 2" xfId="9200"/>
    <cellStyle name="Note 3 3 2 2 2 2 3" xfId="9201"/>
    <cellStyle name="Note 3 3 2 2 2 2 4" xfId="9202"/>
    <cellStyle name="Note 3 3 2 2 2 3" xfId="9203"/>
    <cellStyle name="Note 3 3 2 2 2 3 2" xfId="9204"/>
    <cellStyle name="Note 3 3 2 2 2 3 3" xfId="9205"/>
    <cellStyle name="Note 3 3 2 2 2 3 4" xfId="9206"/>
    <cellStyle name="Note 3 3 2 2 2 4" xfId="9207"/>
    <cellStyle name="Note 3 3 2 2 2 5" xfId="9208"/>
    <cellStyle name="Note 3 3 2 2 2 6" xfId="9209"/>
    <cellStyle name="Note 3 3 2 2 3" xfId="9210"/>
    <cellStyle name="Note 3 3 2 2 3 2" xfId="9211"/>
    <cellStyle name="Note 3 3 2 2 3 3" xfId="9212"/>
    <cellStyle name="Note 3 3 2 2 3 4" xfId="9213"/>
    <cellStyle name="Note 3 3 2 2 4" xfId="9214"/>
    <cellStyle name="Note 3 3 2 2 4 2" xfId="9215"/>
    <cellStyle name="Note 3 3 2 2 4 3" xfId="9216"/>
    <cellStyle name="Note 3 3 2 2 4 4" xfId="9217"/>
    <cellStyle name="Note 3 3 2 2 5" xfId="9218"/>
    <cellStyle name="Note 3 3 2 2 6" xfId="9219"/>
    <cellStyle name="Note 3 3 2 2 7" xfId="9220"/>
    <cellStyle name="Note 3 3 2 3" xfId="9221"/>
    <cellStyle name="Note 3 3 2 3 2" xfId="9222"/>
    <cellStyle name="Note 3 3 2 3 2 2" xfId="9223"/>
    <cellStyle name="Note 3 3 2 3 2 3" xfId="9224"/>
    <cellStyle name="Note 3 3 2 3 2 4" xfId="9225"/>
    <cellStyle name="Note 3 3 2 3 3" xfId="9226"/>
    <cellStyle name="Note 3 3 2 3 3 2" xfId="9227"/>
    <cellStyle name="Note 3 3 2 3 3 3" xfId="9228"/>
    <cellStyle name="Note 3 3 2 3 3 4" xfId="9229"/>
    <cellStyle name="Note 3 3 2 3 4" xfId="9230"/>
    <cellStyle name="Note 3 3 2 3 5" xfId="9231"/>
    <cellStyle name="Note 3 3 2 3 6" xfId="9232"/>
    <cellStyle name="Note 3 3 2 4" xfId="9233"/>
    <cellStyle name="Note 3 3 2 4 2" xfId="9234"/>
    <cellStyle name="Note 3 3 2 4 3" xfId="9235"/>
    <cellStyle name="Note 3 3 2 4 4" xfId="9236"/>
    <cellStyle name="Note 3 3 2 5" xfId="9237"/>
    <cellStyle name="Note 3 3 2 5 2" xfId="9238"/>
    <cellStyle name="Note 3 3 2 5 3" xfId="9239"/>
    <cellStyle name="Note 3 3 2 5 4" xfId="9240"/>
    <cellStyle name="Note 3 3 2 6" xfId="9241"/>
    <cellStyle name="Note 3 3 2 7" xfId="9242"/>
    <cellStyle name="Note 3 3 2 8" xfId="9243"/>
    <cellStyle name="Note 3 3 3" xfId="9244"/>
    <cellStyle name="Note 3 3 3 2" xfId="9245"/>
    <cellStyle name="Note 3 3 3 2 2" xfId="9246"/>
    <cellStyle name="Note 3 3 3 2 2 2" xfId="9247"/>
    <cellStyle name="Note 3 3 3 2 2 3" xfId="9248"/>
    <cellStyle name="Note 3 3 3 2 2 4" xfId="9249"/>
    <cellStyle name="Note 3 3 3 2 3" xfId="9250"/>
    <cellStyle name="Note 3 3 3 2 3 2" xfId="9251"/>
    <cellStyle name="Note 3 3 3 2 3 3" xfId="9252"/>
    <cellStyle name="Note 3 3 3 2 3 4" xfId="9253"/>
    <cellStyle name="Note 3 3 3 2 4" xfId="9254"/>
    <cellStyle name="Note 3 3 3 2 5" xfId="9255"/>
    <cellStyle name="Note 3 3 3 2 6" xfId="9256"/>
    <cellStyle name="Note 3 3 3 3" xfId="9257"/>
    <cellStyle name="Note 3 3 3 3 2" xfId="9258"/>
    <cellStyle name="Note 3 3 3 3 3" xfId="9259"/>
    <cellStyle name="Note 3 3 3 3 4" xfId="9260"/>
    <cellStyle name="Note 3 3 3 4" xfId="9261"/>
    <cellStyle name="Note 3 3 3 4 2" xfId="9262"/>
    <cellStyle name="Note 3 3 3 4 3" xfId="9263"/>
    <cellStyle name="Note 3 3 3 4 4" xfId="9264"/>
    <cellStyle name="Note 3 3 3 5" xfId="9265"/>
    <cellStyle name="Note 3 3 3 6" xfId="9266"/>
    <cellStyle name="Note 3 3 3 7" xfId="9267"/>
    <cellStyle name="Note 3 3 4" xfId="9268"/>
    <cellStyle name="Note 3 3 4 2" xfId="9269"/>
    <cellStyle name="Note 3 3 4 2 2" xfId="9270"/>
    <cellStyle name="Note 3 3 4 2 3" xfId="9271"/>
    <cellStyle name="Note 3 3 4 2 4" xfId="9272"/>
    <cellStyle name="Note 3 3 4 3" xfId="9273"/>
    <cellStyle name="Note 3 3 4 3 2" xfId="9274"/>
    <cellStyle name="Note 3 3 4 3 3" xfId="9275"/>
    <cellStyle name="Note 3 3 4 3 4" xfId="9276"/>
    <cellStyle name="Note 3 3 4 4" xfId="9277"/>
    <cellStyle name="Note 3 3 4 5" xfId="9278"/>
    <cellStyle name="Note 3 3 4 6" xfId="9279"/>
    <cellStyle name="Note 3 3 5" xfId="9280"/>
    <cellStyle name="Note 3 3 5 2" xfId="9281"/>
    <cellStyle name="Note 3 3 5 3" xfId="9282"/>
    <cellStyle name="Note 3 3 5 4" xfId="9283"/>
    <cellStyle name="Note 3 3 6" xfId="9284"/>
    <cellStyle name="Note 3 3 6 2" xfId="9285"/>
    <cellStyle name="Note 3 3 6 3" xfId="9286"/>
    <cellStyle name="Note 3 3 6 4" xfId="9287"/>
    <cellStyle name="Note 3 3 7" xfId="9288"/>
    <cellStyle name="Note 3 3 8" xfId="9289"/>
    <cellStyle name="Note 3 3 9" xfId="9290"/>
    <cellStyle name="Note 3 4" xfId="9291"/>
    <cellStyle name="Note 3 4 2" xfId="9292"/>
    <cellStyle name="Note 3 4 3" xfId="9293"/>
    <cellStyle name="Note 3 4 4" xfId="9294"/>
    <cellStyle name="Note 3 5" xfId="9295"/>
    <cellStyle name="Note 3 5 2" xfId="9296"/>
    <cellStyle name="Note 3 5 3" xfId="9297"/>
    <cellStyle name="Note 3 5 4" xfId="9298"/>
    <cellStyle name="Note 3 6" xfId="9299"/>
    <cellStyle name="Note 3 6 2" xfId="9300"/>
    <cellStyle name="Note 3 6 3" xfId="9301"/>
    <cellStyle name="Note 3 7" xfId="9302"/>
    <cellStyle name="Note 4" xfId="9303"/>
    <cellStyle name="Note 4 2" xfId="9304"/>
    <cellStyle name="Note 4 2 2" xfId="9305"/>
    <cellStyle name="Note 4 2 2 2" xfId="9306"/>
    <cellStyle name="Note 4 2 2 2 2" xfId="9307"/>
    <cellStyle name="Note 4 2 2 2 2 2" xfId="9308"/>
    <cellStyle name="Note 4 2 2 2 2 2 2" xfId="9309"/>
    <cellStyle name="Note 4 2 2 2 2 2 2 2" xfId="9310"/>
    <cellStyle name="Note 4 2 2 2 2 2 2 3" xfId="9311"/>
    <cellStyle name="Note 4 2 2 2 2 2 2 4" xfId="9312"/>
    <cellStyle name="Note 4 2 2 2 2 2 3" xfId="9313"/>
    <cellStyle name="Note 4 2 2 2 2 2 3 2" xfId="9314"/>
    <cellStyle name="Note 4 2 2 2 2 2 3 3" xfId="9315"/>
    <cellStyle name="Note 4 2 2 2 2 2 3 4" xfId="9316"/>
    <cellStyle name="Note 4 2 2 2 2 2 4" xfId="9317"/>
    <cellStyle name="Note 4 2 2 2 2 2 5" xfId="9318"/>
    <cellStyle name="Note 4 2 2 2 2 2 6" xfId="9319"/>
    <cellStyle name="Note 4 2 2 2 2 3" xfId="9320"/>
    <cellStyle name="Note 4 2 2 2 2 3 2" xfId="9321"/>
    <cellStyle name="Note 4 2 2 2 2 3 3" xfId="9322"/>
    <cellStyle name="Note 4 2 2 2 2 3 4" xfId="9323"/>
    <cellStyle name="Note 4 2 2 2 2 4" xfId="9324"/>
    <cellStyle name="Note 4 2 2 2 2 4 2" xfId="9325"/>
    <cellStyle name="Note 4 2 2 2 2 4 3" xfId="9326"/>
    <cellStyle name="Note 4 2 2 2 2 4 4" xfId="9327"/>
    <cellStyle name="Note 4 2 2 2 2 5" xfId="9328"/>
    <cellStyle name="Note 4 2 2 2 2 6" xfId="9329"/>
    <cellStyle name="Note 4 2 2 2 2 7" xfId="9330"/>
    <cellStyle name="Note 4 2 2 2 3" xfId="9331"/>
    <cellStyle name="Note 4 2 2 2 3 2" xfId="9332"/>
    <cellStyle name="Note 4 2 2 2 3 2 2" xfId="9333"/>
    <cellStyle name="Note 4 2 2 2 3 2 3" xfId="9334"/>
    <cellStyle name="Note 4 2 2 2 3 2 4" xfId="9335"/>
    <cellStyle name="Note 4 2 2 2 3 3" xfId="9336"/>
    <cellStyle name="Note 4 2 2 2 3 3 2" xfId="9337"/>
    <cellStyle name="Note 4 2 2 2 3 3 3" xfId="9338"/>
    <cellStyle name="Note 4 2 2 2 3 3 4" xfId="9339"/>
    <cellStyle name="Note 4 2 2 2 3 4" xfId="9340"/>
    <cellStyle name="Note 4 2 2 2 3 5" xfId="9341"/>
    <cellStyle name="Note 4 2 2 2 3 6" xfId="9342"/>
    <cellStyle name="Note 4 2 2 2 4" xfId="9343"/>
    <cellStyle name="Note 4 2 2 2 4 2" xfId="9344"/>
    <cellStyle name="Note 4 2 2 2 4 3" xfId="9345"/>
    <cellStyle name="Note 4 2 2 2 4 4" xfId="9346"/>
    <cellStyle name="Note 4 2 2 2 5" xfId="9347"/>
    <cellStyle name="Note 4 2 2 2 5 2" xfId="9348"/>
    <cellStyle name="Note 4 2 2 2 5 3" xfId="9349"/>
    <cellStyle name="Note 4 2 2 2 5 4" xfId="9350"/>
    <cellStyle name="Note 4 2 2 2 6" xfId="9351"/>
    <cellStyle name="Note 4 2 2 2 7" xfId="9352"/>
    <cellStyle name="Note 4 2 2 2 8" xfId="9353"/>
    <cellStyle name="Note 4 2 2 3" xfId="9354"/>
    <cellStyle name="Note 4 2 2 3 2" xfId="9355"/>
    <cellStyle name="Note 4 2 2 3 2 2" xfId="9356"/>
    <cellStyle name="Note 4 2 2 3 2 2 2" xfId="9357"/>
    <cellStyle name="Note 4 2 2 3 2 2 3" xfId="9358"/>
    <cellStyle name="Note 4 2 2 3 2 2 4" xfId="9359"/>
    <cellStyle name="Note 4 2 2 3 2 3" xfId="9360"/>
    <cellStyle name="Note 4 2 2 3 2 3 2" xfId="9361"/>
    <cellStyle name="Note 4 2 2 3 2 3 3" xfId="9362"/>
    <cellStyle name="Note 4 2 2 3 2 3 4" xfId="9363"/>
    <cellStyle name="Note 4 2 2 3 2 4" xfId="9364"/>
    <cellStyle name="Note 4 2 2 3 2 5" xfId="9365"/>
    <cellStyle name="Note 4 2 2 3 2 6" xfId="9366"/>
    <cellStyle name="Note 4 2 2 3 3" xfId="9367"/>
    <cellStyle name="Note 4 2 2 3 3 2" xfId="9368"/>
    <cellStyle name="Note 4 2 2 3 3 3" xfId="9369"/>
    <cellStyle name="Note 4 2 2 3 3 4" xfId="9370"/>
    <cellStyle name="Note 4 2 2 3 4" xfId="9371"/>
    <cellStyle name="Note 4 2 2 3 4 2" xfId="9372"/>
    <cellStyle name="Note 4 2 2 3 4 3" xfId="9373"/>
    <cellStyle name="Note 4 2 2 3 4 4" xfId="9374"/>
    <cellStyle name="Note 4 2 2 3 5" xfId="9375"/>
    <cellStyle name="Note 4 2 2 3 6" xfId="9376"/>
    <cellStyle name="Note 4 2 2 3 7" xfId="9377"/>
    <cellStyle name="Note 4 2 2 4" xfId="9378"/>
    <cellStyle name="Note 4 2 2 4 2" xfId="9379"/>
    <cellStyle name="Note 4 2 2 4 2 2" xfId="9380"/>
    <cellStyle name="Note 4 2 2 4 2 3" xfId="9381"/>
    <cellStyle name="Note 4 2 2 4 2 4" xfId="9382"/>
    <cellStyle name="Note 4 2 2 4 3" xfId="9383"/>
    <cellStyle name="Note 4 2 2 4 3 2" xfId="9384"/>
    <cellStyle name="Note 4 2 2 4 3 3" xfId="9385"/>
    <cellStyle name="Note 4 2 2 4 3 4" xfId="9386"/>
    <cellStyle name="Note 4 2 2 4 4" xfId="9387"/>
    <cellStyle name="Note 4 2 2 4 5" xfId="9388"/>
    <cellStyle name="Note 4 2 2 4 6" xfId="9389"/>
    <cellStyle name="Note 4 2 2 5" xfId="9390"/>
    <cellStyle name="Note 4 2 2 5 2" xfId="9391"/>
    <cellStyle name="Note 4 2 2 5 3" xfId="9392"/>
    <cellStyle name="Note 4 2 2 5 4" xfId="9393"/>
    <cellStyle name="Note 4 2 2 6" xfId="9394"/>
    <cellStyle name="Note 4 2 2 6 2" xfId="9395"/>
    <cellStyle name="Note 4 2 2 6 3" xfId="9396"/>
    <cellStyle name="Note 4 2 2 6 4" xfId="9397"/>
    <cellStyle name="Note 4 2 2 7" xfId="9398"/>
    <cellStyle name="Note 4 2 2 8" xfId="9399"/>
    <cellStyle name="Note 4 2 2 9" xfId="9400"/>
    <cellStyle name="Note 4 2 3" xfId="9401"/>
    <cellStyle name="Note 4 2 3 2" xfId="9402"/>
    <cellStyle name="Note 4 2 3 3" xfId="9403"/>
    <cellStyle name="Note 4 2 3 4" xfId="9404"/>
    <cellStyle name="Note 4 2 4" xfId="9405"/>
    <cellStyle name="Note 4 2 4 2" xfId="9406"/>
    <cellStyle name="Note 4 2 4 3" xfId="9407"/>
    <cellStyle name="Note 4 2 4 4" xfId="9408"/>
    <cellStyle name="Note 4 2 5" xfId="9409"/>
    <cellStyle name="Note 4 2 5 2" xfId="9410"/>
    <cellStyle name="Note 4 2 5 3" xfId="9411"/>
    <cellStyle name="Note 4 2 6" xfId="9412"/>
    <cellStyle name="Note 4 3" xfId="9413"/>
    <cellStyle name="Note 4 3 2" xfId="9414"/>
    <cellStyle name="Note 4 3 2 2" xfId="9415"/>
    <cellStyle name="Note 4 3 2 2 2" xfId="9416"/>
    <cellStyle name="Note 4 3 2 2 2 2" xfId="9417"/>
    <cellStyle name="Note 4 3 2 2 2 2 2" xfId="9418"/>
    <cellStyle name="Note 4 3 2 2 2 2 3" xfId="9419"/>
    <cellStyle name="Note 4 3 2 2 2 2 4" xfId="9420"/>
    <cellStyle name="Note 4 3 2 2 2 3" xfId="9421"/>
    <cellStyle name="Note 4 3 2 2 2 3 2" xfId="9422"/>
    <cellStyle name="Note 4 3 2 2 2 3 3" xfId="9423"/>
    <cellStyle name="Note 4 3 2 2 2 3 4" xfId="9424"/>
    <cellStyle name="Note 4 3 2 2 2 4" xfId="9425"/>
    <cellStyle name="Note 4 3 2 2 2 5" xfId="9426"/>
    <cellStyle name="Note 4 3 2 2 2 6" xfId="9427"/>
    <cellStyle name="Note 4 3 2 2 3" xfId="9428"/>
    <cellStyle name="Note 4 3 2 2 3 2" xfId="9429"/>
    <cellStyle name="Note 4 3 2 2 3 3" xfId="9430"/>
    <cellStyle name="Note 4 3 2 2 3 4" xfId="9431"/>
    <cellStyle name="Note 4 3 2 2 4" xfId="9432"/>
    <cellStyle name="Note 4 3 2 2 4 2" xfId="9433"/>
    <cellStyle name="Note 4 3 2 2 4 3" xfId="9434"/>
    <cellStyle name="Note 4 3 2 2 4 4" xfId="9435"/>
    <cellStyle name="Note 4 3 2 2 5" xfId="9436"/>
    <cellStyle name="Note 4 3 2 2 6" xfId="9437"/>
    <cellStyle name="Note 4 3 2 2 7" xfId="9438"/>
    <cellStyle name="Note 4 3 2 3" xfId="9439"/>
    <cellStyle name="Note 4 3 2 3 2" xfId="9440"/>
    <cellStyle name="Note 4 3 2 3 2 2" xfId="9441"/>
    <cellStyle name="Note 4 3 2 3 2 3" xfId="9442"/>
    <cellStyle name="Note 4 3 2 3 2 4" xfId="9443"/>
    <cellStyle name="Note 4 3 2 3 3" xfId="9444"/>
    <cellStyle name="Note 4 3 2 3 3 2" xfId="9445"/>
    <cellStyle name="Note 4 3 2 3 3 3" xfId="9446"/>
    <cellStyle name="Note 4 3 2 3 3 4" xfId="9447"/>
    <cellStyle name="Note 4 3 2 3 4" xfId="9448"/>
    <cellStyle name="Note 4 3 2 3 5" xfId="9449"/>
    <cellStyle name="Note 4 3 2 3 6" xfId="9450"/>
    <cellStyle name="Note 4 3 2 4" xfId="9451"/>
    <cellStyle name="Note 4 3 2 4 2" xfId="9452"/>
    <cellStyle name="Note 4 3 2 4 3" xfId="9453"/>
    <cellStyle name="Note 4 3 2 4 4" xfId="9454"/>
    <cellStyle name="Note 4 3 2 5" xfId="9455"/>
    <cellStyle name="Note 4 3 2 5 2" xfId="9456"/>
    <cellStyle name="Note 4 3 2 5 3" xfId="9457"/>
    <cellStyle name="Note 4 3 2 5 4" xfId="9458"/>
    <cellStyle name="Note 4 3 2 6" xfId="9459"/>
    <cellStyle name="Note 4 3 2 7" xfId="9460"/>
    <cellStyle name="Note 4 3 2 8" xfId="9461"/>
    <cellStyle name="Note 4 3 3" xfId="9462"/>
    <cellStyle name="Note 4 3 3 2" xfId="9463"/>
    <cellStyle name="Note 4 3 3 2 2" xfId="9464"/>
    <cellStyle name="Note 4 3 3 2 2 2" xfId="9465"/>
    <cellStyle name="Note 4 3 3 2 2 3" xfId="9466"/>
    <cellStyle name="Note 4 3 3 2 2 4" xfId="9467"/>
    <cellStyle name="Note 4 3 3 2 3" xfId="9468"/>
    <cellStyle name="Note 4 3 3 2 3 2" xfId="9469"/>
    <cellStyle name="Note 4 3 3 2 3 3" xfId="9470"/>
    <cellStyle name="Note 4 3 3 2 3 4" xfId="9471"/>
    <cellStyle name="Note 4 3 3 2 4" xfId="9472"/>
    <cellStyle name="Note 4 3 3 2 5" xfId="9473"/>
    <cellStyle name="Note 4 3 3 2 6" xfId="9474"/>
    <cellStyle name="Note 4 3 3 3" xfId="9475"/>
    <cellStyle name="Note 4 3 3 3 2" xfId="9476"/>
    <cellStyle name="Note 4 3 3 3 3" xfId="9477"/>
    <cellStyle name="Note 4 3 3 3 4" xfId="9478"/>
    <cellStyle name="Note 4 3 3 4" xfId="9479"/>
    <cellStyle name="Note 4 3 3 4 2" xfId="9480"/>
    <cellStyle name="Note 4 3 3 4 3" xfId="9481"/>
    <cellStyle name="Note 4 3 3 4 4" xfId="9482"/>
    <cellStyle name="Note 4 3 3 5" xfId="9483"/>
    <cellStyle name="Note 4 3 3 6" xfId="9484"/>
    <cellStyle name="Note 4 3 3 7" xfId="9485"/>
    <cellStyle name="Note 4 3 4" xfId="9486"/>
    <cellStyle name="Note 4 3 4 2" xfId="9487"/>
    <cellStyle name="Note 4 3 4 2 2" xfId="9488"/>
    <cellStyle name="Note 4 3 4 2 3" xfId="9489"/>
    <cellStyle name="Note 4 3 4 2 4" xfId="9490"/>
    <cellStyle name="Note 4 3 4 3" xfId="9491"/>
    <cellStyle name="Note 4 3 4 3 2" xfId="9492"/>
    <cellStyle name="Note 4 3 4 3 3" xfId="9493"/>
    <cellStyle name="Note 4 3 4 3 4" xfId="9494"/>
    <cellStyle name="Note 4 3 4 4" xfId="9495"/>
    <cellStyle name="Note 4 3 4 5" xfId="9496"/>
    <cellStyle name="Note 4 3 4 6" xfId="9497"/>
    <cellStyle name="Note 4 3 5" xfId="9498"/>
    <cellStyle name="Note 4 3 5 2" xfId="9499"/>
    <cellStyle name="Note 4 3 5 3" xfId="9500"/>
    <cellStyle name="Note 4 3 5 4" xfId="9501"/>
    <cellStyle name="Note 4 3 6" xfId="9502"/>
    <cellStyle name="Note 4 3 6 2" xfId="9503"/>
    <cellStyle name="Note 4 3 6 3" xfId="9504"/>
    <cellStyle name="Note 4 3 6 4" xfId="9505"/>
    <cellStyle name="Note 4 3 7" xfId="9506"/>
    <cellStyle name="Note 4 3 8" xfId="9507"/>
    <cellStyle name="Note 4 3 9" xfId="9508"/>
    <cellStyle name="Note 4 4" xfId="9509"/>
    <cellStyle name="Note 4 4 2" xfId="9510"/>
    <cellStyle name="Note 4 4 3" xfId="9511"/>
    <cellStyle name="Note 4 4 4" xfId="9512"/>
    <cellStyle name="Note 4 5" xfId="9513"/>
    <cellStyle name="Note 4 5 2" xfId="9514"/>
    <cellStyle name="Note 4 5 3" xfId="9515"/>
    <cellStyle name="Note 4 5 4" xfId="9516"/>
    <cellStyle name="Note 4 6" xfId="9517"/>
    <cellStyle name="Note 4 6 2" xfId="9518"/>
    <cellStyle name="Note 4 6 3" xfId="9519"/>
    <cellStyle name="Note 4 7" xfId="9520"/>
    <cellStyle name="Note 5" xfId="9521"/>
    <cellStyle name="Note 5 2" xfId="9522"/>
    <cellStyle name="Note 5 2 2" xfId="9523"/>
    <cellStyle name="Note 5 2 2 2" xfId="9524"/>
    <cellStyle name="Note 5 2 2 2 2" xfId="9525"/>
    <cellStyle name="Note 5 2 2 2 2 2" xfId="9526"/>
    <cellStyle name="Note 5 2 2 2 2 2 2" xfId="9527"/>
    <cellStyle name="Note 5 2 2 2 2 2 2 2" xfId="9528"/>
    <cellStyle name="Note 5 2 2 2 2 2 2 3" xfId="9529"/>
    <cellStyle name="Note 5 2 2 2 2 2 2 4" xfId="9530"/>
    <cellStyle name="Note 5 2 2 2 2 2 3" xfId="9531"/>
    <cellStyle name="Note 5 2 2 2 2 2 3 2" xfId="9532"/>
    <cellStyle name="Note 5 2 2 2 2 2 3 3" xfId="9533"/>
    <cellStyle name="Note 5 2 2 2 2 2 3 4" xfId="9534"/>
    <cellStyle name="Note 5 2 2 2 2 2 4" xfId="9535"/>
    <cellStyle name="Note 5 2 2 2 2 2 5" xfId="9536"/>
    <cellStyle name="Note 5 2 2 2 2 2 6" xfId="9537"/>
    <cellStyle name="Note 5 2 2 2 2 3" xfId="9538"/>
    <cellStyle name="Note 5 2 2 2 2 3 2" xfId="9539"/>
    <cellStyle name="Note 5 2 2 2 2 3 3" xfId="9540"/>
    <cellStyle name="Note 5 2 2 2 2 3 4" xfId="9541"/>
    <cellStyle name="Note 5 2 2 2 2 4" xfId="9542"/>
    <cellStyle name="Note 5 2 2 2 2 4 2" xfId="9543"/>
    <cellStyle name="Note 5 2 2 2 2 4 3" xfId="9544"/>
    <cellStyle name="Note 5 2 2 2 2 4 4" xfId="9545"/>
    <cellStyle name="Note 5 2 2 2 2 5" xfId="9546"/>
    <cellStyle name="Note 5 2 2 2 2 6" xfId="9547"/>
    <cellStyle name="Note 5 2 2 2 2 7" xfId="9548"/>
    <cellStyle name="Note 5 2 2 2 3" xfId="9549"/>
    <cellStyle name="Note 5 2 2 2 3 2" xfId="9550"/>
    <cellStyle name="Note 5 2 2 2 3 2 2" xfId="9551"/>
    <cellStyle name="Note 5 2 2 2 3 2 3" xfId="9552"/>
    <cellStyle name="Note 5 2 2 2 3 2 4" xfId="9553"/>
    <cellStyle name="Note 5 2 2 2 3 3" xfId="9554"/>
    <cellStyle name="Note 5 2 2 2 3 3 2" xfId="9555"/>
    <cellStyle name="Note 5 2 2 2 3 3 3" xfId="9556"/>
    <cellStyle name="Note 5 2 2 2 3 3 4" xfId="9557"/>
    <cellStyle name="Note 5 2 2 2 3 4" xfId="9558"/>
    <cellStyle name="Note 5 2 2 2 3 5" xfId="9559"/>
    <cellStyle name="Note 5 2 2 2 3 6" xfId="9560"/>
    <cellStyle name="Note 5 2 2 2 4" xfId="9561"/>
    <cellStyle name="Note 5 2 2 2 4 2" xfId="9562"/>
    <cellStyle name="Note 5 2 2 2 4 3" xfId="9563"/>
    <cellStyle name="Note 5 2 2 2 4 4" xfId="9564"/>
    <cellStyle name="Note 5 2 2 2 5" xfId="9565"/>
    <cellStyle name="Note 5 2 2 2 5 2" xfId="9566"/>
    <cellStyle name="Note 5 2 2 2 5 3" xfId="9567"/>
    <cellStyle name="Note 5 2 2 2 5 4" xfId="9568"/>
    <cellStyle name="Note 5 2 2 2 6" xfId="9569"/>
    <cellStyle name="Note 5 2 2 2 7" xfId="9570"/>
    <cellStyle name="Note 5 2 2 2 8" xfId="9571"/>
    <cellStyle name="Note 5 2 2 3" xfId="9572"/>
    <cellStyle name="Note 5 2 2 3 2" xfId="9573"/>
    <cellStyle name="Note 5 2 2 3 2 2" xfId="9574"/>
    <cellStyle name="Note 5 2 2 3 2 2 2" xfId="9575"/>
    <cellStyle name="Note 5 2 2 3 2 2 3" xfId="9576"/>
    <cellStyle name="Note 5 2 2 3 2 2 4" xfId="9577"/>
    <cellStyle name="Note 5 2 2 3 2 3" xfId="9578"/>
    <cellStyle name="Note 5 2 2 3 2 3 2" xfId="9579"/>
    <cellStyle name="Note 5 2 2 3 2 3 3" xfId="9580"/>
    <cellStyle name="Note 5 2 2 3 2 3 4" xfId="9581"/>
    <cellStyle name="Note 5 2 2 3 2 4" xfId="9582"/>
    <cellStyle name="Note 5 2 2 3 2 5" xfId="9583"/>
    <cellStyle name="Note 5 2 2 3 2 6" xfId="9584"/>
    <cellStyle name="Note 5 2 2 3 3" xfId="9585"/>
    <cellStyle name="Note 5 2 2 3 3 2" xfId="9586"/>
    <cellStyle name="Note 5 2 2 3 3 3" xfId="9587"/>
    <cellStyle name="Note 5 2 2 3 3 4" xfId="9588"/>
    <cellStyle name="Note 5 2 2 3 4" xfId="9589"/>
    <cellStyle name="Note 5 2 2 3 4 2" xfId="9590"/>
    <cellStyle name="Note 5 2 2 3 4 3" xfId="9591"/>
    <cellStyle name="Note 5 2 2 3 4 4" xfId="9592"/>
    <cellStyle name="Note 5 2 2 3 5" xfId="9593"/>
    <cellStyle name="Note 5 2 2 3 6" xfId="9594"/>
    <cellStyle name="Note 5 2 2 3 7" xfId="9595"/>
    <cellStyle name="Note 5 2 2 4" xfId="9596"/>
    <cellStyle name="Note 5 2 2 4 2" xfId="9597"/>
    <cellStyle name="Note 5 2 2 4 2 2" xfId="9598"/>
    <cellStyle name="Note 5 2 2 4 2 3" xfId="9599"/>
    <cellStyle name="Note 5 2 2 4 2 4" xfId="9600"/>
    <cellStyle name="Note 5 2 2 4 3" xfId="9601"/>
    <cellStyle name="Note 5 2 2 4 3 2" xfId="9602"/>
    <cellStyle name="Note 5 2 2 4 3 3" xfId="9603"/>
    <cellStyle name="Note 5 2 2 4 3 4" xfId="9604"/>
    <cellStyle name="Note 5 2 2 4 4" xfId="9605"/>
    <cellStyle name="Note 5 2 2 4 5" xfId="9606"/>
    <cellStyle name="Note 5 2 2 4 6" xfId="9607"/>
    <cellStyle name="Note 5 2 2 5" xfId="9608"/>
    <cellStyle name="Note 5 2 2 5 2" xfId="9609"/>
    <cellStyle name="Note 5 2 2 5 3" xfId="9610"/>
    <cellStyle name="Note 5 2 2 5 4" xfId="9611"/>
    <cellStyle name="Note 5 2 2 6" xfId="9612"/>
    <cellStyle name="Note 5 2 2 6 2" xfId="9613"/>
    <cellStyle name="Note 5 2 2 6 3" xfId="9614"/>
    <cellStyle name="Note 5 2 2 6 4" xfId="9615"/>
    <cellStyle name="Note 5 2 2 7" xfId="9616"/>
    <cellStyle name="Note 5 2 2 8" xfId="9617"/>
    <cellStyle name="Note 5 2 2 9" xfId="9618"/>
    <cellStyle name="Note 5 2 3" xfId="9619"/>
    <cellStyle name="Note 5 2 3 2" xfId="9620"/>
    <cellStyle name="Note 5 2 3 3" xfId="9621"/>
    <cellStyle name="Note 5 2 3 4" xfId="9622"/>
    <cellStyle name="Note 5 2 4" xfId="9623"/>
    <cellStyle name="Note 5 2 4 2" xfId="9624"/>
    <cellStyle name="Note 5 2 4 3" xfId="9625"/>
    <cellStyle name="Note 5 2 4 4" xfId="9626"/>
    <cellStyle name="Note 5 2 5" xfId="9627"/>
    <cellStyle name="Note 5 2 5 2" xfId="9628"/>
    <cellStyle name="Note 5 2 5 3" xfId="9629"/>
    <cellStyle name="Note 5 2 6" xfId="9630"/>
    <cellStyle name="Note 5 3" xfId="9631"/>
    <cellStyle name="Note 5 3 2" xfId="9632"/>
    <cellStyle name="Note 5 3 2 2" xfId="9633"/>
    <cellStyle name="Note 5 3 2 2 2" xfId="9634"/>
    <cellStyle name="Note 5 3 2 2 2 2" xfId="9635"/>
    <cellStyle name="Note 5 3 2 2 2 2 2" xfId="9636"/>
    <cellStyle name="Note 5 3 2 2 2 2 3" xfId="9637"/>
    <cellStyle name="Note 5 3 2 2 2 2 4" xfId="9638"/>
    <cellStyle name="Note 5 3 2 2 2 3" xfId="9639"/>
    <cellStyle name="Note 5 3 2 2 2 3 2" xfId="9640"/>
    <cellStyle name="Note 5 3 2 2 2 3 3" xfId="9641"/>
    <cellStyle name="Note 5 3 2 2 2 3 4" xfId="9642"/>
    <cellStyle name="Note 5 3 2 2 2 4" xfId="9643"/>
    <cellStyle name="Note 5 3 2 2 2 5" xfId="9644"/>
    <cellStyle name="Note 5 3 2 2 2 6" xfId="9645"/>
    <cellStyle name="Note 5 3 2 2 3" xfId="9646"/>
    <cellStyle name="Note 5 3 2 2 3 2" xfId="9647"/>
    <cellStyle name="Note 5 3 2 2 3 3" xfId="9648"/>
    <cellStyle name="Note 5 3 2 2 3 4" xfId="9649"/>
    <cellStyle name="Note 5 3 2 2 4" xfId="9650"/>
    <cellStyle name="Note 5 3 2 2 4 2" xfId="9651"/>
    <cellStyle name="Note 5 3 2 2 4 3" xfId="9652"/>
    <cellStyle name="Note 5 3 2 2 4 4" xfId="9653"/>
    <cellStyle name="Note 5 3 2 2 5" xfId="9654"/>
    <cellStyle name="Note 5 3 2 2 6" xfId="9655"/>
    <cellStyle name="Note 5 3 2 2 7" xfId="9656"/>
    <cellStyle name="Note 5 3 2 3" xfId="9657"/>
    <cellStyle name="Note 5 3 2 3 2" xfId="9658"/>
    <cellStyle name="Note 5 3 2 3 2 2" xfId="9659"/>
    <cellStyle name="Note 5 3 2 3 2 3" xfId="9660"/>
    <cellStyle name="Note 5 3 2 3 2 4" xfId="9661"/>
    <cellStyle name="Note 5 3 2 3 3" xfId="9662"/>
    <cellStyle name="Note 5 3 2 3 3 2" xfId="9663"/>
    <cellStyle name="Note 5 3 2 3 3 3" xfId="9664"/>
    <cellStyle name="Note 5 3 2 3 3 4" xfId="9665"/>
    <cellStyle name="Note 5 3 2 3 4" xfId="9666"/>
    <cellStyle name="Note 5 3 2 3 5" xfId="9667"/>
    <cellStyle name="Note 5 3 2 3 6" xfId="9668"/>
    <cellStyle name="Note 5 3 2 4" xfId="9669"/>
    <cellStyle name="Note 5 3 2 4 2" xfId="9670"/>
    <cellStyle name="Note 5 3 2 4 3" xfId="9671"/>
    <cellStyle name="Note 5 3 2 4 4" xfId="9672"/>
    <cellStyle name="Note 5 3 2 5" xfId="9673"/>
    <cellStyle name="Note 5 3 2 5 2" xfId="9674"/>
    <cellStyle name="Note 5 3 2 5 3" xfId="9675"/>
    <cellStyle name="Note 5 3 2 5 4" xfId="9676"/>
    <cellStyle name="Note 5 3 2 6" xfId="9677"/>
    <cellStyle name="Note 5 3 2 7" xfId="9678"/>
    <cellStyle name="Note 5 3 2 8" xfId="9679"/>
    <cellStyle name="Note 5 3 3" xfId="9680"/>
    <cellStyle name="Note 5 3 3 2" xfId="9681"/>
    <cellStyle name="Note 5 3 3 2 2" xfId="9682"/>
    <cellStyle name="Note 5 3 3 2 2 2" xfId="9683"/>
    <cellStyle name="Note 5 3 3 2 2 3" xfId="9684"/>
    <cellStyle name="Note 5 3 3 2 2 4" xfId="9685"/>
    <cellStyle name="Note 5 3 3 2 3" xfId="9686"/>
    <cellStyle name="Note 5 3 3 2 3 2" xfId="9687"/>
    <cellStyle name="Note 5 3 3 2 3 3" xfId="9688"/>
    <cellStyle name="Note 5 3 3 2 3 4" xfId="9689"/>
    <cellStyle name="Note 5 3 3 2 4" xfId="9690"/>
    <cellStyle name="Note 5 3 3 2 5" xfId="9691"/>
    <cellStyle name="Note 5 3 3 2 6" xfId="9692"/>
    <cellStyle name="Note 5 3 3 3" xfId="9693"/>
    <cellStyle name="Note 5 3 3 3 2" xfId="9694"/>
    <cellStyle name="Note 5 3 3 3 3" xfId="9695"/>
    <cellStyle name="Note 5 3 3 3 4" xfId="9696"/>
    <cellStyle name="Note 5 3 3 4" xfId="9697"/>
    <cellStyle name="Note 5 3 3 4 2" xfId="9698"/>
    <cellStyle name="Note 5 3 3 4 3" xfId="9699"/>
    <cellStyle name="Note 5 3 3 4 4" xfId="9700"/>
    <cellStyle name="Note 5 3 3 5" xfId="9701"/>
    <cellStyle name="Note 5 3 3 6" xfId="9702"/>
    <cellStyle name="Note 5 3 3 7" xfId="9703"/>
    <cellStyle name="Note 5 3 4" xfId="9704"/>
    <cellStyle name="Note 5 3 4 2" xfId="9705"/>
    <cellStyle name="Note 5 3 4 2 2" xfId="9706"/>
    <cellStyle name="Note 5 3 4 2 3" xfId="9707"/>
    <cellStyle name="Note 5 3 4 2 4" xfId="9708"/>
    <cellStyle name="Note 5 3 4 3" xfId="9709"/>
    <cellStyle name="Note 5 3 4 3 2" xfId="9710"/>
    <cellStyle name="Note 5 3 4 3 3" xfId="9711"/>
    <cellStyle name="Note 5 3 4 3 4" xfId="9712"/>
    <cellStyle name="Note 5 3 4 4" xfId="9713"/>
    <cellStyle name="Note 5 3 4 5" xfId="9714"/>
    <cellStyle name="Note 5 3 4 6" xfId="9715"/>
    <cellStyle name="Note 5 3 5" xfId="9716"/>
    <cellStyle name="Note 5 3 5 2" xfId="9717"/>
    <cellStyle name="Note 5 3 5 3" xfId="9718"/>
    <cellStyle name="Note 5 3 5 4" xfId="9719"/>
    <cellStyle name="Note 5 3 6" xfId="9720"/>
    <cellStyle name="Note 5 3 6 2" xfId="9721"/>
    <cellStyle name="Note 5 3 6 3" xfId="9722"/>
    <cellStyle name="Note 5 3 6 4" xfId="9723"/>
    <cellStyle name="Note 5 3 7" xfId="9724"/>
    <cellStyle name="Note 5 3 8" xfId="9725"/>
    <cellStyle name="Note 5 3 9" xfId="9726"/>
    <cellStyle name="Note 5 4" xfId="9727"/>
    <cellStyle name="Note 5 4 2" xfId="9728"/>
    <cellStyle name="Note 5 4 3" xfId="9729"/>
    <cellStyle name="Note 5 4 4" xfId="9730"/>
    <cellStyle name="Note 5 5" xfId="9731"/>
    <cellStyle name="Note 5 5 2" xfId="9732"/>
    <cellStyle name="Note 5 5 3" xfId="9733"/>
    <cellStyle name="Note 5 5 4" xfId="9734"/>
    <cellStyle name="Note 5 6" xfId="9735"/>
    <cellStyle name="Note 5 6 2" xfId="9736"/>
    <cellStyle name="Note 5 6 3" xfId="9737"/>
    <cellStyle name="Note 5 7" xfId="9738"/>
    <cellStyle name="Note 6" xfId="9739"/>
    <cellStyle name="Note 6 2" xfId="9740"/>
    <cellStyle name="Note 6 2 2" xfId="9741"/>
    <cellStyle name="Note 6 2 2 2" xfId="9742"/>
    <cellStyle name="Note 6 2 2 2 2" xfId="9743"/>
    <cellStyle name="Note 6 2 2 2 2 2" xfId="9744"/>
    <cellStyle name="Note 6 2 2 2 2 2 2" xfId="9745"/>
    <cellStyle name="Note 6 2 2 2 2 2 3" xfId="9746"/>
    <cellStyle name="Note 6 2 2 2 2 2 4" xfId="9747"/>
    <cellStyle name="Note 6 2 2 2 2 3" xfId="9748"/>
    <cellStyle name="Note 6 2 2 2 2 3 2" xfId="9749"/>
    <cellStyle name="Note 6 2 2 2 2 3 3" xfId="9750"/>
    <cellStyle name="Note 6 2 2 2 2 3 4" xfId="9751"/>
    <cellStyle name="Note 6 2 2 2 2 4" xfId="9752"/>
    <cellStyle name="Note 6 2 2 2 2 5" xfId="9753"/>
    <cellStyle name="Note 6 2 2 2 2 6" xfId="9754"/>
    <cellStyle name="Note 6 2 2 2 3" xfId="9755"/>
    <cellStyle name="Note 6 2 2 2 3 2" xfId="9756"/>
    <cellStyle name="Note 6 2 2 2 3 3" xfId="9757"/>
    <cellStyle name="Note 6 2 2 2 3 4" xfId="9758"/>
    <cellStyle name="Note 6 2 2 2 4" xfId="9759"/>
    <cellStyle name="Note 6 2 2 2 4 2" xfId="9760"/>
    <cellStyle name="Note 6 2 2 2 4 3" xfId="9761"/>
    <cellStyle name="Note 6 2 2 2 4 4" xfId="9762"/>
    <cellStyle name="Note 6 2 2 2 5" xfId="9763"/>
    <cellStyle name="Note 6 2 2 2 6" xfId="9764"/>
    <cellStyle name="Note 6 2 2 2 7" xfId="9765"/>
    <cellStyle name="Note 6 2 2 3" xfId="9766"/>
    <cellStyle name="Note 6 2 2 3 2" xfId="9767"/>
    <cellStyle name="Note 6 2 2 3 2 2" xfId="9768"/>
    <cellStyle name="Note 6 2 2 3 2 3" xfId="9769"/>
    <cellStyle name="Note 6 2 2 3 2 4" xfId="9770"/>
    <cellStyle name="Note 6 2 2 3 3" xfId="9771"/>
    <cellStyle name="Note 6 2 2 3 3 2" xfId="9772"/>
    <cellStyle name="Note 6 2 2 3 3 3" xfId="9773"/>
    <cellStyle name="Note 6 2 2 3 3 4" xfId="9774"/>
    <cellStyle name="Note 6 2 2 3 4" xfId="9775"/>
    <cellStyle name="Note 6 2 2 3 5" xfId="9776"/>
    <cellStyle name="Note 6 2 2 3 6" xfId="9777"/>
    <cellStyle name="Note 6 2 2 4" xfId="9778"/>
    <cellStyle name="Note 6 2 2 4 2" xfId="9779"/>
    <cellStyle name="Note 6 2 2 4 3" xfId="9780"/>
    <cellStyle name="Note 6 2 2 4 4" xfId="9781"/>
    <cellStyle name="Note 6 2 2 5" xfId="9782"/>
    <cellStyle name="Note 6 2 2 5 2" xfId="9783"/>
    <cellStyle name="Note 6 2 2 5 3" xfId="9784"/>
    <cellStyle name="Note 6 2 2 5 4" xfId="9785"/>
    <cellStyle name="Note 6 2 2 6" xfId="9786"/>
    <cellStyle name="Note 6 2 2 7" xfId="9787"/>
    <cellStyle name="Note 6 2 2 8" xfId="9788"/>
    <cellStyle name="Note 6 2 3" xfId="9789"/>
    <cellStyle name="Note 6 2 3 2" xfId="9790"/>
    <cellStyle name="Note 6 2 3 2 2" xfId="9791"/>
    <cellStyle name="Note 6 2 3 2 2 2" xfId="9792"/>
    <cellStyle name="Note 6 2 3 2 2 3" xfId="9793"/>
    <cellStyle name="Note 6 2 3 2 2 4" xfId="9794"/>
    <cellStyle name="Note 6 2 3 2 3" xfId="9795"/>
    <cellStyle name="Note 6 2 3 2 3 2" xfId="9796"/>
    <cellStyle name="Note 6 2 3 2 3 3" xfId="9797"/>
    <cellStyle name="Note 6 2 3 2 3 4" xfId="9798"/>
    <cellStyle name="Note 6 2 3 2 4" xfId="9799"/>
    <cellStyle name="Note 6 2 3 2 5" xfId="9800"/>
    <cellStyle name="Note 6 2 3 2 6" xfId="9801"/>
    <cellStyle name="Note 6 2 3 3" xfId="9802"/>
    <cellStyle name="Note 6 2 3 3 2" xfId="9803"/>
    <cellStyle name="Note 6 2 3 3 3" xfId="9804"/>
    <cellStyle name="Note 6 2 3 3 4" xfId="9805"/>
    <cellStyle name="Note 6 2 3 4" xfId="9806"/>
    <cellStyle name="Note 6 2 3 4 2" xfId="9807"/>
    <cellStyle name="Note 6 2 3 4 3" xfId="9808"/>
    <cellStyle name="Note 6 2 3 4 4" xfId="9809"/>
    <cellStyle name="Note 6 2 3 5" xfId="9810"/>
    <cellStyle name="Note 6 2 3 6" xfId="9811"/>
    <cellStyle name="Note 6 2 3 7" xfId="9812"/>
    <cellStyle name="Note 6 2 4" xfId="9813"/>
    <cellStyle name="Note 6 2 4 2" xfId="9814"/>
    <cellStyle name="Note 6 2 4 2 2" xfId="9815"/>
    <cellStyle name="Note 6 2 4 2 3" xfId="9816"/>
    <cellStyle name="Note 6 2 4 2 4" xfId="9817"/>
    <cellStyle name="Note 6 2 4 3" xfId="9818"/>
    <cellStyle name="Note 6 2 4 3 2" xfId="9819"/>
    <cellStyle name="Note 6 2 4 3 3" xfId="9820"/>
    <cellStyle name="Note 6 2 4 3 4" xfId="9821"/>
    <cellStyle name="Note 6 2 4 4" xfId="9822"/>
    <cellStyle name="Note 6 2 4 5" xfId="9823"/>
    <cellStyle name="Note 6 2 4 6" xfId="9824"/>
    <cellStyle name="Note 6 2 5" xfId="9825"/>
    <cellStyle name="Note 6 2 5 2" xfId="9826"/>
    <cellStyle name="Note 6 2 5 3" xfId="9827"/>
    <cellStyle name="Note 6 2 5 4" xfId="9828"/>
    <cellStyle name="Note 6 2 6" xfId="9829"/>
    <cellStyle name="Note 6 2 6 2" xfId="9830"/>
    <cellStyle name="Note 6 2 6 3" xfId="9831"/>
    <cellStyle name="Note 6 2 6 4" xfId="9832"/>
    <cellStyle name="Note 6 2 7" xfId="9833"/>
    <cellStyle name="Note 6 2 8" xfId="9834"/>
    <cellStyle name="Note 6 2 9" xfId="9835"/>
    <cellStyle name="Note 6 3" xfId="9836"/>
    <cellStyle name="Note 6 3 2" xfId="9837"/>
    <cellStyle name="Note 6 3 3" xfId="9838"/>
    <cellStyle name="Note 6 3 4" xfId="9839"/>
    <cellStyle name="Note 6 4" xfId="9840"/>
    <cellStyle name="Note 6 4 2" xfId="9841"/>
    <cellStyle name="Note 6 4 3" xfId="9842"/>
    <cellStyle name="Note 6 4 4" xfId="9843"/>
    <cellStyle name="Note 6 5" xfId="9844"/>
    <cellStyle name="Note 6 5 2" xfId="9845"/>
    <cellStyle name="Note 6 5 3" xfId="9846"/>
    <cellStyle name="Note 6 6" xfId="9847"/>
    <cellStyle name="Note 7" xfId="9848"/>
    <cellStyle name="Note 7 2" xfId="9849"/>
    <cellStyle name="Note 7 2 2" xfId="9850"/>
    <cellStyle name="Note 7 2 2 2" xfId="9851"/>
    <cellStyle name="Note 7 2 2 2 2" xfId="9852"/>
    <cellStyle name="Note 7 2 2 2 2 2" xfId="9853"/>
    <cellStyle name="Note 7 2 2 2 2 2 2" xfId="9854"/>
    <cellStyle name="Note 7 2 2 2 2 2 3" xfId="9855"/>
    <cellStyle name="Note 7 2 2 2 2 2 4" xfId="9856"/>
    <cellStyle name="Note 7 2 2 2 2 3" xfId="9857"/>
    <cellStyle name="Note 7 2 2 2 2 3 2" xfId="9858"/>
    <cellStyle name="Note 7 2 2 2 2 3 3" xfId="9859"/>
    <cellStyle name="Note 7 2 2 2 2 3 4" xfId="9860"/>
    <cellStyle name="Note 7 2 2 2 2 4" xfId="9861"/>
    <cellStyle name="Note 7 2 2 2 2 5" xfId="9862"/>
    <cellStyle name="Note 7 2 2 2 2 6" xfId="9863"/>
    <cellStyle name="Note 7 2 2 2 3" xfId="9864"/>
    <cellStyle name="Note 7 2 2 2 3 2" xfId="9865"/>
    <cellStyle name="Note 7 2 2 2 3 3" xfId="9866"/>
    <cellStyle name="Note 7 2 2 2 3 4" xfId="9867"/>
    <cellStyle name="Note 7 2 2 2 4" xfId="9868"/>
    <cellStyle name="Note 7 2 2 2 4 2" xfId="9869"/>
    <cellStyle name="Note 7 2 2 2 4 3" xfId="9870"/>
    <cellStyle name="Note 7 2 2 2 4 4" xfId="9871"/>
    <cellStyle name="Note 7 2 2 2 5" xfId="9872"/>
    <cellStyle name="Note 7 2 2 2 6" xfId="9873"/>
    <cellStyle name="Note 7 2 2 2 7" xfId="9874"/>
    <cellStyle name="Note 7 2 2 3" xfId="9875"/>
    <cellStyle name="Note 7 2 2 3 2" xfId="9876"/>
    <cellStyle name="Note 7 2 2 3 2 2" xfId="9877"/>
    <cellStyle name="Note 7 2 2 3 2 3" xfId="9878"/>
    <cellStyle name="Note 7 2 2 3 2 4" xfId="9879"/>
    <cellStyle name="Note 7 2 2 3 3" xfId="9880"/>
    <cellStyle name="Note 7 2 2 3 3 2" xfId="9881"/>
    <cellStyle name="Note 7 2 2 3 3 3" xfId="9882"/>
    <cellStyle name="Note 7 2 2 3 3 4" xfId="9883"/>
    <cellStyle name="Note 7 2 2 3 4" xfId="9884"/>
    <cellStyle name="Note 7 2 2 3 5" xfId="9885"/>
    <cellStyle name="Note 7 2 2 3 6" xfId="9886"/>
    <cellStyle name="Note 7 2 2 4" xfId="9887"/>
    <cellStyle name="Note 7 2 2 4 2" xfId="9888"/>
    <cellStyle name="Note 7 2 2 4 3" xfId="9889"/>
    <cellStyle name="Note 7 2 2 4 4" xfId="9890"/>
    <cellStyle name="Note 7 2 2 5" xfId="9891"/>
    <cellStyle name="Note 7 2 2 5 2" xfId="9892"/>
    <cellStyle name="Note 7 2 2 5 3" xfId="9893"/>
    <cellStyle name="Note 7 2 2 5 4" xfId="9894"/>
    <cellStyle name="Note 7 2 2 6" xfId="9895"/>
    <cellStyle name="Note 7 2 2 7" xfId="9896"/>
    <cellStyle name="Note 7 2 2 8" xfId="9897"/>
    <cellStyle name="Note 7 2 3" xfId="9898"/>
    <cellStyle name="Note 7 2 3 2" xfId="9899"/>
    <cellStyle name="Note 7 2 3 2 2" xfId="9900"/>
    <cellStyle name="Note 7 2 3 2 2 2" xfId="9901"/>
    <cellStyle name="Note 7 2 3 2 2 3" xfId="9902"/>
    <cellStyle name="Note 7 2 3 2 2 4" xfId="9903"/>
    <cellStyle name="Note 7 2 3 2 3" xfId="9904"/>
    <cellStyle name="Note 7 2 3 2 3 2" xfId="9905"/>
    <cellStyle name="Note 7 2 3 2 3 3" xfId="9906"/>
    <cellStyle name="Note 7 2 3 2 3 4" xfId="9907"/>
    <cellStyle name="Note 7 2 3 2 4" xfId="9908"/>
    <cellStyle name="Note 7 2 3 2 5" xfId="9909"/>
    <cellStyle name="Note 7 2 3 2 6" xfId="9910"/>
    <cellStyle name="Note 7 2 3 3" xfId="9911"/>
    <cellStyle name="Note 7 2 3 3 2" xfId="9912"/>
    <cellStyle name="Note 7 2 3 3 3" xfId="9913"/>
    <cellStyle name="Note 7 2 3 3 4" xfId="9914"/>
    <cellStyle name="Note 7 2 3 4" xfId="9915"/>
    <cellStyle name="Note 7 2 3 4 2" xfId="9916"/>
    <cellStyle name="Note 7 2 3 4 3" xfId="9917"/>
    <cellStyle name="Note 7 2 3 4 4" xfId="9918"/>
    <cellStyle name="Note 7 2 3 5" xfId="9919"/>
    <cellStyle name="Note 7 2 3 6" xfId="9920"/>
    <cellStyle name="Note 7 2 3 7" xfId="9921"/>
    <cellStyle name="Note 7 2 4" xfId="9922"/>
    <cellStyle name="Note 7 2 4 2" xfId="9923"/>
    <cellStyle name="Note 7 2 4 2 2" xfId="9924"/>
    <cellStyle name="Note 7 2 4 2 3" xfId="9925"/>
    <cellStyle name="Note 7 2 4 2 4" xfId="9926"/>
    <cellStyle name="Note 7 2 4 3" xfId="9927"/>
    <cellStyle name="Note 7 2 4 3 2" xfId="9928"/>
    <cellStyle name="Note 7 2 4 3 3" xfId="9929"/>
    <cellStyle name="Note 7 2 4 3 4" xfId="9930"/>
    <cellStyle name="Note 7 2 4 4" xfId="9931"/>
    <cellStyle name="Note 7 2 4 5" xfId="9932"/>
    <cellStyle name="Note 7 2 4 6" xfId="9933"/>
    <cellStyle name="Note 7 2 5" xfId="9934"/>
    <cellStyle name="Note 7 2 5 2" xfId="9935"/>
    <cellStyle name="Note 7 2 5 3" xfId="9936"/>
    <cellStyle name="Note 7 2 5 4" xfId="9937"/>
    <cellStyle name="Note 7 2 6" xfId="9938"/>
    <cellStyle name="Note 7 2 6 2" xfId="9939"/>
    <cellStyle name="Note 7 2 6 3" xfId="9940"/>
    <cellStyle name="Note 7 2 6 4" xfId="9941"/>
    <cellStyle name="Note 7 2 7" xfId="9942"/>
    <cellStyle name="Note 7 2 8" xfId="9943"/>
    <cellStyle name="Note 7 2 9" xfId="9944"/>
    <cellStyle name="Note 7 3" xfId="9945"/>
    <cellStyle name="Note 7 3 2" xfId="9946"/>
    <cellStyle name="Note 7 3 3" xfId="9947"/>
    <cellStyle name="Note 7 3 4" xfId="9948"/>
    <cellStyle name="Note 7 4" xfId="9949"/>
    <cellStyle name="Note 7 4 2" xfId="9950"/>
    <cellStyle name="Note 7 4 3" xfId="9951"/>
    <cellStyle name="Note 7 4 4" xfId="9952"/>
    <cellStyle name="Note 7 5" xfId="9953"/>
    <cellStyle name="Note 7 5 2" xfId="9954"/>
    <cellStyle name="Note 7 5 3" xfId="9955"/>
    <cellStyle name="Note 7 6" xfId="9956"/>
    <cellStyle name="Note 8" xfId="9957"/>
    <cellStyle name="Note 8 2" xfId="9958"/>
    <cellStyle name="Note 8 2 2" xfId="9959"/>
    <cellStyle name="Note 8 2 2 2" xfId="9960"/>
    <cellStyle name="Note 8 2 2 2 2" xfId="9961"/>
    <cellStyle name="Note 8 2 2 2 2 2" xfId="9962"/>
    <cellStyle name="Note 8 2 2 2 2 3" xfId="9963"/>
    <cellStyle name="Note 8 2 2 2 2 4" xfId="9964"/>
    <cellStyle name="Note 8 2 2 2 3" xfId="9965"/>
    <cellStyle name="Note 8 2 2 2 3 2" xfId="9966"/>
    <cellStyle name="Note 8 2 2 2 3 3" xfId="9967"/>
    <cellStyle name="Note 8 2 2 2 3 4" xfId="9968"/>
    <cellStyle name="Note 8 2 2 2 4" xfId="9969"/>
    <cellStyle name="Note 8 2 2 2 5" xfId="9970"/>
    <cellStyle name="Note 8 2 2 2 6" xfId="9971"/>
    <cellStyle name="Note 8 2 2 3" xfId="9972"/>
    <cellStyle name="Note 8 2 2 3 2" xfId="9973"/>
    <cellStyle name="Note 8 2 2 3 3" xfId="9974"/>
    <cellStyle name="Note 8 2 2 3 4" xfId="9975"/>
    <cellStyle name="Note 8 2 2 4" xfId="9976"/>
    <cellStyle name="Note 8 2 2 4 2" xfId="9977"/>
    <cellStyle name="Note 8 2 2 4 3" xfId="9978"/>
    <cellStyle name="Note 8 2 2 4 4" xfId="9979"/>
    <cellStyle name="Note 8 2 2 5" xfId="9980"/>
    <cellStyle name="Note 8 2 2 6" xfId="9981"/>
    <cellStyle name="Note 8 2 2 7" xfId="9982"/>
    <cellStyle name="Note 8 2 3" xfId="9983"/>
    <cellStyle name="Note 8 2 3 2" xfId="9984"/>
    <cellStyle name="Note 8 2 3 2 2" xfId="9985"/>
    <cellStyle name="Note 8 2 3 2 3" xfId="9986"/>
    <cellStyle name="Note 8 2 3 2 4" xfId="9987"/>
    <cellStyle name="Note 8 2 3 3" xfId="9988"/>
    <cellStyle name="Note 8 2 3 3 2" xfId="9989"/>
    <cellStyle name="Note 8 2 3 3 3" xfId="9990"/>
    <cellStyle name="Note 8 2 3 3 4" xfId="9991"/>
    <cellStyle name="Note 8 2 3 4" xfId="9992"/>
    <cellStyle name="Note 8 2 3 5" xfId="9993"/>
    <cellStyle name="Note 8 2 3 6" xfId="9994"/>
    <cellStyle name="Note 8 2 4" xfId="9995"/>
    <cellStyle name="Note 8 2 4 2" xfId="9996"/>
    <cellStyle name="Note 8 2 4 3" xfId="9997"/>
    <cellStyle name="Note 8 2 4 4" xfId="9998"/>
    <cellStyle name="Note 8 2 5" xfId="9999"/>
    <cellStyle name="Note 8 2 5 2" xfId="10000"/>
    <cellStyle name="Note 8 2 5 3" xfId="10001"/>
    <cellStyle name="Note 8 2 5 4" xfId="10002"/>
    <cellStyle name="Note 8 2 6" xfId="10003"/>
    <cellStyle name="Note 8 2 7" xfId="10004"/>
    <cellStyle name="Note 8 2 8" xfId="10005"/>
    <cellStyle name="Note 8 3" xfId="10006"/>
    <cellStyle name="Note 8 3 2" xfId="10007"/>
    <cellStyle name="Note 8 3 2 2" xfId="10008"/>
    <cellStyle name="Note 8 3 2 2 2" xfId="10009"/>
    <cellStyle name="Note 8 3 2 2 3" xfId="10010"/>
    <cellStyle name="Note 8 3 2 2 4" xfId="10011"/>
    <cellStyle name="Note 8 3 2 3" xfId="10012"/>
    <cellStyle name="Note 8 3 2 3 2" xfId="10013"/>
    <cellStyle name="Note 8 3 2 3 3" xfId="10014"/>
    <cellStyle name="Note 8 3 2 3 4" xfId="10015"/>
    <cellStyle name="Note 8 3 2 4" xfId="10016"/>
    <cellStyle name="Note 8 3 2 5" xfId="10017"/>
    <cellStyle name="Note 8 3 2 6" xfId="10018"/>
    <cellStyle name="Note 8 3 3" xfId="10019"/>
    <cellStyle name="Note 8 3 3 2" xfId="10020"/>
    <cellStyle name="Note 8 3 3 3" xfId="10021"/>
    <cellStyle name="Note 8 3 3 4" xfId="10022"/>
    <cellStyle name="Note 8 3 4" xfId="10023"/>
    <cellStyle name="Note 8 3 4 2" xfId="10024"/>
    <cellStyle name="Note 8 3 4 3" xfId="10025"/>
    <cellStyle name="Note 8 3 4 4" xfId="10026"/>
    <cellStyle name="Note 8 3 5" xfId="10027"/>
    <cellStyle name="Note 8 3 6" xfId="10028"/>
    <cellStyle name="Note 8 3 7" xfId="10029"/>
    <cellStyle name="Note 8 4" xfId="10030"/>
    <cellStyle name="Note 8 4 2" xfId="10031"/>
    <cellStyle name="Note 8 4 2 2" xfId="10032"/>
    <cellStyle name="Note 8 4 2 3" xfId="10033"/>
    <cellStyle name="Note 8 4 2 4" xfId="10034"/>
    <cellStyle name="Note 8 4 3" xfId="10035"/>
    <cellStyle name="Note 8 4 3 2" xfId="10036"/>
    <cellStyle name="Note 8 4 3 3" xfId="10037"/>
    <cellStyle name="Note 8 4 3 4" xfId="10038"/>
    <cellStyle name="Note 8 4 4" xfId="10039"/>
    <cellStyle name="Note 8 4 5" xfId="10040"/>
    <cellStyle name="Note 8 4 6" xfId="10041"/>
    <cellStyle name="Note 8 5" xfId="10042"/>
    <cellStyle name="Note 8 5 2" xfId="10043"/>
    <cellStyle name="Note 8 5 3" xfId="10044"/>
    <cellStyle name="Note 8 5 4" xfId="10045"/>
    <cellStyle name="Note 8 6" xfId="10046"/>
    <cellStyle name="Note 8 6 2" xfId="10047"/>
    <cellStyle name="Note 8 6 3" xfId="10048"/>
    <cellStyle name="Note 8 6 4" xfId="10049"/>
    <cellStyle name="Note 8 7" xfId="10050"/>
    <cellStyle name="Note 8 8" xfId="10051"/>
    <cellStyle name="Note 8 9" xfId="10052"/>
    <cellStyle name="Note 9" xfId="10053"/>
    <cellStyle name="Note 9 2" xfId="10054"/>
    <cellStyle name="Note 9 2 2" xfId="10055"/>
    <cellStyle name="Note 9 2 2 2" xfId="10056"/>
    <cellStyle name="Note 9 2 2 2 2" xfId="10057"/>
    <cellStyle name="Note 9 2 2 2 3" xfId="10058"/>
    <cellStyle name="Note 9 2 2 2 4" xfId="10059"/>
    <cellStyle name="Note 9 2 2 3" xfId="10060"/>
    <cellStyle name="Note 9 2 2 3 2" xfId="10061"/>
    <cellStyle name="Note 9 2 2 3 3" xfId="10062"/>
    <cellStyle name="Note 9 2 2 3 4" xfId="10063"/>
    <cellStyle name="Note 9 2 2 4" xfId="10064"/>
    <cellStyle name="Note 9 2 2 5" xfId="10065"/>
    <cellStyle name="Note 9 2 2 6" xfId="10066"/>
    <cellStyle name="Note 9 2 3" xfId="10067"/>
    <cellStyle name="Note 9 2 3 2" xfId="10068"/>
    <cellStyle name="Note 9 2 3 3" xfId="10069"/>
    <cellStyle name="Note 9 2 3 4" xfId="10070"/>
    <cellStyle name="Note 9 2 4" xfId="10071"/>
    <cellStyle name="Note 9 2 4 2" xfId="10072"/>
    <cellStyle name="Note 9 2 4 3" xfId="10073"/>
    <cellStyle name="Note 9 2 4 4" xfId="10074"/>
    <cellStyle name="Note 9 2 5" xfId="10075"/>
    <cellStyle name="Note 9 2 6" xfId="10076"/>
    <cellStyle name="Note 9 2 7" xfId="10077"/>
    <cellStyle name="Note 9 3" xfId="10078"/>
    <cellStyle name="Note 9 3 2" xfId="10079"/>
    <cellStyle name="Note 9 3 2 2" xfId="10080"/>
    <cellStyle name="Note 9 3 2 3" xfId="10081"/>
    <cellStyle name="Note 9 3 2 4" xfId="10082"/>
    <cellStyle name="Note 9 3 3" xfId="10083"/>
    <cellStyle name="Note 9 3 3 2" xfId="10084"/>
    <cellStyle name="Note 9 3 3 3" xfId="10085"/>
    <cellStyle name="Note 9 3 3 4" xfId="10086"/>
    <cellStyle name="Note 9 3 4" xfId="10087"/>
    <cellStyle name="Note 9 3 5" xfId="10088"/>
    <cellStyle name="Note 9 3 6" xfId="10089"/>
    <cellStyle name="Note 9 4" xfId="10090"/>
    <cellStyle name="Note 9 4 2" xfId="10091"/>
    <cellStyle name="Note 9 4 3" xfId="10092"/>
    <cellStyle name="Note 9 4 4" xfId="10093"/>
    <cellStyle name="Note 9 5" xfId="10094"/>
    <cellStyle name="Note 9 5 2" xfId="10095"/>
    <cellStyle name="Note 9 5 3" xfId="10096"/>
    <cellStyle name="Note 9 5 4" xfId="10097"/>
    <cellStyle name="Note 9 6" xfId="10098"/>
    <cellStyle name="Note 9 7" xfId="10099"/>
    <cellStyle name="Note 9 8" xfId="10100"/>
    <cellStyle name="Output 10" xfId="10101"/>
    <cellStyle name="Output 10 2" xfId="10102"/>
    <cellStyle name="Output 10 2 2" xfId="10103"/>
    <cellStyle name="Output 10 2 2 2" xfId="10104"/>
    <cellStyle name="Output 10 2 2 3" xfId="10105"/>
    <cellStyle name="Output 10 2 2 4" xfId="10106"/>
    <cellStyle name="Output 10 2 3" xfId="10107"/>
    <cellStyle name="Output 10 2 3 2" xfId="10108"/>
    <cellStyle name="Output 10 2 3 3" xfId="10109"/>
    <cellStyle name="Output 10 2 3 4" xfId="10110"/>
    <cellStyle name="Output 10 2 4" xfId="10111"/>
    <cellStyle name="Output 10 2 4 2" xfId="10112"/>
    <cellStyle name="Output 10 2 4 3" xfId="10113"/>
    <cellStyle name="Output 10 2 5" xfId="10114"/>
    <cellStyle name="Output 10 2 5 2" xfId="10115"/>
    <cellStyle name="Output 10 2 5 3" xfId="10116"/>
    <cellStyle name="Output 10 2 6" xfId="10117"/>
    <cellStyle name="Output 10 3" xfId="10118"/>
    <cellStyle name="Output 10 3 2" xfId="10119"/>
    <cellStyle name="Output 10 3 3" xfId="10120"/>
    <cellStyle name="Output 10 3 4" xfId="10121"/>
    <cellStyle name="Output 10 4" xfId="10122"/>
    <cellStyle name="Output 10 4 2" xfId="10123"/>
    <cellStyle name="Output 10 4 3" xfId="10124"/>
    <cellStyle name="Output 10 4 4" xfId="10125"/>
    <cellStyle name="Output 10 5" xfId="10126"/>
    <cellStyle name="Output 10 5 2" xfId="10127"/>
    <cellStyle name="Output 10 5 3" xfId="10128"/>
    <cellStyle name="Output 10 6" xfId="10129"/>
    <cellStyle name="Output 10 6 2" xfId="10130"/>
    <cellStyle name="Output 10 6 3" xfId="10131"/>
    <cellStyle name="Output 10 7" xfId="10132"/>
    <cellStyle name="Output 11" xfId="10133"/>
    <cellStyle name="Output 11 2" xfId="10134"/>
    <cellStyle name="Output 11 2 2" xfId="10135"/>
    <cellStyle name="Output 11 2 3" xfId="10136"/>
    <cellStyle name="Output 11 2 4" xfId="10137"/>
    <cellStyle name="Output 11 3" xfId="10138"/>
    <cellStyle name="Output 11 3 2" xfId="10139"/>
    <cellStyle name="Output 11 3 3" xfId="10140"/>
    <cellStyle name="Output 11 3 4" xfId="10141"/>
    <cellStyle name="Output 11 4" xfId="10142"/>
    <cellStyle name="Output 11 4 2" xfId="10143"/>
    <cellStyle name="Output 11 4 3" xfId="10144"/>
    <cellStyle name="Output 11 5" xfId="10145"/>
    <cellStyle name="Output 11 5 2" xfId="10146"/>
    <cellStyle name="Output 11 5 3" xfId="10147"/>
    <cellStyle name="Output 11 6" xfId="10148"/>
    <cellStyle name="Output 12" xfId="10149"/>
    <cellStyle name="Output 12 2" xfId="10150"/>
    <cellStyle name="Output 12 3" xfId="10151"/>
    <cellStyle name="Output 12 4" xfId="10152"/>
    <cellStyle name="Output 13" xfId="10153"/>
    <cellStyle name="Output 13 2" xfId="10154"/>
    <cellStyle name="Output 13 3" xfId="10155"/>
    <cellStyle name="Output 13 4" xfId="10156"/>
    <cellStyle name="Output 14" xfId="10157"/>
    <cellStyle name="Output 14 2" xfId="10158"/>
    <cellStyle name="Output 14 3" xfId="10159"/>
    <cellStyle name="Output 14 4" xfId="10160"/>
    <cellStyle name="Output 15" xfId="10161"/>
    <cellStyle name="Output 15 2" xfId="10162"/>
    <cellStyle name="Output 15 3" xfId="10163"/>
    <cellStyle name="Output 16" xfId="10164"/>
    <cellStyle name="Output 16 2" xfId="10165"/>
    <cellStyle name="Output 16 3" xfId="10166"/>
    <cellStyle name="Output 2" xfId="10167"/>
    <cellStyle name="Output 2 2" xfId="10168"/>
    <cellStyle name="Output 2 2 2" xfId="10169"/>
    <cellStyle name="Output 2 2 2 2" xfId="10170"/>
    <cellStyle name="Output 2 2 2 2 2" xfId="10171"/>
    <cellStyle name="Output 2 2 2 2 2 2" xfId="10172"/>
    <cellStyle name="Output 2 2 2 2 2 2 2" xfId="10173"/>
    <cellStyle name="Output 2 2 2 2 2 2 2 2" xfId="10174"/>
    <cellStyle name="Output 2 2 2 2 2 2 2 3" xfId="10175"/>
    <cellStyle name="Output 2 2 2 2 2 2 2 4" xfId="10176"/>
    <cellStyle name="Output 2 2 2 2 2 2 3" xfId="10177"/>
    <cellStyle name="Output 2 2 2 2 2 2 3 2" xfId="10178"/>
    <cellStyle name="Output 2 2 2 2 2 2 3 3" xfId="10179"/>
    <cellStyle name="Output 2 2 2 2 2 2 3 4" xfId="10180"/>
    <cellStyle name="Output 2 2 2 2 2 2 4" xfId="10181"/>
    <cellStyle name="Output 2 2 2 2 2 2 4 2" xfId="10182"/>
    <cellStyle name="Output 2 2 2 2 2 2 4 3" xfId="10183"/>
    <cellStyle name="Output 2 2 2 2 2 2 5" xfId="10184"/>
    <cellStyle name="Output 2 2 2 2 2 2 5 2" xfId="10185"/>
    <cellStyle name="Output 2 2 2 2 2 2 5 3" xfId="10186"/>
    <cellStyle name="Output 2 2 2 2 2 2 6" xfId="10187"/>
    <cellStyle name="Output 2 2 2 2 2 3" xfId="10188"/>
    <cellStyle name="Output 2 2 2 2 2 3 2" xfId="10189"/>
    <cellStyle name="Output 2 2 2 2 2 3 3" xfId="10190"/>
    <cellStyle name="Output 2 2 2 2 2 3 4" xfId="10191"/>
    <cellStyle name="Output 2 2 2 2 2 4" xfId="10192"/>
    <cellStyle name="Output 2 2 2 2 2 4 2" xfId="10193"/>
    <cellStyle name="Output 2 2 2 2 2 4 3" xfId="10194"/>
    <cellStyle name="Output 2 2 2 2 2 4 4" xfId="10195"/>
    <cellStyle name="Output 2 2 2 2 2 5" xfId="10196"/>
    <cellStyle name="Output 2 2 2 2 2 5 2" xfId="10197"/>
    <cellStyle name="Output 2 2 2 2 2 5 3" xfId="10198"/>
    <cellStyle name="Output 2 2 2 2 2 6" xfId="10199"/>
    <cellStyle name="Output 2 2 2 2 2 6 2" xfId="10200"/>
    <cellStyle name="Output 2 2 2 2 2 6 3" xfId="10201"/>
    <cellStyle name="Output 2 2 2 2 2 7" xfId="10202"/>
    <cellStyle name="Output 2 2 2 2 3" xfId="10203"/>
    <cellStyle name="Output 2 2 2 2 3 2" xfId="10204"/>
    <cellStyle name="Output 2 2 2 2 3 2 2" xfId="10205"/>
    <cellStyle name="Output 2 2 2 2 3 2 3" xfId="10206"/>
    <cellStyle name="Output 2 2 2 2 3 2 4" xfId="10207"/>
    <cellStyle name="Output 2 2 2 2 3 3" xfId="10208"/>
    <cellStyle name="Output 2 2 2 2 3 3 2" xfId="10209"/>
    <cellStyle name="Output 2 2 2 2 3 3 3" xfId="10210"/>
    <cellStyle name="Output 2 2 2 2 3 3 4" xfId="10211"/>
    <cellStyle name="Output 2 2 2 2 3 4" xfId="10212"/>
    <cellStyle name="Output 2 2 2 2 3 4 2" xfId="10213"/>
    <cellStyle name="Output 2 2 2 2 3 4 3" xfId="10214"/>
    <cellStyle name="Output 2 2 2 2 3 5" xfId="10215"/>
    <cellStyle name="Output 2 2 2 2 3 5 2" xfId="10216"/>
    <cellStyle name="Output 2 2 2 2 3 5 3" xfId="10217"/>
    <cellStyle name="Output 2 2 2 2 3 6" xfId="10218"/>
    <cellStyle name="Output 2 2 2 2 4" xfId="10219"/>
    <cellStyle name="Output 2 2 2 2 4 2" xfId="10220"/>
    <cellStyle name="Output 2 2 2 2 4 3" xfId="10221"/>
    <cellStyle name="Output 2 2 2 2 4 4" xfId="10222"/>
    <cellStyle name="Output 2 2 2 2 5" xfId="10223"/>
    <cellStyle name="Output 2 2 2 2 5 2" xfId="10224"/>
    <cellStyle name="Output 2 2 2 2 5 3" xfId="10225"/>
    <cellStyle name="Output 2 2 2 2 5 4" xfId="10226"/>
    <cellStyle name="Output 2 2 2 2 6" xfId="10227"/>
    <cellStyle name="Output 2 2 2 2 6 2" xfId="10228"/>
    <cellStyle name="Output 2 2 2 2 6 3" xfId="10229"/>
    <cellStyle name="Output 2 2 2 2 7" xfId="10230"/>
    <cellStyle name="Output 2 2 2 2 7 2" xfId="10231"/>
    <cellStyle name="Output 2 2 2 2 7 3" xfId="10232"/>
    <cellStyle name="Output 2 2 2 2 8" xfId="10233"/>
    <cellStyle name="Output 2 2 2 3" xfId="10234"/>
    <cellStyle name="Output 2 2 2 3 2" xfId="10235"/>
    <cellStyle name="Output 2 2 2 3 2 2" xfId="10236"/>
    <cellStyle name="Output 2 2 2 3 2 2 2" xfId="10237"/>
    <cellStyle name="Output 2 2 2 3 2 2 3" xfId="10238"/>
    <cellStyle name="Output 2 2 2 3 2 2 4" xfId="10239"/>
    <cellStyle name="Output 2 2 2 3 2 3" xfId="10240"/>
    <cellStyle name="Output 2 2 2 3 2 3 2" xfId="10241"/>
    <cellStyle name="Output 2 2 2 3 2 3 3" xfId="10242"/>
    <cellStyle name="Output 2 2 2 3 2 3 4" xfId="10243"/>
    <cellStyle name="Output 2 2 2 3 2 4" xfId="10244"/>
    <cellStyle name="Output 2 2 2 3 2 4 2" xfId="10245"/>
    <cellStyle name="Output 2 2 2 3 2 4 3" xfId="10246"/>
    <cellStyle name="Output 2 2 2 3 2 5" xfId="10247"/>
    <cellStyle name="Output 2 2 2 3 2 5 2" xfId="10248"/>
    <cellStyle name="Output 2 2 2 3 2 5 3" xfId="10249"/>
    <cellStyle name="Output 2 2 2 3 2 6" xfId="10250"/>
    <cellStyle name="Output 2 2 2 3 3" xfId="10251"/>
    <cellStyle name="Output 2 2 2 3 3 2" xfId="10252"/>
    <cellStyle name="Output 2 2 2 3 3 3" xfId="10253"/>
    <cellStyle name="Output 2 2 2 3 3 4" xfId="10254"/>
    <cellStyle name="Output 2 2 2 3 4" xfId="10255"/>
    <cellStyle name="Output 2 2 2 3 4 2" xfId="10256"/>
    <cellStyle name="Output 2 2 2 3 4 3" xfId="10257"/>
    <cellStyle name="Output 2 2 2 3 4 4" xfId="10258"/>
    <cellStyle name="Output 2 2 2 3 5" xfId="10259"/>
    <cellStyle name="Output 2 2 2 3 5 2" xfId="10260"/>
    <cellStyle name="Output 2 2 2 3 5 3" xfId="10261"/>
    <cellStyle name="Output 2 2 2 3 6" xfId="10262"/>
    <cellStyle name="Output 2 2 2 3 6 2" xfId="10263"/>
    <cellStyle name="Output 2 2 2 3 6 3" xfId="10264"/>
    <cellStyle name="Output 2 2 2 3 7" xfId="10265"/>
    <cellStyle name="Output 2 2 2 4" xfId="10266"/>
    <cellStyle name="Output 2 2 2 4 2" xfId="10267"/>
    <cellStyle name="Output 2 2 2 4 2 2" xfId="10268"/>
    <cellStyle name="Output 2 2 2 4 2 3" xfId="10269"/>
    <cellStyle name="Output 2 2 2 4 2 4" xfId="10270"/>
    <cellStyle name="Output 2 2 2 4 3" xfId="10271"/>
    <cellStyle name="Output 2 2 2 4 3 2" xfId="10272"/>
    <cellStyle name="Output 2 2 2 4 3 3" xfId="10273"/>
    <cellStyle name="Output 2 2 2 4 3 4" xfId="10274"/>
    <cellStyle name="Output 2 2 2 4 4" xfId="10275"/>
    <cellStyle name="Output 2 2 2 4 4 2" xfId="10276"/>
    <cellStyle name="Output 2 2 2 4 4 3" xfId="10277"/>
    <cellStyle name="Output 2 2 2 4 5" xfId="10278"/>
    <cellStyle name="Output 2 2 2 4 5 2" xfId="10279"/>
    <cellStyle name="Output 2 2 2 4 5 3" xfId="10280"/>
    <cellStyle name="Output 2 2 2 4 6" xfId="10281"/>
    <cellStyle name="Output 2 2 2 5" xfId="10282"/>
    <cellStyle name="Output 2 2 2 5 2" xfId="10283"/>
    <cellStyle name="Output 2 2 2 5 3" xfId="10284"/>
    <cellStyle name="Output 2 2 2 5 4" xfId="10285"/>
    <cellStyle name="Output 2 2 2 6" xfId="10286"/>
    <cellStyle name="Output 2 2 2 6 2" xfId="10287"/>
    <cellStyle name="Output 2 2 2 6 3" xfId="10288"/>
    <cellStyle name="Output 2 2 2 6 4" xfId="10289"/>
    <cellStyle name="Output 2 2 2 7" xfId="10290"/>
    <cellStyle name="Output 2 2 2 7 2" xfId="10291"/>
    <cellStyle name="Output 2 2 2 7 3" xfId="10292"/>
    <cellStyle name="Output 2 2 2 8" xfId="10293"/>
    <cellStyle name="Output 2 2 2 8 2" xfId="10294"/>
    <cellStyle name="Output 2 2 2 8 3" xfId="10295"/>
    <cellStyle name="Output 2 2 2 9" xfId="10296"/>
    <cellStyle name="Output 2 2 3" xfId="10297"/>
    <cellStyle name="Output 2 2 3 2" xfId="10298"/>
    <cellStyle name="Output 2 2 3 3" xfId="10299"/>
    <cellStyle name="Output 2 2 3 4" xfId="10300"/>
    <cellStyle name="Output 2 2 4" xfId="10301"/>
    <cellStyle name="Output 2 2 4 2" xfId="10302"/>
    <cellStyle name="Output 2 2 4 3" xfId="10303"/>
    <cellStyle name="Output 2 2 4 4" xfId="10304"/>
    <cellStyle name="Output 2 2 5" xfId="10305"/>
    <cellStyle name="Output 2 2 5 2" xfId="10306"/>
    <cellStyle name="Output 2 2 5 3" xfId="10307"/>
    <cellStyle name="Output 2 2 6" xfId="10308"/>
    <cellStyle name="Output 2 2 6 2" xfId="10309"/>
    <cellStyle name="Output 2 2 6 3" xfId="10310"/>
    <cellStyle name="Output 2 2 7" xfId="10311"/>
    <cellStyle name="Output 2 3" xfId="10312"/>
    <cellStyle name="Output 2 3 2" xfId="10313"/>
    <cellStyle name="Output 2 3 2 2" xfId="10314"/>
    <cellStyle name="Output 2 3 2 2 2" xfId="10315"/>
    <cellStyle name="Output 2 3 2 2 2 2" xfId="10316"/>
    <cellStyle name="Output 2 3 2 2 2 2 2" xfId="10317"/>
    <cellStyle name="Output 2 3 2 2 2 2 3" xfId="10318"/>
    <cellStyle name="Output 2 3 2 2 2 2 4" xfId="10319"/>
    <cellStyle name="Output 2 3 2 2 2 3" xfId="10320"/>
    <cellStyle name="Output 2 3 2 2 2 3 2" xfId="10321"/>
    <cellStyle name="Output 2 3 2 2 2 3 3" xfId="10322"/>
    <cellStyle name="Output 2 3 2 2 2 3 4" xfId="10323"/>
    <cellStyle name="Output 2 3 2 2 2 4" xfId="10324"/>
    <cellStyle name="Output 2 3 2 2 2 4 2" xfId="10325"/>
    <cellStyle name="Output 2 3 2 2 2 4 3" xfId="10326"/>
    <cellStyle name="Output 2 3 2 2 2 5" xfId="10327"/>
    <cellStyle name="Output 2 3 2 2 2 5 2" xfId="10328"/>
    <cellStyle name="Output 2 3 2 2 2 5 3" xfId="10329"/>
    <cellStyle name="Output 2 3 2 2 2 6" xfId="10330"/>
    <cellStyle name="Output 2 3 2 2 3" xfId="10331"/>
    <cellStyle name="Output 2 3 2 2 3 2" xfId="10332"/>
    <cellStyle name="Output 2 3 2 2 3 3" xfId="10333"/>
    <cellStyle name="Output 2 3 2 2 3 4" xfId="10334"/>
    <cellStyle name="Output 2 3 2 2 4" xfId="10335"/>
    <cellStyle name="Output 2 3 2 2 4 2" xfId="10336"/>
    <cellStyle name="Output 2 3 2 2 4 3" xfId="10337"/>
    <cellStyle name="Output 2 3 2 2 4 4" xfId="10338"/>
    <cellStyle name="Output 2 3 2 2 5" xfId="10339"/>
    <cellStyle name="Output 2 3 2 2 5 2" xfId="10340"/>
    <cellStyle name="Output 2 3 2 2 5 3" xfId="10341"/>
    <cellStyle name="Output 2 3 2 2 6" xfId="10342"/>
    <cellStyle name="Output 2 3 2 2 6 2" xfId="10343"/>
    <cellStyle name="Output 2 3 2 2 6 3" xfId="10344"/>
    <cellStyle name="Output 2 3 2 2 7" xfId="10345"/>
    <cellStyle name="Output 2 3 2 3" xfId="10346"/>
    <cellStyle name="Output 2 3 2 3 2" xfId="10347"/>
    <cellStyle name="Output 2 3 2 3 2 2" xfId="10348"/>
    <cellStyle name="Output 2 3 2 3 2 3" xfId="10349"/>
    <cellStyle name="Output 2 3 2 3 2 4" xfId="10350"/>
    <cellStyle name="Output 2 3 2 3 3" xfId="10351"/>
    <cellStyle name="Output 2 3 2 3 3 2" xfId="10352"/>
    <cellStyle name="Output 2 3 2 3 3 3" xfId="10353"/>
    <cellStyle name="Output 2 3 2 3 3 4" xfId="10354"/>
    <cellStyle name="Output 2 3 2 3 4" xfId="10355"/>
    <cellStyle name="Output 2 3 2 3 4 2" xfId="10356"/>
    <cellStyle name="Output 2 3 2 3 4 3" xfId="10357"/>
    <cellStyle name="Output 2 3 2 3 5" xfId="10358"/>
    <cellStyle name="Output 2 3 2 3 5 2" xfId="10359"/>
    <cellStyle name="Output 2 3 2 3 5 3" xfId="10360"/>
    <cellStyle name="Output 2 3 2 3 6" xfId="10361"/>
    <cellStyle name="Output 2 3 2 4" xfId="10362"/>
    <cellStyle name="Output 2 3 2 4 2" xfId="10363"/>
    <cellStyle name="Output 2 3 2 4 3" xfId="10364"/>
    <cellStyle name="Output 2 3 2 4 4" xfId="10365"/>
    <cellStyle name="Output 2 3 2 5" xfId="10366"/>
    <cellStyle name="Output 2 3 2 5 2" xfId="10367"/>
    <cellStyle name="Output 2 3 2 5 3" xfId="10368"/>
    <cellStyle name="Output 2 3 2 5 4" xfId="10369"/>
    <cellStyle name="Output 2 3 2 6" xfId="10370"/>
    <cellStyle name="Output 2 3 2 6 2" xfId="10371"/>
    <cellStyle name="Output 2 3 2 6 3" xfId="10372"/>
    <cellStyle name="Output 2 3 2 7" xfId="10373"/>
    <cellStyle name="Output 2 3 2 7 2" xfId="10374"/>
    <cellStyle name="Output 2 3 2 7 3" xfId="10375"/>
    <cellStyle name="Output 2 3 2 8" xfId="10376"/>
    <cellStyle name="Output 2 3 3" xfId="10377"/>
    <cellStyle name="Output 2 3 3 2" xfId="10378"/>
    <cellStyle name="Output 2 3 3 2 2" xfId="10379"/>
    <cellStyle name="Output 2 3 3 2 2 2" xfId="10380"/>
    <cellStyle name="Output 2 3 3 2 2 3" xfId="10381"/>
    <cellStyle name="Output 2 3 3 2 2 4" xfId="10382"/>
    <cellStyle name="Output 2 3 3 2 3" xfId="10383"/>
    <cellStyle name="Output 2 3 3 2 3 2" xfId="10384"/>
    <cellStyle name="Output 2 3 3 2 3 3" xfId="10385"/>
    <cellStyle name="Output 2 3 3 2 3 4" xfId="10386"/>
    <cellStyle name="Output 2 3 3 2 4" xfId="10387"/>
    <cellStyle name="Output 2 3 3 2 4 2" xfId="10388"/>
    <cellStyle name="Output 2 3 3 2 4 3" xfId="10389"/>
    <cellStyle name="Output 2 3 3 2 5" xfId="10390"/>
    <cellStyle name="Output 2 3 3 2 5 2" xfId="10391"/>
    <cellStyle name="Output 2 3 3 2 5 3" xfId="10392"/>
    <cellStyle name="Output 2 3 3 2 6" xfId="10393"/>
    <cellStyle name="Output 2 3 3 3" xfId="10394"/>
    <cellStyle name="Output 2 3 3 3 2" xfId="10395"/>
    <cellStyle name="Output 2 3 3 3 3" xfId="10396"/>
    <cellStyle name="Output 2 3 3 3 4" xfId="10397"/>
    <cellStyle name="Output 2 3 3 4" xfId="10398"/>
    <cellStyle name="Output 2 3 3 4 2" xfId="10399"/>
    <cellStyle name="Output 2 3 3 4 3" xfId="10400"/>
    <cellStyle name="Output 2 3 3 4 4" xfId="10401"/>
    <cellStyle name="Output 2 3 3 5" xfId="10402"/>
    <cellStyle name="Output 2 3 3 5 2" xfId="10403"/>
    <cellStyle name="Output 2 3 3 5 3" xfId="10404"/>
    <cellStyle name="Output 2 3 3 6" xfId="10405"/>
    <cellStyle name="Output 2 3 3 6 2" xfId="10406"/>
    <cellStyle name="Output 2 3 3 6 3" xfId="10407"/>
    <cellStyle name="Output 2 3 3 7" xfId="10408"/>
    <cellStyle name="Output 2 3 4" xfId="10409"/>
    <cellStyle name="Output 2 3 4 2" xfId="10410"/>
    <cellStyle name="Output 2 3 4 2 2" xfId="10411"/>
    <cellStyle name="Output 2 3 4 2 3" xfId="10412"/>
    <cellStyle name="Output 2 3 4 2 4" xfId="10413"/>
    <cellStyle name="Output 2 3 4 3" xfId="10414"/>
    <cellStyle name="Output 2 3 4 3 2" xfId="10415"/>
    <cellStyle name="Output 2 3 4 3 3" xfId="10416"/>
    <cellStyle name="Output 2 3 4 3 4" xfId="10417"/>
    <cellStyle name="Output 2 3 4 4" xfId="10418"/>
    <cellStyle name="Output 2 3 4 4 2" xfId="10419"/>
    <cellStyle name="Output 2 3 4 4 3" xfId="10420"/>
    <cellStyle name="Output 2 3 4 5" xfId="10421"/>
    <cellStyle name="Output 2 3 4 5 2" xfId="10422"/>
    <cellStyle name="Output 2 3 4 5 3" xfId="10423"/>
    <cellStyle name="Output 2 3 4 6" xfId="10424"/>
    <cellStyle name="Output 2 3 5" xfId="10425"/>
    <cellStyle name="Output 2 3 5 2" xfId="10426"/>
    <cellStyle name="Output 2 3 5 3" xfId="10427"/>
    <cellStyle name="Output 2 3 5 4" xfId="10428"/>
    <cellStyle name="Output 2 3 6" xfId="10429"/>
    <cellStyle name="Output 2 3 6 2" xfId="10430"/>
    <cellStyle name="Output 2 3 6 3" xfId="10431"/>
    <cellStyle name="Output 2 3 6 4" xfId="10432"/>
    <cellStyle name="Output 2 3 7" xfId="10433"/>
    <cellStyle name="Output 2 3 7 2" xfId="10434"/>
    <cellStyle name="Output 2 3 7 3" xfId="10435"/>
    <cellStyle name="Output 2 3 8" xfId="10436"/>
    <cellStyle name="Output 2 3 8 2" xfId="10437"/>
    <cellStyle name="Output 2 3 8 3" xfId="10438"/>
    <cellStyle name="Output 2 3 9" xfId="10439"/>
    <cellStyle name="Output 2 4" xfId="10440"/>
    <cellStyle name="Output 2 4 2" xfId="10441"/>
    <cellStyle name="Output 2 4 3" xfId="10442"/>
    <cellStyle name="Output 2 4 4" xfId="10443"/>
    <cellStyle name="Output 2 5" xfId="10444"/>
    <cellStyle name="Output 2 5 2" xfId="10445"/>
    <cellStyle name="Output 2 5 3" xfId="10446"/>
    <cellStyle name="Output 2 5 4" xfId="10447"/>
    <cellStyle name="Output 2 6" xfId="10448"/>
    <cellStyle name="Output 2 6 2" xfId="10449"/>
    <cellStyle name="Output 2 6 3" xfId="10450"/>
    <cellStyle name="Output 2 7" xfId="10451"/>
    <cellStyle name="Output 2 7 2" xfId="10452"/>
    <cellStyle name="Output 2 7 3" xfId="10453"/>
    <cellStyle name="Output 2 8" xfId="10454"/>
    <cellStyle name="Output 3" xfId="10455"/>
    <cellStyle name="Output 3 2" xfId="10456"/>
    <cellStyle name="Output 3 2 2" xfId="10457"/>
    <cellStyle name="Output 3 2 2 2" xfId="10458"/>
    <cellStyle name="Output 3 2 2 2 2" xfId="10459"/>
    <cellStyle name="Output 3 2 2 2 2 2" xfId="10460"/>
    <cellStyle name="Output 3 2 2 2 2 2 2" xfId="10461"/>
    <cellStyle name="Output 3 2 2 2 2 2 2 2" xfId="10462"/>
    <cellStyle name="Output 3 2 2 2 2 2 2 3" xfId="10463"/>
    <cellStyle name="Output 3 2 2 2 2 2 2 4" xfId="10464"/>
    <cellStyle name="Output 3 2 2 2 2 2 3" xfId="10465"/>
    <cellStyle name="Output 3 2 2 2 2 2 3 2" xfId="10466"/>
    <cellStyle name="Output 3 2 2 2 2 2 3 3" xfId="10467"/>
    <cellStyle name="Output 3 2 2 2 2 2 3 4" xfId="10468"/>
    <cellStyle name="Output 3 2 2 2 2 2 4" xfId="10469"/>
    <cellStyle name="Output 3 2 2 2 2 2 4 2" xfId="10470"/>
    <cellStyle name="Output 3 2 2 2 2 2 4 3" xfId="10471"/>
    <cellStyle name="Output 3 2 2 2 2 2 5" xfId="10472"/>
    <cellStyle name="Output 3 2 2 2 2 2 5 2" xfId="10473"/>
    <cellStyle name="Output 3 2 2 2 2 2 5 3" xfId="10474"/>
    <cellStyle name="Output 3 2 2 2 2 2 6" xfId="10475"/>
    <cellStyle name="Output 3 2 2 2 2 3" xfId="10476"/>
    <cellStyle name="Output 3 2 2 2 2 3 2" xfId="10477"/>
    <cellStyle name="Output 3 2 2 2 2 3 3" xfId="10478"/>
    <cellStyle name="Output 3 2 2 2 2 3 4" xfId="10479"/>
    <cellStyle name="Output 3 2 2 2 2 4" xfId="10480"/>
    <cellStyle name="Output 3 2 2 2 2 4 2" xfId="10481"/>
    <cellStyle name="Output 3 2 2 2 2 4 3" xfId="10482"/>
    <cellStyle name="Output 3 2 2 2 2 4 4" xfId="10483"/>
    <cellStyle name="Output 3 2 2 2 2 5" xfId="10484"/>
    <cellStyle name="Output 3 2 2 2 2 5 2" xfId="10485"/>
    <cellStyle name="Output 3 2 2 2 2 5 3" xfId="10486"/>
    <cellStyle name="Output 3 2 2 2 2 6" xfId="10487"/>
    <cellStyle name="Output 3 2 2 2 2 6 2" xfId="10488"/>
    <cellStyle name="Output 3 2 2 2 2 6 3" xfId="10489"/>
    <cellStyle name="Output 3 2 2 2 2 7" xfId="10490"/>
    <cellStyle name="Output 3 2 2 2 3" xfId="10491"/>
    <cellStyle name="Output 3 2 2 2 3 2" xfId="10492"/>
    <cellStyle name="Output 3 2 2 2 3 2 2" xfId="10493"/>
    <cellStyle name="Output 3 2 2 2 3 2 3" xfId="10494"/>
    <cellStyle name="Output 3 2 2 2 3 2 4" xfId="10495"/>
    <cellStyle name="Output 3 2 2 2 3 3" xfId="10496"/>
    <cellStyle name="Output 3 2 2 2 3 3 2" xfId="10497"/>
    <cellStyle name="Output 3 2 2 2 3 3 3" xfId="10498"/>
    <cellStyle name="Output 3 2 2 2 3 3 4" xfId="10499"/>
    <cellStyle name="Output 3 2 2 2 3 4" xfId="10500"/>
    <cellStyle name="Output 3 2 2 2 3 4 2" xfId="10501"/>
    <cellStyle name="Output 3 2 2 2 3 4 3" xfId="10502"/>
    <cellStyle name="Output 3 2 2 2 3 5" xfId="10503"/>
    <cellStyle name="Output 3 2 2 2 3 5 2" xfId="10504"/>
    <cellStyle name="Output 3 2 2 2 3 5 3" xfId="10505"/>
    <cellStyle name="Output 3 2 2 2 3 6" xfId="10506"/>
    <cellStyle name="Output 3 2 2 2 4" xfId="10507"/>
    <cellStyle name="Output 3 2 2 2 4 2" xfId="10508"/>
    <cellStyle name="Output 3 2 2 2 4 3" xfId="10509"/>
    <cellStyle name="Output 3 2 2 2 4 4" xfId="10510"/>
    <cellStyle name="Output 3 2 2 2 5" xfId="10511"/>
    <cellStyle name="Output 3 2 2 2 5 2" xfId="10512"/>
    <cellStyle name="Output 3 2 2 2 5 3" xfId="10513"/>
    <cellStyle name="Output 3 2 2 2 5 4" xfId="10514"/>
    <cellStyle name="Output 3 2 2 2 6" xfId="10515"/>
    <cellStyle name="Output 3 2 2 2 6 2" xfId="10516"/>
    <cellStyle name="Output 3 2 2 2 6 3" xfId="10517"/>
    <cellStyle name="Output 3 2 2 2 7" xfId="10518"/>
    <cellStyle name="Output 3 2 2 2 7 2" xfId="10519"/>
    <cellStyle name="Output 3 2 2 2 7 3" xfId="10520"/>
    <cellStyle name="Output 3 2 2 2 8" xfId="10521"/>
    <cellStyle name="Output 3 2 2 3" xfId="10522"/>
    <cellStyle name="Output 3 2 2 3 2" xfId="10523"/>
    <cellStyle name="Output 3 2 2 3 2 2" xfId="10524"/>
    <cellStyle name="Output 3 2 2 3 2 2 2" xfId="10525"/>
    <cellStyle name="Output 3 2 2 3 2 2 3" xfId="10526"/>
    <cellStyle name="Output 3 2 2 3 2 2 4" xfId="10527"/>
    <cellStyle name="Output 3 2 2 3 2 3" xfId="10528"/>
    <cellStyle name="Output 3 2 2 3 2 3 2" xfId="10529"/>
    <cellStyle name="Output 3 2 2 3 2 3 3" xfId="10530"/>
    <cellStyle name="Output 3 2 2 3 2 3 4" xfId="10531"/>
    <cellStyle name="Output 3 2 2 3 2 4" xfId="10532"/>
    <cellStyle name="Output 3 2 2 3 2 4 2" xfId="10533"/>
    <cellStyle name="Output 3 2 2 3 2 4 3" xfId="10534"/>
    <cellStyle name="Output 3 2 2 3 2 5" xfId="10535"/>
    <cellStyle name="Output 3 2 2 3 2 5 2" xfId="10536"/>
    <cellStyle name="Output 3 2 2 3 2 5 3" xfId="10537"/>
    <cellStyle name="Output 3 2 2 3 2 6" xfId="10538"/>
    <cellStyle name="Output 3 2 2 3 3" xfId="10539"/>
    <cellStyle name="Output 3 2 2 3 3 2" xfId="10540"/>
    <cellStyle name="Output 3 2 2 3 3 3" xfId="10541"/>
    <cellStyle name="Output 3 2 2 3 3 4" xfId="10542"/>
    <cellStyle name="Output 3 2 2 3 4" xfId="10543"/>
    <cellStyle name="Output 3 2 2 3 4 2" xfId="10544"/>
    <cellStyle name="Output 3 2 2 3 4 3" xfId="10545"/>
    <cellStyle name="Output 3 2 2 3 4 4" xfId="10546"/>
    <cellStyle name="Output 3 2 2 3 5" xfId="10547"/>
    <cellStyle name="Output 3 2 2 3 5 2" xfId="10548"/>
    <cellStyle name="Output 3 2 2 3 5 3" xfId="10549"/>
    <cellStyle name="Output 3 2 2 3 6" xfId="10550"/>
    <cellStyle name="Output 3 2 2 3 6 2" xfId="10551"/>
    <cellStyle name="Output 3 2 2 3 6 3" xfId="10552"/>
    <cellStyle name="Output 3 2 2 3 7" xfId="10553"/>
    <cellStyle name="Output 3 2 2 4" xfId="10554"/>
    <cellStyle name="Output 3 2 2 4 2" xfId="10555"/>
    <cellStyle name="Output 3 2 2 4 2 2" xfId="10556"/>
    <cellStyle name="Output 3 2 2 4 2 3" xfId="10557"/>
    <cellStyle name="Output 3 2 2 4 2 4" xfId="10558"/>
    <cellStyle name="Output 3 2 2 4 3" xfId="10559"/>
    <cellStyle name="Output 3 2 2 4 3 2" xfId="10560"/>
    <cellStyle name="Output 3 2 2 4 3 3" xfId="10561"/>
    <cellStyle name="Output 3 2 2 4 3 4" xfId="10562"/>
    <cellStyle name="Output 3 2 2 4 4" xfId="10563"/>
    <cellStyle name="Output 3 2 2 4 4 2" xfId="10564"/>
    <cellStyle name="Output 3 2 2 4 4 3" xfId="10565"/>
    <cellStyle name="Output 3 2 2 4 5" xfId="10566"/>
    <cellStyle name="Output 3 2 2 4 5 2" xfId="10567"/>
    <cellStyle name="Output 3 2 2 4 5 3" xfId="10568"/>
    <cellStyle name="Output 3 2 2 4 6" xfId="10569"/>
    <cellStyle name="Output 3 2 2 5" xfId="10570"/>
    <cellStyle name="Output 3 2 2 5 2" xfId="10571"/>
    <cellStyle name="Output 3 2 2 5 3" xfId="10572"/>
    <cellStyle name="Output 3 2 2 5 4" xfId="10573"/>
    <cellStyle name="Output 3 2 2 6" xfId="10574"/>
    <cellStyle name="Output 3 2 2 6 2" xfId="10575"/>
    <cellStyle name="Output 3 2 2 6 3" xfId="10576"/>
    <cellStyle name="Output 3 2 2 6 4" xfId="10577"/>
    <cellStyle name="Output 3 2 2 7" xfId="10578"/>
    <cellStyle name="Output 3 2 2 7 2" xfId="10579"/>
    <cellStyle name="Output 3 2 2 7 3" xfId="10580"/>
    <cellStyle name="Output 3 2 2 8" xfId="10581"/>
    <cellStyle name="Output 3 2 2 8 2" xfId="10582"/>
    <cellStyle name="Output 3 2 2 8 3" xfId="10583"/>
    <cellStyle name="Output 3 2 2 9" xfId="10584"/>
    <cellStyle name="Output 3 2 3" xfId="10585"/>
    <cellStyle name="Output 3 2 3 2" xfId="10586"/>
    <cellStyle name="Output 3 2 3 3" xfId="10587"/>
    <cellStyle name="Output 3 2 3 4" xfId="10588"/>
    <cellStyle name="Output 3 2 4" xfId="10589"/>
    <cellStyle name="Output 3 2 4 2" xfId="10590"/>
    <cellStyle name="Output 3 2 4 3" xfId="10591"/>
    <cellStyle name="Output 3 2 4 4" xfId="10592"/>
    <cellStyle name="Output 3 2 5" xfId="10593"/>
    <cellStyle name="Output 3 2 5 2" xfId="10594"/>
    <cellStyle name="Output 3 2 5 3" xfId="10595"/>
    <cellStyle name="Output 3 2 6" xfId="10596"/>
    <cellStyle name="Output 3 2 6 2" xfId="10597"/>
    <cellStyle name="Output 3 2 6 3" xfId="10598"/>
    <cellStyle name="Output 3 2 7" xfId="10599"/>
    <cellStyle name="Output 3 3" xfId="10600"/>
    <cellStyle name="Output 3 3 2" xfId="10601"/>
    <cellStyle name="Output 3 3 2 2" xfId="10602"/>
    <cellStyle name="Output 3 3 2 2 2" xfId="10603"/>
    <cellStyle name="Output 3 3 2 2 2 2" xfId="10604"/>
    <cellStyle name="Output 3 3 2 2 2 2 2" xfId="10605"/>
    <cellStyle name="Output 3 3 2 2 2 2 3" xfId="10606"/>
    <cellStyle name="Output 3 3 2 2 2 2 4" xfId="10607"/>
    <cellStyle name="Output 3 3 2 2 2 3" xfId="10608"/>
    <cellStyle name="Output 3 3 2 2 2 3 2" xfId="10609"/>
    <cellStyle name="Output 3 3 2 2 2 3 3" xfId="10610"/>
    <cellStyle name="Output 3 3 2 2 2 3 4" xfId="10611"/>
    <cellStyle name="Output 3 3 2 2 2 4" xfId="10612"/>
    <cellStyle name="Output 3 3 2 2 2 4 2" xfId="10613"/>
    <cellStyle name="Output 3 3 2 2 2 4 3" xfId="10614"/>
    <cellStyle name="Output 3 3 2 2 2 5" xfId="10615"/>
    <cellStyle name="Output 3 3 2 2 2 5 2" xfId="10616"/>
    <cellStyle name="Output 3 3 2 2 2 5 3" xfId="10617"/>
    <cellStyle name="Output 3 3 2 2 2 6" xfId="10618"/>
    <cellStyle name="Output 3 3 2 2 3" xfId="10619"/>
    <cellStyle name="Output 3 3 2 2 3 2" xfId="10620"/>
    <cellStyle name="Output 3 3 2 2 3 3" xfId="10621"/>
    <cellStyle name="Output 3 3 2 2 3 4" xfId="10622"/>
    <cellStyle name="Output 3 3 2 2 4" xfId="10623"/>
    <cellStyle name="Output 3 3 2 2 4 2" xfId="10624"/>
    <cellStyle name="Output 3 3 2 2 4 3" xfId="10625"/>
    <cellStyle name="Output 3 3 2 2 4 4" xfId="10626"/>
    <cellStyle name="Output 3 3 2 2 5" xfId="10627"/>
    <cellStyle name="Output 3 3 2 2 5 2" xfId="10628"/>
    <cellStyle name="Output 3 3 2 2 5 3" xfId="10629"/>
    <cellStyle name="Output 3 3 2 2 6" xfId="10630"/>
    <cellStyle name="Output 3 3 2 2 6 2" xfId="10631"/>
    <cellStyle name="Output 3 3 2 2 6 3" xfId="10632"/>
    <cellStyle name="Output 3 3 2 2 7" xfId="10633"/>
    <cellStyle name="Output 3 3 2 3" xfId="10634"/>
    <cellStyle name="Output 3 3 2 3 2" xfId="10635"/>
    <cellStyle name="Output 3 3 2 3 2 2" xfId="10636"/>
    <cellStyle name="Output 3 3 2 3 2 3" xfId="10637"/>
    <cellStyle name="Output 3 3 2 3 2 4" xfId="10638"/>
    <cellStyle name="Output 3 3 2 3 3" xfId="10639"/>
    <cellStyle name="Output 3 3 2 3 3 2" xfId="10640"/>
    <cellStyle name="Output 3 3 2 3 3 3" xfId="10641"/>
    <cellStyle name="Output 3 3 2 3 3 4" xfId="10642"/>
    <cellStyle name="Output 3 3 2 3 4" xfId="10643"/>
    <cellStyle name="Output 3 3 2 3 4 2" xfId="10644"/>
    <cellStyle name="Output 3 3 2 3 4 3" xfId="10645"/>
    <cellStyle name="Output 3 3 2 3 5" xfId="10646"/>
    <cellStyle name="Output 3 3 2 3 5 2" xfId="10647"/>
    <cellStyle name="Output 3 3 2 3 5 3" xfId="10648"/>
    <cellStyle name="Output 3 3 2 3 6" xfId="10649"/>
    <cellStyle name="Output 3 3 2 4" xfId="10650"/>
    <cellStyle name="Output 3 3 2 4 2" xfId="10651"/>
    <cellStyle name="Output 3 3 2 4 3" xfId="10652"/>
    <cellStyle name="Output 3 3 2 4 4" xfId="10653"/>
    <cellStyle name="Output 3 3 2 5" xfId="10654"/>
    <cellStyle name="Output 3 3 2 5 2" xfId="10655"/>
    <cellStyle name="Output 3 3 2 5 3" xfId="10656"/>
    <cellStyle name="Output 3 3 2 5 4" xfId="10657"/>
    <cellStyle name="Output 3 3 2 6" xfId="10658"/>
    <cellStyle name="Output 3 3 2 6 2" xfId="10659"/>
    <cellStyle name="Output 3 3 2 6 3" xfId="10660"/>
    <cellStyle name="Output 3 3 2 7" xfId="10661"/>
    <cellStyle name="Output 3 3 2 7 2" xfId="10662"/>
    <cellStyle name="Output 3 3 2 7 3" xfId="10663"/>
    <cellStyle name="Output 3 3 2 8" xfId="10664"/>
    <cellStyle name="Output 3 3 3" xfId="10665"/>
    <cellStyle name="Output 3 3 3 2" xfId="10666"/>
    <cellStyle name="Output 3 3 3 2 2" xfId="10667"/>
    <cellStyle name="Output 3 3 3 2 2 2" xfId="10668"/>
    <cellStyle name="Output 3 3 3 2 2 3" xfId="10669"/>
    <cellStyle name="Output 3 3 3 2 2 4" xfId="10670"/>
    <cellStyle name="Output 3 3 3 2 3" xfId="10671"/>
    <cellStyle name="Output 3 3 3 2 3 2" xfId="10672"/>
    <cellStyle name="Output 3 3 3 2 3 3" xfId="10673"/>
    <cellStyle name="Output 3 3 3 2 3 4" xfId="10674"/>
    <cellStyle name="Output 3 3 3 2 4" xfId="10675"/>
    <cellStyle name="Output 3 3 3 2 4 2" xfId="10676"/>
    <cellStyle name="Output 3 3 3 2 4 3" xfId="10677"/>
    <cellStyle name="Output 3 3 3 2 5" xfId="10678"/>
    <cellStyle name="Output 3 3 3 2 5 2" xfId="10679"/>
    <cellStyle name="Output 3 3 3 2 5 3" xfId="10680"/>
    <cellStyle name="Output 3 3 3 2 6" xfId="10681"/>
    <cellStyle name="Output 3 3 3 3" xfId="10682"/>
    <cellStyle name="Output 3 3 3 3 2" xfId="10683"/>
    <cellStyle name="Output 3 3 3 3 3" xfId="10684"/>
    <cellStyle name="Output 3 3 3 3 4" xfId="10685"/>
    <cellStyle name="Output 3 3 3 4" xfId="10686"/>
    <cellStyle name="Output 3 3 3 4 2" xfId="10687"/>
    <cellStyle name="Output 3 3 3 4 3" xfId="10688"/>
    <cellStyle name="Output 3 3 3 4 4" xfId="10689"/>
    <cellStyle name="Output 3 3 3 5" xfId="10690"/>
    <cellStyle name="Output 3 3 3 5 2" xfId="10691"/>
    <cellStyle name="Output 3 3 3 5 3" xfId="10692"/>
    <cellStyle name="Output 3 3 3 6" xfId="10693"/>
    <cellStyle name="Output 3 3 3 6 2" xfId="10694"/>
    <cellStyle name="Output 3 3 3 6 3" xfId="10695"/>
    <cellStyle name="Output 3 3 3 7" xfId="10696"/>
    <cellStyle name="Output 3 3 4" xfId="10697"/>
    <cellStyle name="Output 3 3 4 2" xfId="10698"/>
    <cellStyle name="Output 3 3 4 2 2" xfId="10699"/>
    <cellStyle name="Output 3 3 4 2 3" xfId="10700"/>
    <cellStyle name="Output 3 3 4 2 4" xfId="10701"/>
    <cellStyle name="Output 3 3 4 3" xfId="10702"/>
    <cellStyle name="Output 3 3 4 3 2" xfId="10703"/>
    <cellStyle name="Output 3 3 4 3 3" xfId="10704"/>
    <cellStyle name="Output 3 3 4 3 4" xfId="10705"/>
    <cellStyle name="Output 3 3 4 4" xfId="10706"/>
    <cellStyle name="Output 3 3 4 4 2" xfId="10707"/>
    <cellStyle name="Output 3 3 4 4 3" xfId="10708"/>
    <cellStyle name="Output 3 3 4 5" xfId="10709"/>
    <cellStyle name="Output 3 3 4 5 2" xfId="10710"/>
    <cellStyle name="Output 3 3 4 5 3" xfId="10711"/>
    <cellStyle name="Output 3 3 4 6" xfId="10712"/>
    <cellStyle name="Output 3 3 5" xfId="10713"/>
    <cellStyle name="Output 3 3 5 2" xfId="10714"/>
    <cellStyle name="Output 3 3 5 3" xfId="10715"/>
    <cellStyle name="Output 3 3 5 4" xfId="10716"/>
    <cellStyle name="Output 3 3 6" xfId="10717"/>
    <cellStyle name="Output 3 3 6 2" xfId="10718"/>
    <cellStyle name="Output 3 3 6 3" xfId="10719"/>
    <cellStyle name="Output 3 3 6 4" xfId="10720"/>
    <cellStyle name="Output 3 3 7" xfId="10721"/>
    <cellStyle name="Output 3 3 7 2" xfId="10722"/>
    <cellStyle name="Output 3 3 7 3" xfId="10723"/>
    <cellStyle name="Output 3 3 8" xfId="10724"/>
    <cellStyle name="Output 3 3 8 2" xfId="10725"/>
    <cellStyle name="Output 3 3 8 3" xfId="10726"/>
    <cellStyle name="Output 3 3 9" xfId="10727"/>
    <cellStyle name="Output 3 4" xfId="10728"/>
    <cellStyle name="Output 3 4 2" xfId="10729"/>
    <cellStyle name="Output 3 4 3" xfId="10730"/>
    <cellStyle name="Output 3 4 4" xfId="10731"/>
    <cellStyle name="Output 3 5" xfId="10732"/>
    <cellStyle name="Output 3 5 2" xfId="10733"/>
    <cellStyle name="Output 3 5 3" xfId="10734"/>
    <cellStyle name="Output 3 5 4" xfId="10735"/>
    <cellStyle name="Output 3 6" xfId="10736"/>
    <cellStyle name="Output 3 6 2" xfId="10737"/>
    <cellStyle name="Output 3 6 3" xfId="10738"/>
    <cellStyle name="Output 3 7" xfId="10739"/>
    <cellStyle name="Output 3 7 2" xfId="10740"/>
    <cellStyle name="Output 3 7 3" xfId="10741"/>
    <cellStyle name="Output 3 8" xfId="10742"/>
    <cellStyle name="Output 4" xfId="10743"/>
    <cellStyle name="Output 4 2" xfId="10744"/>
    <cellStyle name="Output 4 2 2" xfId="10745"/>
    <cellStyle name="Output 4 2 2 2" xfId="10746"/>
    <cellStyle name="Output 4 2 2 2 2" xfId="10747"/>
    <cellStyle name="Output 4 2 2 2 2 2" xfId="10748"/>
    <cellStyle name="Output 4 2 2 2 2 2 2" xfId="10749"/>
    <cellStyle name="Output 4 2 2 2 2 2 2 2" xfId="10750"/>
    <cellStyle name="Output 4 2 2 2 2 2 2 3" xfId="10751"/>
    <cellStyle name="Output 4 2 2 2 2 2 2 4" xfId="10752"/>
    <cellStyle name="Output 4 2 2 2 2 2 3" xfId="10753"/>
    <cellStyle name="Output 4 2 2 2 2 2 3 2" xfId="10754"/>
    <cellStyle name="Output 4 2 2 2 2 2 3 3" xfId="10755"/>
    <cellStyle name="Output 4 2 2 2 2 2 3 4" xfId="10756"/>
    <cellStyle name="Output 4 2 2 2 2 2 4" xfId="10757"/>
    <cellStyle name="Output 4 2 2 2 2 2 4 2" xfId="10758"/>
    <cellStyle name="Output 4 2 2 2 2 2 4 3" xfId="10759"/>
    <cellStyle name="Output 4 2 2 2 2 2 5" xfId="10760"/>
    <cellStyle name="Output 4 2 2 2 2 2 5 2" xfId="10761"/>
    <cellStyle name="Output 4 2 2 2 2 2 5 3" xfId="10762"/>
    <cellStyle name="Output 4 2 2 2 2 2 6" xfId="10763"/>
    <cellStyle name="Output 4 2 2 2 2 3" xfId="10764"/>
    <cellStyle name="Output 4 2 2 2 2 3 2" xfId="10765"/>
    <cellStyle name="Output 4 2 2 2 2 3 3" xfId="10766"/>
    <cellStyle name="Output 4 2 2 2 2 3 4" xfId="10767"/>
    <cellStyle name="Output 4 2 2 2 2 4" xfId="10768"/>
    <cellStyle name="Output 4 2 2 2 2 4 2" xfId="10769"/>
    <cellStyle name="Output 4 2 2 2 2 4 3" xfId="10770"/>
    <cellStyle name="Output 4 2 2 2 2 4 4" xfId="10771"/>
    <cellStyle name="Output 4 2 2 2 2 5" xfId="10772"/>
    <cellStyle name="Output 4 2 2 2 2 5 2" xfId="10773"/>
    <cellStyle name="Output 4 2 2 2 2 5 3" xfId="10774"/>
    <cellStyle name="Output 4 2 2 2 2 6" xfId="10775"/>
    <cellStyle name="Output 4 2 2 2 2 6 2" xfId="10776"/>
    <cellStyle name="Output 4 2 2 2 2 6 3" xfId="10777"/>
    <cellStyle name="Output 4 2 2 2 2 7" xfId="10778"/>
    <cellStyle name="Output 4 2 2 2 3" xfId="10779"/>
    <cellStyle name="Output 4 2 2 2 3 2" xfId="10780"/>
    <cellStyle name="Output 4 2 2 2 3 2 2" xfId="10781"/>
    <cellStyle name="Output 4 2 2 2 3 2 3" xfId="10782"/>
    <cellStyle name="Output 4 2 2 2 3 2 4" xfId="10783"/>
    <cellStyle name="Output 4 2 2 2 3 3" xfId="10784"/>
    <cellStyle name="Output 4 2 2 2 3 3 2" xfId="10785"/>
    <cellStyle name="Output 4 2 2 2 3 3 3" xfId="10786"/>
    <cellStyle name="Output 4 2 2 2 3 3 4" xfId="10787"/>
    <cellStyle name="Output 4 2 2 2 3 4" xfId="10788"/>
    <cellStyle name="Output 4 2 2 2 3 4 2" xfId="10789"/>
    <cellStyle name="Output 4 2 2 2 3 4 3" xfId="10790"/>
    <cellStyle name="Output 4 2 2 2 3 5" xfId="10791"/>
    <cellStyle name="Output 4 2 2 2 3 5 2" xfId="10792"/>
    <cellStyle name="Output 4 2 2 2 3 5 3" xfId="10793"/>
    <cellStyle name="Output 4 2 2 2 3 6" xfId="10794"/>
    <cellStyle name="Output 4 2 2 2 4" xfId="10795"/>
    <cellStyle name="Output 4 2 2 2 4 2" xfId="10796"/>
    <cellStyle name="Output 4 2 2 2 4 3" xfId="10797"/>
    <cellStyle name="Output 4 2 2 2 4 4" xfId="10798"/>
    <cellStyle name="Output 4 2 2 2 5" xfId="10799"/>
    <cellStyle name="Output 4 2 2 2 5 2" xfId="10800"/>
    <cellStyle name="Output 4 2 2 2 5 3" xfId="10801"/>
    <cellStyle name="Output 4 2 2 2 5 4" xfId="10802"/>
    <cellStyle name="Output 4 2 2 2 6" xfId="10803"/>
    <cellStyle name="Output 4 2 2 2 6 2" xfId="10804"/>
    <cellStyle name="Output 4 2 2 2 6 3" xfId="10805"/>
    <cellStyle name="Output 4 2 2 2 7" xfId="10806"/>
    <cellStyle name="Output 4 2 2 2 7 2" xfId="10807"/>
    <cellStyle name="Output 4 2 2 2 7 3" xfId="10808"/>
    <cellStyle name="Output 4 2 2 2 8" xfId="10809"/>
    <cellStyle name="Output 4 2 2 3" xfId="10810"/>
    <cellStyle name="Output 4 2 2 3 2" xfId="10811"/>
    <cellStyle name="Output 4 2 2 3 2 2" xfId="10812"/>
    <cellStyle name="Output 4 2 2 3 2 2 2" xfId="10813"/>
    <cellStyle name="Output 4 2 2 3 2 2 3" xfId="10814"/>
    <cellStyle name="Output 4 2 2 3 2 2 4" xfId="10815"/>
    <cellStyle name="Output 4 2 2 3 2 3" xfId="10816"/>
    <cellStyle name="Output 4 2 2 3 2 3 2" xfId="10817"/>
    <cellStyle name="Output 4 2 2 3 2 3 3" xfId="10818"/>
    <cellStyle name="Output 4 2 2 3 2 3 4" xfId="10819"/>
    <cellStyle name="Output 4 2 2 3 2 4" xfId="10820"/>
    <cellStyle name="Output 4 2 2 3 2 4 2" xfId="10821"/>
    <cellStyle name="Output 4 2 2 3 2 4 3" xfId="10822"/>
    <cellStyle name="Output 4 2 2 3 2 5" xfId="10823"/>
    <cellStyle name="Output 4 2 2 3 2 5 2" xfId="10824"/>
    <cellStyle name="Output 4 2 2 3 2 5 3" xfId="10825"/>
    <cellStyle name="Output 4 2 2 3 2 6" xfId="10826"/>
    <cellStyle name="Output 4 2 2 3 3" xfId="10827"/>
    <cellStyle name="Output 4 2 2 3 3 2" xfId="10828"/>
    <cellStyle name="Output 4 2 2 3 3 3" xfId="10829"/>
    <cellStyle name="Output 4 2 2 3 3 4" xfId="10830"/>
    <cellStyle name="Output 4 2 2 3 4" xfId="10831"/>
    <cellStyle name="Output 4 2 2 3 4 2" xfId="10832"/>
    <cellStyle name="Output 4 2 2 3 4 3" xfId="10833"/>
    <cellStyle name="Output 4 2 2 3 4 4" xfId="10834"/>
    <cellStyle name="Output 4 2 2 3 5" xfId="10835"/>
    <cellStyle name="Output 4 2 2 3 5 2" xfId="10836"/>
    <cellStyle name="Output 4 2 2 3 5 3" xfId="10837"/>
    <cellStyle name="Output 4 2 2 3 6" xfId="10838"/>
    <cellStyle name="Output 4 2 2 3 6 2" xfId="10839"/>
    <cellStyle name="Output 4 2 2 3 6 3" xfId="10840"/>
    <cellStyle name="Output 4 2 2 3 7" xfId="10841"/>
    <cellStyle name="Output 4 2 2 4" xfId="10842"/>
    <cellStyle name="Output 4 2 2 4 2" xfId="10843"/>
    <cellStyle name="Output 4 2 2 4 2 2" xfId="10844"/>
    <cellStyle name="Output 4 2 2 4 2 3" xfId="10845"/>
    <cellStyle name="Output 4 2 2 4 2 4" xfId="10846"/>
    <cellStyle name="Output 4 2 2 4 3" xfId="10847"/>
    <cellStyle name="Output 4 2 2 4 3 2" xfId="10848"/>
    <cellStyle name="Output 4 2 2 4 3 3" xfId="10849"/>
    <cellStyle name="Output 4 2 2 4 3 4" xfId="10850"/>
    <cellStyle name="Output 4 2 2 4 4" xfId="10851"/>
    <cellStyle name="Output 4 2 2 4 4 2" xfId="10852"/>
    <cellStyle name="Output 4 2 2 4 4 3" xfId="10853"/>
    <cellStyle name="Output 4 2 2 4 5" xfId="10854"/>
    <cellStyle name="Output 4 2 2 4 5 2" xfId="10855"/>
    <cellStyle name="Output 4 2 2 4 5 3" xfId="10856"/>
    <cellStyle name="Output 4 2 2 4 6" xfId="10857"/>
    <cellStyle name="Output 4 2 2 5" xfId="10858"/>
    <cellStyle name="Output 4 2 2 5 2" xfId="10859"/>
    <cellStyle name="Output 4 2 2 5 3" xfId="10860"/>
    <cellStyle name="Output 4 2 2 5 4" xfId="10861"/>
    <cellStyle name="Output 4 2 2 6" xfId="10862"/>
    <cellStyle name="Output 4 2 2 6 2" xfId="10863"/>
    <cellStyle name="Output 4 2 2 6 3" xfId="10864"/>
    <cellStyle name="Output 4 2 2 6 4" xfId="10865"/>
    <cellStyle name="Output 4 2 2 7" xfId="10866"/>
    <cellStyle name="Output 4 2 2 7 2" xfId="10867"/>
    <cellStyle name="Output 4 2 2 7 3" xfId="10868"/>
    <cellStyle name="Output 4 2 2 8" xfId="10869"/>
    <cellStyle name="Output 4 2 2 8 2" xfId="10870"/>
    <cellStyle name="Output 4 2 2 8 3" xfId="10871"/>
    <cellStyle name="Output 4 2 2 9" xfId="10872"/>
    <cellStyle name="Output 4 2 3" xfId="10873"/>
    <cellStyle name="Output 4 2 3 2" xfId="10874"/>
    <cellStyle name="Output 4 2 3 3" xfId="10875"/>
    <cellStyle name="Output 4 2 3 4" xfId="10876"/>
    <cellStyle name="Output 4 2 4" xfId="10877"/>
    <cellStyle name="Output 4 2 4 2" xfId="10878"/>
    <cellStyle name="Output 4 2 4 3" xfId="10879"/>
    <cellStyle name="Output 4 2 4 4" xfId="10880"/>
    <cellStyle name="Output 4 2 5" xfId="10881"/>
    <cellStyle name="Output 4 2 5 2" xfId="10882"/>
    <cellStyle name="Output 4 2 5 3" xfId="10883"/>
    <cellStyle name="Output 4 2 6" xfId="10884"/>
    <cellStyle name="Output 4 2 6 2" xfId="10885"/>
    <cellStyle name="Output 4 2 6 3" xfId="10886"/>
    <cellStyle name="Output 4 2 7" xfId="10887"/>
    <cellStyle name="Output 4 3" xfId="10888"/>
    <cellStyle name="Output 4 3 2" xfId="10889"/>
    <cellStyle name="Output 4 3 2 2" xfId="10890"/>
    <cellStyle name="Output 4 3 2 2 2" xfId="10891"/>
    <cellStyle name="Output 4 3 2 2 2 2" xfId="10892"/>
    <cellStyle name="Output 4 3 2 2 2 2 2" xfId="10893"/>
    <cellStyle name="Output 4 3 2 2 2 2 3" xfId="10894"/>
    <cellStyle name="Output 4 3 2 2 2 2 4" xfId="10895"/>
    <cellStyle name="Output 4 3 2 2 2 3" xfId="10896"/>
    <cellStyle name="Output 4 3 2 2 2 3 2" xfId="10897"/>
    <cellStyle name="Output 4 3 2 2 2 3 3" xfId="10898"/>
    <cellStyle name="Output 4 3 2 2 2 3 4" xfId="10899"/>
    <cellStyle name="Output 4 3 2 2 2 4" xfId="10900"/>
    <cellStyle name="Output 4 3 2 2 2 4 2" xfId="10901"/>
    <cellStyle name="Output 4 3 2 2 2 4 3" xfId="10902"/>
    <cellStyle name="Output 4 3 2 2 2 5" xfId="10903"/>
    <cellStyle name="Output 4 3 2 2 2 5 2" xfId="10904"/>
    <cellStyle name="Output 4 3 2 2 2 5 3" xfId="10905"/>
    <cellStyle name="Output 4 3 2 2 2 6" xfId="10906"/>
    <cellStyle name="Output 4 3 2 2 3" xfId="10907"/>
    <cellStyle name="Output 4 3 2 2 3 2" xfId="10908"/>
    <cellStyle name="Output 4 3 2 2 3 3" xfId="10909"/>
    <cellStyle name="Output 4 3 2 2 3 4" xfId="10910"/>
    <cellStyle name="Output 4 3 2 2 4" xfId="10911"/>
    <cellStyle name="Output 4 3 2 2 4 2" xfId="10912"/>
    <cellStyle name="Output 4 3 2 2 4 3" xfId="10913"/>
    <cellStyle name="Output 4 3 2 2 4 4" xfId="10914"/>
    <cellStyle name="Output 4 3 2 2 5" xfId="10915"/>
    <cellStyle name="Output 4 3 2 2 5 2" xfId="10916"/>
    <cellStyle name="Output 4 3 2 2 5 3" xfId="10917"/>
    <cellStyle name="Output 4 3 2 2 6" xfId="10918"/>
    <cellStyle name="Output 4 3 2 2 6 2" xfId="10919"/>
    <cellStyle name="Output 4 3 2 2 6 3" xfId="10920"/>
    <cellStyle name="Output 4 3 2 2 7" xfId="10921"/>
    <cellStyle name="Output 4 3 2 3" xfId="10922"/>
    <cellStyle name="Output 4 3 2 3 2" xfId="10923"/>
    <cellStyle name="Output 4 3 2 3 2 2" xfId="10924"/>
    <cellStyle name="Output 4 3 2 3 2 3" xfId="10925"/>
    <cellStyle name="Output 4 3 2 3 2 4" xfId="10926"/>
    <cellStyle name="Output 4 3 2 3 3" xfId="10927"/>
    <cellStyle name="Output 4 3 2 3 3 2" xfId="10928"/>
    <cellStyle name="Output 4 3 2 3 3 3" xfId="10929"/>
    <cellStyle name="Output 4 3 2 3 3 4" xfId="10930"/>
    <cellStyle name="Output 4 3 2 3 4" xfId="10931"/>
    <cellStyle name="Output 4 3 2 3 4 2" xfId="10932"/>
    <cellStyle name="Output 4 3 2 3 4 3" xfId="10933"/>
    <cellStyle name="Output 4 3 2 3 5" xfId="10934"/>
    <cellStyle name="Output 4 3 2 3 5 2" xfId="10935"/>
    <cellStyle name="Output 4 3 2 3 5 3" xfId="10936"/>
    <cellStyle name="Output 4 3 2 3 6" xfId="10937"/>
    <cellStyle name="Output 4 3 2 4" xfId="10938"/>
    <cellStyle name="Output 4 3 2 4 2" xfId="10939"/>
    <cellStyle name="Output 4 3 2 4 3" xfId="10940"/>
    <cellStyle name="Output 4 3 2 4 4" xfId="10941"/>
    <cellStyle name="Output 4 3 2 5" xfId="10942"/>
    <cellStyle name="Output 4 3 2 5 2" xfId="10943"/>
    <cellStyle name="Output 4 3 2 5 3" xfId="10944"/>
    <cellStyle name="Output 4 3 2 5 4" xfId="10945"/>
    <cellStyle name="Output 4 3 2 6" xfId="10946"/>
    <cellStyle name="Output 4 3 2 6 2" xfId="10947"/>
    <cellStyle name="Output 4 3 2 6 3" xfId="10948"/>
    <cellStyle name="Output 4 3 2 7" xfId="10949"/>
    <cellStyle name="Output 4 3 2 7 2" xfId="10950"/>
    <cellStyle name="Output 4 3 2 7 3" xfId="10951"/>
    <cellStyle name="Output 4 3 2 8" xfId="10952"/>
    <cellStyle name="Output 4 3 3" xfId="10953"/>
    <cellStyle name="Output 4 3 3 2" xfId="10954"/>
    <cellStyle name="Output 4 3 3 2 2" xfId="10955"/>
    <cellStyle name="Output 4 3 3 2 2 2" xfId="10956"/>
    <cellStyle name="Output 4 3 3 2 2 3" xfId="10957"/>
    <cellStyle name="Output 4 3 3 2 2 4" xfId="10958"/>
    <cellStyle name="Output 4 3 3 2 3" xfId="10959"/>
    <cellStyle name="Output 4 3 3 2 3 2" xfId="10960"/>
    <cellStyle name="Output 4 3 3 2 3 3" xfId="10961"/>
    <cellStyle name="Output 4 3 3 2 3 4" xfId="10962"/>
    <cellStyle name="Output 4 3 3 2 4" xfId="10963"/>
    <cellStyle name="Output 4 3 3 2 4 2" xfId="10964"/>
    <cellStyle name="Output 4 3 3 2 4 3" xfId="10965"/>
    <cellStyle name="Output 4 3 3 2 5" xfId="10966"/>
    <cellStyle name="Output 4 3 3 2 5 2" xfId="10967"/>
    <cellStyle name="Output 4 3 3 2 5 3" xfId="10968"/>
    <cellStyle name="Output 4 3 3 2 6" xfId="10969"/>
    <cellStyle name="Output 4 3 3 3" xfId="10970"/>
    <cellStyle name="Output 4 3 3 3 2" xfId="10971"/>
    <cellStyle name="Output 4 3 3 3 3" xfId="10972"/>
    <cellStyle name="Output 4 3 3 3 4" xfId="10973"/>
    <cellStyle name="Output 4 3 3 4" xfId="10974"/>
    <cellStyle name="Output 4 3 3 4 2" xfId="10975"/>
    <cellStyle name="Output 4 3 3 4 3" xfId="10976"/>
    <cellStyle name="Output 4 3 3 4 4" xfId="10977"/>
    <cellStyle name="Output 4 3 3 5" xfId="10978"/>
    <cellStyle name="Output 4 3 3 5 2" xfId="10979"/>
    <cellStyle name="Output 4 3 3 5 3" xfId="10980"/>
    <cellStyle name="Output 4 3 3 6" xfId="10981"/>
    <cellStyle name="Output 4 3 3 6 2" xfId="10982"/>
    <cellStyle name="Output 4 3 3 6 3" xfId="10983"/>
    <cellStyle name="Output 4 3 3 7" xfId="10984"/>
    <cellStyle name="Output 4 3 4" xfId="10985"/>
    <cellStyle name="Output 4 3 4 2" xfId="10986"/>
    <cellStyle name="Output 4 3 4 2 2" xfId="10987"/>
    <cellStyle name="Output 4 3 4 2 3" xfId="10988"/>
    <cellStyle name="Output 4 3 4 2 4" xfId="10989"/>
    <cellStyle name="Output 4 3 4 3" xfId="10990"/>
    <cellStyle name="Output 4 3 4 3 2" xfId="10991"/>
    <cellStyle name="Output 4 3 4 3 3" xfId="10992"/>
    <cellStyle name="Output 4 3 4 3 4" xfId="10993"/>
    <cellStyle name="Output 4 3 4 4" xfId="10994"/>
    <cellStyle name="Output 4 3 4 4 2" xfId="10995"/>
    <cellStyle name="Output 4 3 4 4 3" xfId="10996"/>
    <cellStyle name="Output 4 3 4 5" xfId="10997"/>
    <cellStyle name="Output 4 3 4 5 2" xfId="10998"/>
    <cellStyle name="Output 4 3 4 5 3" xfId="10999"/>
    <cellStyle name="Output 4 3 4 6" xfId="11000"/>
    <cellStyle name="Output 4 3 5" xfId="11001"/>
    <cellStyle name="Output 4 3 5 2" xfId="11002"/>
    <cellStyle name="Output 4 3 5 3" xfId="11003"/>
    <cellStyle name="Output 4 3 5 4" xfId="11004"/>
    <cellStyle name="Output 4 3 6" xfId="11005"/>
    <cellStyle name="Output 4 3 6 2" xfId="11006"/>
    <cellStyle name="Output 4 3 6 3" xfId="11007"/>
    <cellStyle name="Output 4 3 6 4" xfId="11008"/>
    <cellStyle name="Output 4 3 7" xfId="11009"/>
    <cellStyle name="Output 4 3 7 2" xfId="11010"/>
    <cellStyle name="Output 4 3 7 3" xfId="11011"/>
    <cellStyle name="Output 4 3 8" xfId="11012"/>
    <cellStyle name="Output 4 3 8 2" xfId="11013"/>
    <cellStyle name="Output 4 3 8 3" xfId="11014"/>
    <cellStyle name="Output 4 3 9" xfId="11015"/>
    <cellStyle name="Output 4 4" xfId="11016"/>
    <cellStyle name="Output 4 4 2" xfId="11017"/>
    <cellStyle name="Output 4 4 3" xfId="11018"/>
    <cellStyle name="Output 4 4 4" xfId="11019"/>
    <cellStyle name="Output 4 5" xfId="11020"/>
    <cellStyle name="Output 4 5 2" xfId="11021"/>
    <cellStyle name="Output 4 5 3" xfId="11022"/>
    <cellStyle name="Output 4 5 4" xfId="11023"/>
    <cellStyle name="Output 4 6" xfId="11024"/>
    <cellStyle name="Output 4 6 2" xfId="11025"/>
    <cellStyle name="Output 4 6 3" xfId="11026"/>
    <cellStyle name="Output 4 7" xfId="11027"/>
    <cellStyle name="Output 4 7 2" xfId="11028"/>
    <cellStyle name="Output 4 7 3" xfId="11029"/>
    <cellStyle name="Output 4 8" xfId="11030"/>
    <cellStyle name="Output 5" xfId="11031"/>
    <cellStyle name="Output 5 2" xfId="11032"/>
    <cellStyle name="Output 5 2 2" xfId="11033"/>
    <cellStyle name="Output 5 2 2 2" xfId="11034"/>
    <cellStyle name="Output 5 2 2 2 2" xfId="11035"/>
    <cellStyle name="Output 5 2 2 2 2 2" xfId="11036"/>
    <cellStyle name="Output 5 2 2 2 2 2 2" xfId="11037"/>
    <cellStyle name="Output 5 2 2 2 2 2 2 2" xfId="11038"/>
    <cellStyle name="Output 5 2 2 2 2 2 2 3" xfId="11039"/>
    <cellStyle name="Output 5 2 2 2 2 2 2 4" xfId="11040"/>
    <cellStyle name="Output 5 2 2 2 2 2 3" xfId="11041"/>
    <cellStyle name="Output 5 2 2 2 2 2 3 2" xfId="11042"/>
    <cellStyle name="Output 5 2 2 2 2 2 3 3" xfId="11043"/>
    <cellStyle name="Output 5 2 2 2 2 2 3 4" xfId="11044"/>
    <cellStyle name="Output 5 2 2 2 2 2 4" xfId="11045"/>
    <cellStyle name="Output 5 2 2 2 2 2 4 2" xfId="11046"/>
    <cellStyle name="Output 5 2 2 2 2 2 4 3" xfId="11047"/>
    <cellStyle name="Output 5 2 2 2 2 2 5" xfId="11048"/>
    <cellStyle name="Output 5 2 2 2 2 2 5 2" xfId="11049"/>
    <cellStyle name="Output 5 2 2 2 2 2 5 3" xfId="11050"/>
    <cellStyle name="Output 5 2 2 2 2 2 6" xfId="11051"/>
    <cellStyle name="Output 5 2 2 2 2 3" xfId="11052"/>
    <cellStyle name="Output 5 2 2 2 2 3 2" xfId="11053"/>
    <cellStyle name="Output 5 2 2 2 2 3 3" xfId="11054"/>
    <cellStyle name="Output 5 2 2 2 2 3 4" xfId="11055"/>
    <cellStyle name="Output 5 2 2 2 2 4" xfId="11056"/>
    <cellStyle name="Output 5 2 2 2 2 4 2" xfId="11057"/>
    <cellStyle name="Output 5 2 2 2 2 4 3" xfId="11058"/>
    <cellStyle name="Output 5 2 2 2 2 4 4" xfId="11059"/>
    <cellStyle name="Output 5 2 2 2 2 5" xfId="11060"/>
    <cellStyle name="Output 5 2 2 2 2 5 2" xfId="11061"/>
    <cellStyle name="Output 5 2 2 2 2 5 3" xfId="11062"/>
    <cellStyle name="Output 5 2 2 2 2 6" xfId="11063"/>
    <cellStyle name="Output 5 2 2 2 2 6 2" xfId="11064"/>
    <cellStyle name="Output 5 2 2 2 2 6 3" xfId="11065"/>
    <cellStyle name="Output 5 2 2 2 2 7" xfId="11066"/>
    <cellStyle name="Output 5 2 2 2 3" xfId="11067"/>
    <cellStyle name="Output 5 2 2 2 3 2" xfId="11068"/>
    <cellStyle name="Output 5 2 2 2 3 2 2" xfId="11069"/>
    <cellStyle name="Output 5 2 2 2 3 2 3" xfId="11070"/>
    <cellStyle name="Output 5 2 2 2 3 2 4" xfId="11071"/>
    <cellStyle name="Output 5 2 2 2 3 3" xfId="11072"/>
    <cellStyle name="Output 5 2 2 2 3 3 2" xfId="11073"/>
    <cellStyle name="Output 5 2 2 2 3 3 3" xfId="11074"/>
    <cellStyle name="Output 5 2 2 2 3 3 4" xfId="11075"/>
    <cellStyle name="Output 5 2 2 2 3 4" xfId="11076"/>
    <cellStyle name="Output 5 2 2 2 3 4 2" xfId="11077"/>
    <cellStyle name="Output 5 2 2 2 3 4 3" xfId="11078"/>
    <cellStyle name="Output 5 2 2 2 3 5" xfId="11079"/>
    <cellStyle name="Output 5 2 2 2 3 5 2" xfId="11080"/>
    <cellStyle name="Output 5 2 2 2 3 5 3" xfId="11081"/>
    <cellStyle name="Output 5 2 2 2 3 6" xfId="11082"/>
    <cellStyle name="Output 5 2 2 2 4" xfId="11083"/>
    <cellStyle name="Output 5 2 2 2 4 2" xfId="11084"/>
    <cellStyle name="Output 5 2 2 2 4 3" xfId="11085"/>
    <cellStyle name="Output 5 2 2 2 4 4" xfId="11086"/>
    <cellStyle name="Output 5 2 2 2 5" xfId="11087"/>
    <cellStyle name="Output 5 2 2 2 5 2" xfId="11088"/>
    <cellStyle name="Output 5 2 2 2 5 3" xfId="11089"/>
    <cellStyle name="Output 5 2 2 2 5 4" xfId="11090"/>
    <cellStyle name="Output 5 2 2 2 6" xfId="11091"/>
    <cellStyle name="Output 5 2 2 2 6 2" xfId="11092"/>
    <cellStyle name="Output 5 2 2 2 6 3" xfId="11093"/>
    <cellStyle name="Output 5 2 2 2 7" xfId="11094"/>
    <cellStyle name="Output 5 2 2 2 7 2" xfId="11095"/>
    <cellStyle name="Output 5 2 2 2 7 3" xfId="11096"/>
    <cellStyle name="Output 5 2 2 2 8" xfId="11097"/>
    <cellStyle name="Output 5 2 2 3" xfId="11098"/>
    <cellStyle name="Output 5 2 2 3 2" xfId="11099"/>
    <cellStyle name="Output 5 2 2 3 2 2" xfId="11100"/>
    <cellStyle name="Output 5 2 2 3 2 2 2" xfId="11101"/>
    <cellStyle name="Output 5 2 2 3 2 2 3" xfId="11102"/>
    <cellStyle name="Output 5 2 2 3 2 2 4" xfId="11103"/>
    <cellStyle name="Output 5 2 2 3 2 3" xfId="11104"/>
    <cellStyle name="Output 5 2 2 3 2 3 2" xfId="11105"/>
    <cellStyle name="Output 5 2 2 3 2 3 3" xfId="11106"/>
    <cellStyle name="Output 5 2 2 3 2 3 4" xfId="11107"/>
    <cellStyle name="Output 5 2 2 3 2 4" xfId="11108"/>
    <cellStyle name="Output 5 2 2 3 2 4 2" xfId="11109"/>
    <cellStyle name="Output 5 2 2 3 2 4 3" xfId="11110"/>
    <cellStyle name="Output 5 2 2 3 2 5" xfId="11111"/>
    <cellStyle name="Output 5 2 2 3 2 5 2" xfId="11112"/>
    <cellStyle name="Output 5 2 2 3 2 5 3" xfId="11113"/>
    <cellStyle name="Output 5 2 2 3 2 6" xfId="11114"/>
    <cellStyle name="Output 5 2 2 3 3" xfId="11115"/>
    <cellStyle name="Output 5 2 2 3 3 2" xfId="11116"/>
    <cellStyle name="Output 5 2 2 3 3 3" xfId="11117"/>
    <cellStyle name="Output 5 2 2 3 3 4" xfId="11118"/>
    <cellStyle name="Output 5 2 2 3 4" xfId="11119"/>
    <cellStyle name="Output 5 2 2 3 4 2" xfId="11120"/>
    <cellStyle name="Output 5 2 2 3 4 3" xfId="11121"/>
    <cellStyle name="Output 5 2 2 3 4 4" xfId="11122"/>
    <cellStyle name="Output 5 2 2 3 5" xfId="11123"/>
    <cellStyle name="Output 5 2 2 3 5 2" xfId="11124"/>
    <cellStyle name="Output 5 2 2 3 5 3" xfId="11125"/>
    <cellStyle name="Output 5 2 2 3 6" xfId="11126"/>
    <cellStyle name="Output 5 2 2 3 6 2" xfId="11127"/>
    <cellStyle name="Output 5 2 2 3 6 3" xfId="11128"/>
    <cellStyle name="Output 5 2 2 3 7" xfId="11129"/>
    <cellStyle name="Output 5 2 2 4" xfId="11130"/>
    <cellStyle name="Output 5 2 2 4 2" xfId="11131"/>
    <cellStyle name="Output 5 2 2 4 2 2" xfId="11132"/>
    <cellStyle name="Output 5 2 2 4 2 3" xfId="11133"/>
    <cellStyle name="Output 5 2 2 4 2 4" xfId="11134"/>
    <cellStyle name="Output 5 2 2 4 3" xfId="11135"/>
    <cellStyle name="Output 5 2 2 4 3 2" xfId="11136"/>
    <cellStyle name="Output 5 2 2 4 3 3" xfId="11137"/>
    <cellStyle name="Output 5 2 2 4 3 4" xfId="11138"/>
    <cellStyle name="Output 5 2 2 4 4" xfId="11139"/>
    <cellStyle name="Output 5 2 2 4 4 2" xfId="11140"/>
    <cellStyle name="Output 5 2 2 4 4 3" xfId="11141"/>
    <cellStyle name="Output 5 2 2 4 5" xfId="11142"/>
    <cellStyle name="Output 5 2 2 4 5 2" xfId="11143"/>
    <cellStyle name="Output 5 2 2 4 5 3" xfId="11144"/>
    <cellStyle name="Output 5 2 2 4 6" xfId="11145"/>
    <cellStyle name="Output 5 2 2 5" xfId="11146"/>
    <cellStyle name="Output 5 2 2 5 2" xfId="11147"/>
    <cellStyle name="Output 5 2 2 5 3" xfId="11148"/>
    <cellStyle name="Output 5 2 2 5 4" xfId="11149"/>
    <cellStyle name="Output 5 2 2 6" xfId="11150"/>
    <cellStyle name="Output 5 2 2 6 2" xfId="11151"/>
    <cellStyle name="Output 5 2 2 6 3" xfId="11152"/>
    <cellStyle name="Output 5 2 2 6 4" xfId="11153"/>
    <cellStyle name="Output 5 2 2 7" xfId="11154"/>
    <cellStyle name="Output 5 2 2 7 2" xfId="11155"/>
    <cellStyle name="Output 5 2 2 7 3" xfId="11156"/>
    <cellStyle name="Output 5 2 2 8" xfId="11157"/>
    <cellStyle name="Output 5 2 2 8 2" xfId="11158"/>
    <cellStyle name="Output 5 2 2 8 3" xfId="11159"/>
    <cellStyle name="Output 5 2 2 9" xfId="11160"/>
    <cellStyle name="Output 5 2 3" xfId="11161"/>
    <cellStyle name="Output 5 2 3 2" xfId="11162"/>
    <cellStyle name="Output 5 2 3 3" xfId="11163"/>
    <cellStyle name="Output 5 2 3 4" xfId="11164"/>
    <cellStyle name="Output 5 2 4" xfId="11165"/>
    <cellStyle name="Output 5 2 4 2" xfId="11166"/>
    <cellStyle name="Output 5 2 4 3" xfId="11167"/>
    <cellStyle name="Output 5 2 4 4" xfId="11168"/>
    <cellStyle name="Output 5 2 5" xfId="11169"/>
    <cellStyle name="Output 5 2 5 2" xfId="11170"/>
    <cellStyle name="Output 5 2 5 3" xfId="11171"/>
    <cellStyle name="Output 5 2 6" xfId="11172"/>
    <cellStyle name="Output 5 2 6 2" xfId="11173"/>
    <cellStyle name="Output 5 2 6 3" xfId="11174"/>
    <cellStyle name="Output 5 2 7" xfId="11175"/>
    <cellStyle name="Output 5 3" xfId="11176"/>
    <cellStyle name="Output 5 3 2" xfId="11177"/>
    <cellStyle name="Output 5 3 2 2" xfId="11178"/>
    <cellStyle name="Output 5 3 2 2 2" xfId="11179"/>
    <cellStyle name="Output 5 3 2 2 2 2" xfId="11180"/>
    <cellStyle name="Output 5 3 2 2 2 2 2" xfId="11181"/>
    <cellStyle name="Output 5 3 2 2 2 2 3" xfId="11182"/>
    <cellStyle name="Output 5 3 2 2 2 2 4" xfId="11183"/>
    <cellStyle name="Output 5 3 2 2 2 3" xfId="11184"/>
    <cellStyle name="Output 5 3 2 2 2 3 2" xfId="11185"/>
    <cellStyle name="Output 5 3 2 2 2 3 3" xfId="11186"/>
    <cellStyle name="Output 5 3 2 2 2 3 4" xfId="11187"/>
    <cellStyle name="Output 5 3 2 2 2 4" xfId="11188"/>
    <cellStyle name="Output 5 3 2 2 2 4 2" xfId="11189"/>
    <cellStyle name="Output 5 3 2 2 2 4 3" xfId="11190"/>
    <cellStyle name="Output 5 3 2 2 2 5" xfId="11191"/>
    <cellStyle name="Output 5 3 2 2 2 5 2" xfId="11192"/>
    <cellStyle name="Output 5 3 2 2 2 5 3" xfId="11193"/>
    <cellStyle name="Output 5 3 2 2 2 6" xfId="11194"/>
    <cellStyle name="Output 5 3 2 2 3" xfId="11195"/>
    <cellStyle name="Output 5 3 2 2 3 2" xfId="11196"/>
    <cellStyle name="Output 5 3 2 2 3 3" xfId="11197"/>
    <cellStyle name="Output 5 3 2 2 3 4" xfId="11198"/>
    <cellStyle name="Output 5 3 2 2 4" xfId="11199"/>
    <cellStyle name="Output 5 3 2 2 4 2" xfId="11200"/>
    <cellStyle name="Output 5 3 2 2 4 3" xfId="11201"/>
    <cellStyle name="Output 5 3 2 2 4 4" xfId="11202"/>
    <cellStyle name="Output 5 3 2 2 5" xfId="11203"/>
    <cellStyle name="Output 5 3 2 2 5 2" xfId="11204"/>
    <cellStyle name="Output 5 3 2 2 5 3" xfId="11205"/>
    <cellStyle name="Output 5 3 2 2 6" xfId="11206"/>
    <cellStyle name="Output 5 3 2 2 6 2" xfId="11207"/>
    <cellStyle name="Output 5 3 2 2 6 3" xfId="11208"/>
    <cellStyle name="Output 5 3 2 2 7" xfId="11209"/>
    <cellStyle name="Output 5 3 2 3" xfId="11210"/>
    <cellStyle name="Output 5 3 2 3 2" xfId="11211"/>
    <cellStyle name="Output 5 3 2 3 2 2" xfId="11212"/>
    <cellStyle name="Output 5 3 2 3 2 3" xfId="11213"/>
    <cellStyle name="Output 5 3 2 3 2 4" xfId="11214"/>
    <cellStyle name="Output 5 3 2 3 3" xfId="11215"/>
    <cellStyle name="Output 5 3 2 3 3 2" xfId="11216"/>
    <cellStyle name="Output 5 3 2 3 3 3" xfId="11217"/>
    <cellStyle name="Output 5 3 2 3 3 4" xfId="11218"/>
    <cellStyle name="Output 5 3 2 3 4" xfId="11219"/>
    <cellStyle name="Output 5 3 2 3 4 2" xfId="11220"/>
    <cellStyle name="Output 5 3 2 3 4 3" xfId="11221"/>
    <cellStyle name="Output 5 3 2 3 5" xfId="11222"/>
    <cellStyle name="Output 5 3 2 3 5 2" xfId="11223"/>
    <cellStyle name="Output 5 3 2 3 5 3" xfId="11224"/>
    <cellStyle name="Output 5 3 2 3 6" xfId="11225"/>
    <cellStyle name="Output 5 3 2 4" xfId="11226"/>
    <cellStyle name="Output 5 3 2 4 2" xfId="11227"/>
    <cellStyle name="Output 5 3 2 4 3" xfId="11228"/>
    <cellStyle name="Output 5 3 2 4 4" xfId="11229"/>
    <cellStyle name="Output 5 3 2 5" xfId="11230"/>
    <cellStyle name="Output 5 3 2 5 2" xfId="11231"/>
    <cellStyle name="Output 5 3 2 5 3" xfId="11232"/>
    <cellStyle name="Output 5 3 2 5 4" xfId="11233"/>
    <cellStyle name="Output 5 3 2 6" xfId="11234"/>
    <cellStyle name="Output 5 3 2 6 2" xfId="11235"/>
    <cellStyle name="Output 5 3 2 6 3" xfId="11236"/>
    <cellStyle name="Output 5 3 2 7" xfId="11237"/>
    <cellStyle name="Output 5 3 2 7 2" xfId="11238"/>
    <cellStyle name="Output 5 3 2 7 3" xfId="11239"/>
    <cellStyle name="Output 5 3 2 8" xfId="11240"/>
    <cellStyle name="Output 5 3 3" xfId="11241"/>
    <cellStyle name="Output 5 3 3 2" xfId="11242"/>
    <cellStyle name="Output 5 3 3 2 2" xfId="11243"/>
    <cellStyle name="Output 5 3 3 2 2 2" xfId="11244"/>
    <cellStyle name="Output 5 3 3 2 2 3" xfId="11245"/>
    <cellStyle name="Output 5 3 3 2 2 4" xfId="11246"/>
    <cellStyle name="Output 5 3 3 2 3" xfId="11247"/>
    <cellStyle name="Output 5 3 3 2 3 2" xfId="11248"/>
    <cellStyle name="Output 5 3 3 2 3 3" xfId="11249"/>
    <cellStyle name="Output 5 3 3 2 3 4" xfId="11250"/>
    <cellStyle name="Output 5 3 3 2 4" xfId="11251"/>
    <cellStyle name="Output 5 3 3 2 4 2" xfId="11252"/>
    <cellStyle name="Output 5 3 3 2 4 3" xfId="11253"/>
    <cellStyle name="Output 5 3 3 2 5" xfId="11254"/>
    <cellStyle name="Output 5 3 3 2 5 2" xfId="11255"/>
    <cellStyle name="Output 5 3 3 2 5 3" xfId="11256"/>
    <cellStyle name="Output 5 3 3 2 6" xfId="11257"/>
    <cellStyle name="Output 5 3 3 3" xfId="11258"/>
    <cellStyle name="Output 5 3 3 3 2" xfId="11259"/>
    <cellStyle name="Output 5 3 3 3 3" xfId="11260"/>
    <cellStyle name="Output 5 3 3 3 4" xfId="11261"/>
    <cellStyle name="Output 5 3 3 4" xfId="11262"/>
    <cellStyle name="Output 5 3 3 4 2" xfId="11263"/>
    <cellStyle name="Output 5 3 3 4 3" xfId="11264"/>
    <cellStyle name="Output 5 3 3 4 4" xfId="11265"/>
    <cellStyle name="Output 5 3 3 5" xfId="11266"/>
    <cellStyle name="Output 5 3 3 5 2" xfId="11267"/>
    <cellStyle name="Output 5 3 3 5 3" xfId="11268"/>
    <cellStyle name="Output 5 3 3 6" xfId="11269"/>
    <cellStyle name="Output 5 3 3 6 2" xfId="11270"/>
    <cellStyle name="Output 5 3 3 6 3" xfId="11271"/>
    <cellStyle name="Output 5 3 3 7" xfId="11272"/>
    <cellStyle name="Output 5 3 4" xfId="11273"/>
    <cellStyle name="Output 5 3 4 2" xfId="11274"/>
    <cellStyle name="Output 5 3 4 2 2" xfId="11275"/>
    <cellStyle name="Output 5 3 4 2 3" xfId="11276"/>
    <cellStyle name="Output 5 3 4 2 4" xfId="11277"/>
    <cellStyle name="Output 5 3 4 3" xfId="11278"/>
    <cellStyle name="Output 5 3 4 3 2" xfId="11279"/>
    <cellStyle name="Output 5 3 4 3 3" xfId="11280"/>
    <cellStyle name="Output 5 3 4 3 4" xfId="11281"/>
    <cellStyle name="Output 5 3 4 4" xfId="11282"/>
    <cellStyle name="Output 5 3 4 4 2" xfId="11283"/>
    <cellStyle name="Output 5 3 4 4 3" xfId="11284"/>
    <cellStyle name="Output 5 3 4 5" xfId="11285"/>
    <cellStyle name="Output 5 3 4 5 2" xfId="11286"/>
    <cellStyle name="Output 5 3 4 5 3" xfId="11287"/>
    <cellStyle name="Output 5 3 4 6" xfId="11288"/>
    <cellStyle name="Output 5 3 5" xfId="11289"/>
    <cellStyle name="Output 5 3 5 2" xfId="11290"/>
    <cellStyle name="Output 5 3 5 3" xfId="11291"/>
    <cellStyle name="Output 5 3 5 4" xfId="11292"/>
    <cellStyle name="Output 5 3 6" xfId="11293"/>
    <cellStyle name="Output 5 3 6 2" xfId="11294"/>
    <cellStyle name="Output 5 3 6 3" xfId="11295"/>
    <cellStyle name="Output 5 3 6 4" xfId="11296"/>
    <cellStyle name="Output 5 3 7" xfId="11297"/>
    <cellStyle name="Output 5 3 7 2" xfId="11298"/>
    <cellStyle name="Output 5 3 7 3" xfId="11299"/>
    <cellStyle name="Output 5 3 8" xfId="11300"/>
    <cellStyle name="Output 5 3 8 2" xfId="11301"/>
    <cellStyle name="Output 5 3 8 3" xfId="11302"/>
    <cellStyle name="Output 5 3 9" xfId="11303"/>
    <cellStyle name="Output 5 4" xfId="11304"/>
    <cellStyle name="Output 5 4 2" xfId="11305"/>
    <cellStyle name="Output 5 4 3" xfId="11306"/>
    <cellStyle name="Output 5 4 4" xfId="11307"/>
    <cellStyle name="Output 5 5" xfId="11308"/>
    <cellStyle name="Output 5 5 2" xfId="11309"/>
    <cellStyle name="Output 5 5 3" xfId="11310"/>
    <cellStyle name="Output 5 5 4" xfId="11311"/>
    <cellStyle name="Output 5 6" xfId="11312"/>
    <cellStyle name="Output 5 6 2" xfId="11313"/>
    <cellStyle name="Output 5 6 3" xfId="11314"/>
    <cellStyle name="Output 5 7" xfId="11315"/>
    <cellStyle name="Output 5 7 2" xfId="11316"/>
    <cellStyle name="Output 5 7 3" xfId="11317"/>
    <cellStyle name="Output 5 8" xfId="11318"/>
    <cellStyle name="Output 6" xfId="11319"/>
    <cellStyle name="Output 6 2" xfId="11320"/>
    <cellStyle name="Output 6 2 2" xfId="11321"/>
    <cellStyle name="Output 6 2 2 2" xfId="11322"/>
    <cellStyle name="Output 6 2 2 2 2" xfId="11323"/>
    <cellStyle name="Output 6 2 2 2 2 2" xfId="11324"/>
    <cellStyle name="Output 6 2 2 2 2 2 2" xfId="11325"/>
    <cellStyle name="Output 6 2 2 2 2 2 3" xfId="11326"/>
    <cellStyle name="Output 6 2 2 2 2 2 4" xfId="11327"/>
    <cellStyle name="Output 6 2 2 2 2 3" xfId="11328"/>
    <cellStyle name="Output 6 2 2 2 2 3 2" xfId="11329"/>
    <cellStyle name="Output 6 2 2 2 2 3 3" xfId="11330"/>
    <cellStyle name="Output 6 2 2 2 2 3 4" xfId="11331"/>
    <cellStyle name="Output 6 2 2 2 2 4" xfId="11332"/>
    <cellStyle name="Output 6 2 2 2 2 4 2" xfId="11333"/>
    <cellStyle name="Output 6 2 2 2 2 4 3" xfId="11334"/>
    <cellStyle name="Output 6 2 2 2 2 5" xfId="11335"/>
    <cellStyle name="Output 6 2 2 2 2 5 2" xfId="11336"/>
    <cellStyle name="Output 6 2 2 2 2 5 3" xfId="11337"/>
    <cellStyle name="Output 6 2 2 2 2 6" xfId="11338"/>
    <cellStyle name="Output 6 2 2 2 3" xfId="11339"/>
    <cellStyle name="Output 6 2 2 2 3 2" xfId="11340"/>
    <cellStyle name="Output 6 2 2 2 3 3" xfId="11341"/>
    <cellStyle name="Output 6 2 2 2 3 4" xfId="11342"/>
    <cellStyle name="Output 6 2 2 2 4" xfId="11343"/>
    <cellStyle name="Output 6 2 2 2 4 2" xfId="11344"/>
    <cellStyle name="Output 6 2 2 2 4 3" xfId="11345"/>
    <cellStyle name="Output 6 2 2 2 4 4" xfId="11346"/>
    <cellStyle name="Output 6 2 2 2 5" xfId="11347"/>
    <cellStyle name="Output 6 2 2 2 5 2" xfId="11348"/>
    <cellStyle name="Output 6 2 2 2 5 3" xfId="11349"/>
    <cellStyle name="Output 6 2 2 2 6" xfId="11350"/>
    <cellStyle name="Output 6 2 2 2 6 2" xfId="11351"/>
    <cellStyle name="Output 6 2 2 2 6 3" xfId="11352"/>
    <cellStyle name="Output 6 2 2 2 7" xfId="11353"/>
    <cellStyle name="Output 6 2 2 3" xfId="11354"/>
    <cellStyle name="Output 6 2 2 3 2" xfId="11355"/>
    <cellStyle name="Output 6 2 2 3 2 2" xfId="11356"/>
    <cellStyle name="Output 6 2 2 3 2 3" xfId="11357"/>
    <cellStyle name="Output 6 2 2 3 2 4" xfId="11358"/>
    <cellStyle name="Output 6 2 2 3 3" xfId="11359"/>
    <cellStyle name="Output 6 2 2 3 3 2" xfId="11360"/>
    <cellStyle name="Output 6 2 2 3 3 3" xfId="11361"/>
    <cellStyle name="Output 6 2 2 3 3 4" xfId="11362"/>
    <cellStyle name="Output 6 2 2 3 4" xfId="11363"/>
    <cellStyle name="Output 6 2 2 3 4 2" xfId="11364"/>
    <cellStyle name="Output 6 2 2 3 4 3" xfId="11365"/>
    <cellStyle name="Output 6 2 2 3 5" xfId="11366"/>
    <cellStyle name="Output 6 2 2 3 5 2" xfId="11367"/>
    <cellStyle name="Output 6 2 2 3 5 3" xfId="11368"/>
    <cellStyle name="Output 6 2 2 3 6" xfId="11369"/>
    <cellStyle name="Output 6 2 2 4" xfId="11370"/>
    <cellStyle name="Output 6 2 2 4 2" xfId="11371"/>
    <cellStyle name="Output 6 2 2 4 3" xfId="11372"/>
    <cellStyle name="Output 6 2 2 4 4" xfId="11373"/>
    <cellStyle name="Output 6 2 2 5" xfId="11374"/>
    <cellStyle name="Output 6 2 2 5 2" xfId="11375"/>
    <cellStyle name="Output 6 2 2 5 3" xfId="11376"/>
    <cellStyle name="Output 6 2 2 5 4" xfId="11377"/>
    <cellStyle name="Output 6 2 2 6" xfId="11378"/>
    <cellStyle name="Output 6 2 2 6 2" xfId="11379"/>
    <cellStyle name="Output 6 2 2 6 3" xfId="11380"/>
    <cellStyle name="Output 6 2 2 7" xfId="11381"/>
    <cellStyle name="Output 6 2 2 7 2" xfId="11382"/>
    <cellStyle name="Output 6 2 2 7 3" xfId="11383"/>
    <cellStyle name="Output 6 2 2 8" xfId="11384"/>
    <cellStyle name="Output 6 2 3" xfId="11385"/>
    <cellStyle name="Output 6 2 3 2" xfId="11386"/>
    <cellStyle name="Output 6 2 3 2 2" xfId="11387"/>
    <cellStyle name="Output 6 2 3 2 2 2" xfId="11388"/>
    <cellStyle name="Output 6 2 3 2 2 3" xfId="11389"/>
    <cellStyle name="Output 6 2 3 2 2 4" xfId="11390"/>
    <cellStyle name="Output 6 2 3 2 3" xfId="11391"/>
    <cellStyle name="Output 6 2 3 2 3 2" xfId="11392"/>
    <cellStyle name="Output 6 2 3 2 3 3" xfId="11393"/>
    <cellStyle name="Output 6 2 3 2 3 4" xfId="11394"/>
    <cellStyle name="Output 6 2 3 2 4" xfId="11395"/>
    <cellStyle name="Output 6 2 3 2 4 2" xfId="11396"/>
    <cellStyle name="Output 6 2 3 2 4 3" xfId="11397"/>
    <cellStyle name="Output 6 2 3 2 5" xfId="11398"/>
    <cellStyle name="Output 6 2 3 2 5 2" xfId="11399"/>
    <cellStyle name="Output 6 2 3 2 5 3" xfId="11400"/>
    <cellStyle name="Output 6 2 3 2 6" xfId="11401"/>
    <cellStyle name="Output 6 2 3 3" xfId="11402"/>
    <cellStyle name="Output 6 2 3 3 2" xfId="11403"/>
    <cellStyle name="Output 6 2 3 3 3" xfId="11404"/>
    <cellStyle name="Output 6 2 3 3 4" xfId="11405"/>
    <cellStyle name="Output 6 2 3 4" xfId="11406"/>
    <cellStyle name="Output 6 2 3 4 2" xfId="11407"/>
    <cellStyle name="Output 6 2 3 4 3" xfId="11408"/>
    <cellStyle name="Output 6 2 3 4 4" xfId="11409"/>
    <cellStyle name="Output 6 2 3 5" xfId="11410"/>
    <cellStyle name="Output 6 2 3 5 2" xfId="11411"/>
    <cellStyle name="Output 6 2 3 5 3" xfId="11412"/>
    <cellStyle name="Output 6 2 3 6" xfId="11413"/>
    <cellStyle name="Output 6 2 3 6 2" xfId="11414"/>
    <cellStyle name="Output 6 2 3 6 3" xfId="11415"/>
    <cellStyle name="Output 6 2 3 7" xfId="11416"/>
    <cellStyle name="Output 6 2 4" xfId="11417"/>
    <cellStyle name="Output 6 2 4 2" xfId="11418"/>
    <cellStyle name="Output 6 2 4 2 2" xfId="11419"/>
    <cellStyle name="Output 6 2 4 2 3" xfId="11420"/>
    <cellStyle name="Output 6 2 4 2 4" xfId="11421"/>
    <cellStyle name="Output 6 2 4 3" xfId="11422"/>
    <cellStyle name="Output 6 2 4 3 2" xfId="11423"/>
    <cellStyle name="Output 6 2 4 3 3" xfId="11424"/>
    <cellStyle name="Output 6 2 4 3 4" xfId="11425"/>
    <cellStyle name="Output 6 2 4 4" xfId="11426"/>
    <cellStyle name="Output 6 2 4 4 2" xfId="11427"/>
    <cellStyle name="Output 6 2 4 4 3" xfId="11428"/>
    <cellStyle name="Output 6 2 4 5" xfId="11429"/>
    <cellStyle name="Output 6 2 4 5 2" xfId="11430"/>
    <cellStyle name="Output 6 2 4 5 3" xfId="11431"/>
    <cellStyle name="Output 6 2 4 6" xfId="11432"/>
    <cellStyle name="Output 6 2 5" xfId="11433"/>
    <cellStyle name="Output 6 2 5 2" xfId="11434"/>
    <cellStyle name="Output 6 2 5 3" xfId="11435"/>
    <cellStyle name="Output 6 2 5 4" xfId="11436"/>
    <cellStyle name="Output 6 2 6" xfId="11437"/>
    <cellStyle name="Output 6 2 6 2" xfId="11438"/>
    <cellStyle name="Output 6 2 6 3" xfId="11439"/>
    <cellStyle name="Output 6 2 6 4" xfId="11440"/>
    <cellStyle name="Output 6 2 7" xfId="11441"/>
    <cellStyle name="Output 6 2 7 2" xfId="11442"/>
    <cellStyle name="Output 6 2 7 3" xfId="11443"/>
    <cellStyle name="Output 6 2 8" xfId="11444"/>
    <cellStyle name="Output 6 2 8 2" xfId="11445"/>
    <cellStyle name="Output 6 2 8 3" xfId="11446"/>
    <cellStyle name="Output 6 2 9" xfId="11447"/>
    <cellStyle name="Output 6 3" xfId="11448"/>
    <cellStyle name="Output 6 3 2" xfId="11449"/>
    <cellStyle name="Output 6 3 3" xfId="11450"/>
    <cellStyle name="Output 6 3 4" xfId="11451"/>
    <cellStyle name="Output 6 4" xfId="11452"/>
    <cellStyle name="Output 6 4 2" xfId="11453"/>
    <cellStyle name="Output 6 4 3" xfId="11454"/>
    <cellStyle name="Output 6 4 4" xfId="11455"/>
    <cellStyle name="Output 6 5" xfId="11456"/>
    <cellStyle name="Output 6 5 2" xfId="11457"/>
    <cellStyle name="Output 6 5 3" xfId="11458"/>
    <cellStyle name="Output 6 6" xfId="11459"/>
    <cellStyle name="Output 6 6 2" xfId="11460"/>
    <cellStyle name="Output 6 6 3" xfId="11461"/>
    <cellStyle name="Output 6 7" xfId="11462"/>
    <cellStyle name="Output 7" xfId="11463"/>
    <cellStyle name="Output 7 2" xfId="11464"/>
    <cellStyle name="Output 7 2 2" xfId="11465"/>
    <cellStyle name="Output 7 2 2 2" xfId="11466"/>
    <cellStyle name="Output 7 2 2 2 2" xfId="11467"/>
    <cellStyle name="Output 7 2 2 2 2 2" xfId="11468"/>
    <cellStyle name="Output 7 2 2 2 2 2 2" xfId="11469"/>
    <cellStyle name="Output 7 2 2 2 2 2 3" xfId="11470"/>
    <cellStyle name="Output 7 2 2 2 2 2 4" xfId="11471"/>
    <cellStyle name="Output 7 2 2 2 2 3" xfId="11472"/>
    <cellStyle name="Output 7 2 2 2 2 3 2" xfId="11473"/>
    <cellStyle name="Output 7 2 2 2 2 3 3" xfId="11474"/>
    <cellStyle name="Output 7 2 2 2 2 3 4" xfId="11475"/>
    <cellStyle name="Output 7 2 2 2 2 4" xfId="11476"/>
    <cellStyle name="Output 7 2 2 2 2 4 2" xfId="11477"/>
    <cellStyle name="Output 7 2 2 2 2 4 3" xfId="11478"/>
    <cellStyle name="Output 7 2 2 2 2 5" xfId="11479"/>
    <cellStyle name="Output 7 2 2 2 2 5 2" xfId="11480"/>
    <cellStyle name="Output 7 2 2 2 2 5 3" xfId="11481"/>
    <cellStyle name="Output 7 2 2 2 2 6" xfId="11482"/>
    <cellStyle name="Output 7 2 2 2 3" xfId="11483"/>
    <cellStyle name="Output 7 2 2 2 3 2" xfId="11484"/>
    <cellStyle name="Output 7 2 2 2 3 3" xfId="11485"/>
    <cellStyle name="Output 7 2 2 2 3 4" xfId="11486"/>
    <cellStyle name="Output 7 2 2 2 4" xfId="11487"/>
    <cellStyle name="Output 7 2 2 2 4 2" xfId="11488"/>
    <cellStyle name="Output 7 2 2 2 4 3" xfId="11489"/>
    <cellStyle name="Output 7 2 2 2 4 4" xfId="11490"/>
    <cellStyle name="Output 7 2 2 2 5" xfId="11491"/>
    <cellStyle name="Output 7 2 2 2 5 2" xfId="11492"/>
    <cellStyle name="Output 7 2 2 2 5 3" xfId="11493"/>
    <cellStyle name="Output 7 2 2 2 6" xfId="11494"/>
    <cellStyle name="Output 7 2 2 2 6 2" xfId="11495"/>
    <cellStyle name="Output 7 2 2 2 6 3" xfId="11496"/>
    <cellStyle name="Output 7 2 2 2 7" xfId="11497"/>
    <cellStyle name="Output 7 2 2 3" xfId="11498"/>
    <cellStyle name="Output 7 2 2 3 2" xfId="11499"/>
    <cellStyle name="Output 7 2 2 3 2 2" xfId="11500"/>
    <cellStyle name="Output 7 2 2 3 2 3" xfId="11501"/>
    <cellStyle name="Output 7 2 2 3 2 4" xfId="11502"/>
    <cellStyle name="Output 7 2 2 3 3" xfId="11503"/>
    <cellStyle name="Output 7 2 2 3 3 2" xfId="11504"/>
    <cellStyle name="Output 7 2 2 3 3 3" xfId="11505"/>
    <cellStyle name="Output 7 2 2 3 3 4" xfId="11506"/>
    <cellStyle name="Output 7 2 2 3 4" xfId="11507"/>
    <cellStyle name="Output 7 2 2 3 4 2" xfId="11508"/>
    <cellStyle name="Output 7 2 2 3 4 3" xfId="11509"/>
    <cellStyle name="Output 7 2 2 3 5" xfId="11510"/>
    <cellStyle name="Output 7 2 2 3 5 2" xfId="11511"/>
    <cellStyle name="Output 7 2 2 3 5 3" xfId="11512"/>
    <cellStyle name="Output 7 2 2 3 6" xfId="11513"/>
    <cellStyle name="Output 7 2 2 4" xfId="11514"/>
    <cellStyle name="Output 7 2 2 4 2" xfId="11515"/>
    <cellStyle name="Output 7 2 2 4 3" xfId="11516"/>
    <cellStyle name="Output 7 2 2 4 4" xfId="11517"/>
    <cellStyle name="Output 7 2 2 5" xfId="11518"/>
    <cellStyle name="Output 7 2 2 5 2" xfId="11519"/>
    <cellStyle name="Output 7 2 2 5 3" xfId="11520"/>
    <cellStyle name="Output 7 2 2 5 4" xfId="11521"/>
    <cellStyle name="Output 7 2 2 6" xfId="11522"/>
    <cellStyle name="Output 7 2 2 6 2" xfId="11523"/>
    <cellStyle name="Output 7 2 2 6 3" xfId="11524"/>
    <cellStyle name="Output 7 2 2 7" xfId="11525"/>
    <cellStyle name="Output 7 2 2 7 2" xfId="11526"/>
    <cellStyle name="Output 7 2 2 7 3" xfId="11527"/>
    <cellStyle name="Output 7 2 2 8" xfId="11528"/>
    <cellStyle name="Output 7 2 3" xfId="11529"/>
    <cellStyle name="Output 7 2 3 2" xfId="11530"/>
    <cellStyle name="Output 7 2 3 2 2" xfId="11531"/>
    <cellStyle name="Output 7 2 3 2 2 2" xfId="11532"/>
    <cellStyle name="Output 7 2 3 2 2 3" xfId="11533"/>
    <cellStyle name="Output 7 2 3 2 2 4" xfId="11534"/>
    <cellStyle name="Output 7 2 3 2 3" xfId="11535"/>
    <cellStyle name="Output 7 2 3 2 3 2" xfId="11536"/>
    <cellStyle name="Output 7 2 3 2 3 3" xfId="11537"/>
    <cellStyle name="Output 7 2 3 2 3 4" xfId="11538"/>
    <cellStyle name="Output 7 2 3 2 4" xfId="11539"/>
    <cellStyle name="Output 7 2 3 2 4 2" xfId="11540"/>
    <cellStyle name="Output 7 2 3 2 4 3" xfId="11541"/>
    <cellStyle name="Output 7 2 3 2 5" xfId="11542"/>
    <cellStyle name="Output 7 2 3 2 5 2" xfId="11543"/>
    <cellStyle name="Output 7 2 3 2 5 3" xfId="11544"/>
    <cellStyle name="Output 7 2 3 2 6" xfId="11545"/>
    <cellStyle name="Output 7 2 3 3" xfId="11546"/>
    <cellStyle name="Output 7 2 3 3 2" xfId="11547"/>
    <cellStyle name="Output 7 2 3 3 3" xfId="11548"/>
    <cellStyle name="Output 7 2 3 3 4" xfId="11549"/>
    <cellStyle name="Output 7 2 3 4" xfId="11550"/>
    <cellStyle name="Output 7 2 3 4 2" xfId="11551"/>
    <cellStyle name="Output 7 2 3 4 3" xfId="11552"/>
    <cellStyle name="Output 7 2 3 4 4" xfId="11553"/>
    <cellStyle name="Output 7 2 3 5" xfId="11554"/>
    <cellStyle name="Output 7 2 3 5 2" xfId="11555"/>
    <cellStyle name="Output 7 2 3 5 3" xfId="11556"/>
    <cellStyle name="Output 7 2 3 6" xfId="11557"/>
    <cellStyle name="Output 7 2 3 6 2" xfId="11558"/>
    <cellStyle name="Output 7 2 3 6 3" xfId="11559"/>
    <cellStyle name="Output 7 2 3 7" xfId="11560"/>
    <cellStyle name="Output 7 2 4" xfId="11561"/>
    <cellStyle name="Output 7 2 4 2" xfId="11562"/>
    <cellStyle name="Output 7 2 4 2 2" xfId="11563"/>
    <cellStyle name="Output 7 2 4 2 3" xfId="11564"/>
    <cellStyle name="Output 7 2 4 2 4" xfId="11565"/>
    <cellStyle name="Output 7 2 4 3" xfId="11566"/>
    <cellStyle name="Output 7 2 4 3 2" xfId="11567"/>
    <cellStyle name="Output 7 2 4 3 3" xfId="11568"/>
    <cellStyle name="Output 7 2 4 3 4" xfId="11569"/>
    <cellStyle name="Output 7 2 4 4" xfId="11570"/>
    <cellStyle name="Output 7 2 4 4 2" xfId="11571"/>
    <cellStyle name="Output 7 2 4 4 3" xfId="11572"/>
    <cellStyle name="Output 7 2 4 5" xfId="11573"/>
    <cellStyle name="Output 7 2 4 5 2" xfId="11574"/>
    <cellStyle name="Output 7 2 4 5 3" xfId="11575"/>
    <cellStyle name="Output 7 2 4 6" xfId="11576"/>
    <cellStyle name="Output 7 2 5" xfId="11577"/>
    <cellStyle name="Output 7 2 5 2" xfId="11578"/>
    <cellStyle name="Output 7 2 5 3" xfId="11579"/>
    <cellStyle name="Output 7 2 5 4" xfId="11580"/>
    <cellStyle name="Output 7 2 6" xfId="11581"/>
    <cellStyle name="Output 7 2 6 2" xfId="11582"/>
    <cellStyle name="Output 7 2 6 3" xfId="11583"/>
    <cellStyle name="Output 7 2 6 4" xfId="11584"/>
    <cellStyle name="Output 7 2 7" xfId="11585"/>
    <cellStyle name="Output 7 2 7 2" xfId="11586"/>
    <cellStyle name="Output 7 2 7 3" xfId="11587"/>
    <cellStyle name="Output 7 2 8" xfId="11588"/>
    <cellStyle name="Output 7 2 8 2" xfId="11589"/>
    <cellStyle name="Output 7 2 8 3" xfId="11590"/>
    <cellStyle name="Output 7 2 9" xfId="11591"/>
    <cellStyle name="Output 7 3" xfId="11592"/>
    <cellStyle name="Output 7 3 2" xfId="11593"/>
    <cellStyle name="Output 7 3 3" xfId="11594"/>
    <cellStyle name="Output 7 3 4" xfId="11595"/>
    <cellStyle name="Output 7 4" xfId="11596"/>
    <cellStyle name="Output 7 4 2" xfId="11597"/>
    <cellStyle name="Output 7 4 3" xfId="11598"/>
    <cellStyle name="Output 7 4 4" xfId="11599"/>
    <cellStyle name="Output 7 5" xfId="11600"/>
    <cellStyle name="Output 7 5 2" xfId="11601"/>
    <cellStyle name="Output 7 5 3" xfId="11602"/>
    <cellStyle name="Output 7 6" xfId="11603"/>
    <cellStyle name="Output 7 6 2" xfId="11604"/>
    <cellStyle name="Output 7 6 3" xfId="11605"/>
    <cellStyle name="Output 7 7" xfId="11606"/>
    <cellStyle name="Output 8" xfId="11607"/>
    <cellStyle name="Output 8 10" xfId="11608"/>
    <cellStyle name="Output 8 2" xfId="11609"/>
    <cellStyle name="Output 8 2 2" xfId="11610"/>
    <cellStyle name="Output 8 2 2 2" xfId="11611"/>
    <cellStyle name="Output 8 2 2 2 2" xfId="11612"/>
    <cellStyle name="Output 8 2 2 2 2 2" xfId="11613"/>
    <cellStyle name="Output 8 2 2 2 2 2 2" xfId="11614"/>
    <cellStyle name="Output 8 2 2 2 2 2 3" xfId="11615"/>
    <cellStyle name="Output 8 2 2 2 2 2 4" xfId="11616"/>
    <cellStyle name="Output 8 2 2 2 2 3" xfId="11617"/>
    <cellStyle name="Output 8 2 2 2 2 3 2" xfId="11618"/>
    <cellStyle name="Output 8 2 2 2 2 3 3" xfId="11619"/>
    <cellStyle name="Output 8 2 2 2 2 3 4" xfId="11620"/>
    <cellStyle name="Output 8 2 2 2 2 4" xfId="11621"/>
    <cellStyle name="Output 8 2 2 2 2 4 2" xfId="11622"/>
    <cellStyle name="Output 8 2 2 2 2 4 3" xfId="11623"/>
    <cellStyle name="Output 8 2 2 2 2 5" xfId="11624"/>
    <cellStyle name="Output 8 2 2 2 2 5 2" xfId="11625"/>
    <cellStyle name="Output 8 2 2 2 2 5 3" xfId="11626"/>
    <cellStyle name="Output 8 2 2 2 2 6" xfId="11627"/>
    <cellStyle name="Output 8 2 2 2 3" xfId="11628"/>
    <cellStyle name="Output 8 2 2 2 3 2" xfId="11629"/>
    <cellStyle name="Output 8 2 2 2 3 3" xfId="11630"/>
    <cellStyle name="Output 8 2 2 2 3 4" xfId="11631"/>
    <cellStyle name="Output 8 2 2 2 4" xfId="11632"/>
    <cellStyle name="Output 8 2 2 2 4 2" xfId="11633"/>
    <cellStyle name="Output 8 2 2 2 4 3" xfId="11634"/>
    <cellStyle name="Output 8 2 2 2 4 4" xfId="11635"/>
    <cellStyle name="Output 8 2 2 2 5" xfId="11636"/>
    <cellStyle name="Output 8 2 2 2 5 2" xfId="11637"/>
    <cellStyle name="Output 8 2 2 2 5 3" xfId="11638"/>
    <cellStyle name="Output 8 2 2 2 6" xfId="11639"/>
    <cellStyle name="Output 8 2 2 2 6 2" xfId="11640"/>
    <cellStyle name="Output 8 2 2 2 6 3" xfId="11641"/>
    <cellStyle name="Output 8 2 2 2 7" xfId="11642"/>
    <cellStyle name="Output 8 2 2 3" xfId="11643"/>
    <cellStyle name="Output 8 2 2 3 2" xfId="11644"/>
    <cellStyle name="Output 8 2 2 3 2 2" xfId="11645"/>
    <cellStyle name="Output 8 2 2 3 2 3" xfId="11646"/>
    <cellStyle name="Output 8 2 2 3 2 4" xfId="11647"/>
    <cellStyle name="Output 8 2 2 3 3" xfId="11648"/>
    <cellStyle name="Output 8 2 2 3 3 2" xfId="11649"/>
    <cellStyle name="Output 8 2 2 3 3 3" xfId="11650"/>
    <cellStyle name="Output 8 2 2 3 3 4" xfId="11651"/>
    <cellStyle name="Output 8 2 2 3 4" xfId="11652"/>
    <cellStyle name="Output 8 2 2 3 4 2" xfId="11653"/>
    <cellStyle name="Output 8 2 2 3 4 3" xfId="11654"/>
    <cellStyle name="Output 8 2 2 3 5" xfId="11655"/>
    <cellStyle name="Output 8 2 2 3 5 2" xfId="11656"/>
    <cellStyle name="Output 8 2 2 3 5 3" xfId="11657"/>
    <cellStyle name="Output 8 2 2 3 6" xfId="11658"/>
    <cellStyle name="Output 8 2 2 4" xfId="11659"/>
    <cellStyle name="Output 8 2 2 4 2" xfId="11660"/>
    <cellStyle name="Output 8 2 2 4 3" xfId="11661"/>
    <cellStyle name="Output 8 2 2 4 4" xfId="11662"/>
    <cellStyle name="Output 8 2 2 5" xfId="11663"/>
    <cellStyle name="Output 8 2 2 5 2" xfId="11664"/>
    <cellStyle name="Output 8 2 2 5 3" xfId="11665"/>
    <cellStyle name="Output 8 2 2 5 4" xfId="11666"/>
    <cellStyle name="Output 8 2 2 6" xfId="11667"/>
    <cellStyle name="Output 8 2 2 6 2" xfId="11668"/>
    <cellStyle name="Output 8 2 2 6 3" xfId="11669"/>
    <cellStyle name="Output 8 2 2 7" xfId="11670"/>
    <cellStyle name="Output 8 2 2 7 2" xfId="11671"/>
    <cellStyle name="Output 8 2 2 7 3" xfId="11672"/>
    <cellStyle name="Output 8 2 2 8" xfId="11673"/>
    <cellStyle name="Output 8 2 3" xfId="11674"/>
    <cellStyle name="Output 8 2 3 2" xfId="11675"/>
    <cellStyle name="Output 8 2 3 3" xfId="11676"/>
    <cellStyle name="Output 8 2 3 4" xfId="11677"/>
    <cellStyle name="Output 8 2 4" xfId="11678"/>
    <cellStyle name="Output 8 2 4 2" xfId="11679"/>
    <cellStyle name="Output 8 2 4 3" xfId="11680"/>
    <cellStyle name="Output 8 2 4 4" xfId="11681"/>
    <cellStyle name="Output 8 2 5" xfId="11682"/>
    <cellStyle name="Output 8 2 5 2" xfId="11683"/>
    <cellStyle name="Output 8 2 5 3" xfId="11684"/>
    <cellStyle name="Output 8 2 6" xfId="11685"/>
    <cellStyle name="Output 8 2 6 2" xfId="11686"/>
    <cellStyle name="Output 8 2 6 3" xfId="11687"/>
    <cellStyle name="Output 8 2 7" xfId="11688"/>
    <cellStyle name="Output 8 3" xfId="11689"/>
    <cellStyle name="Output 8 3 2" xfId="11690"/>
    <cellStyle name="Output 8 3 2 2" xfId="11691"/>
    <cellStyle name="Output 8 3 2 2 2" xfId="11692"/>
    <cellStyle name="Output 8 3 2 2 2 2" xfId="11693"/>
    <cellStyle name="Output 8 3 2 2 2 3" xfId="11694"/>
    <cellStyle name="Output 8 3 2 2 2 4" xfId="11695"/>
    <cellStyle name="Output 8 3 2 2 3" xfId="11696"/>
    <cellStyle name="Output 8 3 2 2 3 2" xfId="11697"/>
    <cellStyle name="Output 8 3 2 2 3 3" xfId="11698"/>
    <cellStyle name="Output 8 3 2 2 3 4" xfId="11699"/>
    <cellStyle name="Output 8 3 2 2 4" xfId="11700"/>
    <cellStyle name="Output 8 3 2 2 4 2" xfId="11701"/>
    <cellStyle name="Output 8 3 2 2 4 3" xfId="11702"/>
    <cellStyle name="Output 8 3 2 2 5" xfId="11703"/>
    <cellStyle name="Output 8 3 2 2 5 2" xfId="11704"/>
    <cellStyle name="Output 8 3 2 2 5 3" xfId="11705"/>
    <cellStyle name="Output 8 3 2 2 6" xfId="11706"/>
    <cellStyle name="Output 8 3 2 3" xfId="11707"/>
    <cellStyle name="Output 8 3 2 3 2" xfId="11708"/>
    <cellStyle name="Output 8 3 2 3 3" xfId="11709"/>
    <cellStyle name="Output 8 3 2 3 4" xfId="11710"/>
    <cellStyle name="Output 8 3 2 4" xfId="11711"/>
    <cellStyle name="Output 8 3 2 4 2" xfId="11712"/>
    <cellStyle name="Output 8 3 2 4 3" xfId="11713"/>
    <cellStyle name="Output 8 3 2 4 4" xfId="11714"/>
    <cellStyle name="Output 8 3 2 5" xfId="11715"/>
    <cellStyle name="Output 8 3 2 5 2" xfId="11716"/>
    <cellStyle name="Output 8 3 2 5 3" xfId="11717"/>
    <cellStyle name="Output 8 3 2 6" xfId="11718"/>
    <cellStyle name="Output 8 3 2 6 2" xfId="11719"/>
    <cellStyle name="Output 8 3 2 6 3" xfId="11720"/>
    <cellStyle name="Output 8 3 2 7" xfId="11721"/>
    <cellStyle name="Output 8 3 3" xfId="11722"/>
    <cellStyle name="Output 8 3 3 2" xfId="11723"/>
    <cellStyle name="Output 8 3 3 2 2" xfId="11724"/>
    <cellStyle name="Output 8 3 3 2 3" xfId="11725"/>
    <cellStyle name="Output 8 3 3 2 4" xfId="11726"/>
    <cellStyle name="Output 8 3 3 3" xfId="11727"/>
    <cellStyle name="Output 8 3 3 3 2" xfId="11728"/>
    <cellStyle name="Output 8 3 3 3 3" xfId="11729"/>
    <cellStyle name="Output 8 3 3 3 4" xfId="11730"/>
    <cellStyle name="Output 8 3 3 4" xfId="11731"/>
    <cellStyle name="Output 8 3 3 4 2" xfId="11732"/>
    <cellStyle name="Output 8 3 3 4 3" xfId="11733"/>
    <cellStyle name="Output 8 3 3 5" xfId="11734"/>
    <cellStyle name="Output 8 3 3 5 2" xfId="11735"/>
    <cellStyle name="Output 8 3 3 5 3" xfId="11736"/>
    <cellStyle name="Output 8 3 3 6" xfId="11737"/>
    <cellStyle name="Output 8 3 4" xfId="11738"/>
    <cellStyle name="Output 8 3 4 2" xfId="11739"/>
    <cellStyle name="Output 8 3 4 3" xfId="11740"/>
    <cellStyle name="Output 8 3 4 4" xfId="11741"/>
    <cellStyle name="Output 8 3 5" xfId="11742"/>
    <cellStyle name="Output 8 3 5 2" xfId="11743"/>
    <cellStyle name="Output 8 3 5 3" xfId="11744"/>
    <cellStyle name="Output 8 3 5 4" xfId="11745"/>
    <cellStyle name="Output 8 3 6" xfId="11746"/>
    <cellStyle name="Output 8 3 6 2" xfId="11747"/>
    <cellStyle name="Output 8 3 6 3" xfId="11748"/>
    <cellStyle name="Output 8 3 7" xfId="11749"/>
    <cellStyle name="Output 8 3 7 2" xfId="11750"/>
    <cellStyle name="Output 8 3 7 3" xfId="11751"/>
    <cellStyle name="Output 8 3 8" xfId="11752"/>
    <cellStyle name="Output 8 4" xfId="11753"/>
    <cellStyle name="Output 8 4 2" xfId="11754"/>
    <cellStyle name="Output 8 4 2 2" xfId="11755"/>
    <cellStyle name="Output 8 4 2 2 2" xfId="11756"/>
    <cellStyle name="Output 8 4 2 2 3" xfId="11757"/>
    <cellStyle name="Output 8 4 2 2 4" xfId="11758"/>
    <cellStyle name="Output 8 4 2 3" xfId="11759"/>
    <cellStyle name="Output 8 4 2 3 2" xfId="11760"/>
    <cellStyle name="Output 8 4 2 3 3" xfId="11761"/>
    <cellStyle name="Output 8 4 2 3 4" xfId="11762"/>
    <cellStyle name="Output 8 4 2 4" xfId="11763"/>
    <cellStyle name="Output 8 4 2 4 2" xfId="11764"/>
    <cellStyle name="Output 8 4 2 4 3" xfId="11765"/>
    <cellStyle name="Output 8 4 2 5" xfId="11766"/>
    <cellStyle name="Output 8 4 2 5 2" xfId="11767"/>
    <cellStyle name="Output 8 4 2 5 3" xfId="11768"/>
    <cellStyle name="Output 8 4 2 6" xfId="11769"/>
    <cellStyle name="Output 8 4 3" xfId="11770"/>
    <cellStyle name="Output 8 4 3 2" xfId="11771"/>
    <cellStyle name="Output 8 4 3 3" xfId="11772"/>
    <cellStyle name="Output 8 4 3 4" xfId="11773"/>
    <cellStyle name="Output 8 4 4" xfId="11774"/>
    <cellStyle name="Output 8 4 4 2" xfId="11775"/>
    <cellStyle name="Output 8 4 4 3" xfId="11776"/>
    <cellStyle name="Output 8 4 4 4" xfId="11777"/>
    <cellStyle name="Output 8 4 5" xfId="11778"/>
    <cellStyle name="Output 8 4 5 2" xfId="11779"/>
    <cellStyle name="Output 8 4 5 3" xfId="11780"/>
    <cellStyle name="Output 8 4 6" xfId="11781"/>
    <cellStyle name="Output 8 4 6 2" xfId="11782"/>
    <cellStyle name="Output 8 4 6 3" xfId="11783"/>
    <cellStyle name="Output 8 4 7" xfId="11784"/>
    <cellStyle name="Output 8 5" xfId="11785"/>
    <cellStyle name="Output 8 5 2" xfId="11786"/>
    <cellStyle name="Output 8 5 2 2" xfId="11787"/>
    <cellStyle name="Output 8 5 2 3" xfId="11788"/>
    <cellStyle name="Output 8 5 2 4" xfId="11789"/>
    <cellStyle name="Output 8 5 3" xfId="11790"/>
    <cellStyle name="Output 8 5 3 2" xfId="11791"/>
    <cellStyle name="Output 8 5 3 3" xfId="11792"/>
    <cellStyle name="Output 8 5 3 4" xfId="11793"/>
    <cellStyle name="Output 8 5 4" xfId="11794"/>
    <cellStyle name="Output 8 5 4 2" xfId="11795"/>
    <cellStyle name="Output 8 5 4 3" xfId="11796"/>
    <cellStyle name="Output 8 5 5" xfId="11797"/>
    <cellStyle name="Output 8 5 5 2" xfId="11798"/>
    <cellStyle name="Output 8 5 5 3" xfId="11799"/>
    <cellStyle name="Output 8 5 6" xfId="11800"/>
    <cellStyle name="Output 8 6" xfId="11801"/>
    <cellStyle name="Output 8 6 2" xfId="11802"/>
    <cellStyle name="Output 8 6 3" xfId="11803"/>
    <cellStyle name="Output 8 6 4" xfId="11804"/>
    <cellStyle name="Output 8 7" xfId="11805"/>
    <cellStyle name="Output 8 7 2" xfId="11806"/>
    <cellStyle name="Output 8 7 3" xfId="11807"/>
    <cellStyle name="Output 8 7 4" xfId="11808"/>
    <cellStyle name="Output 8 8" xfId="11809"/>
    <cellStyle name="Output 8 8 2" xfId="11810"/>
    <cellStyle name="Output 8 8 3" xfId="11811"/>
    <cellStyle name="Output 8 9" xfId="11812"/>
    <cellStyle name="Output 8 9 2" xfId="11813"/>
    <cellStyle name="Output 8 9 3" xfId="11814"/>
    <cellStyle name="Output 9" xfId="11815"/>
    <cellStyle name="Output 9 2" xfId="11816"/>
    <cellStyle name="Output 9 2 2" xfId="11817"/>
    <cellStyle name="Output 9 2 2 2" xfId="11818"/>
    <cellStyle name="Output 9 2 2 2 2" xfId="11819"/>
    <cellStyle name="Output 9 2 2 2 3" xfId="11820"/>
    <cellStyle name="Output 9 2 2 2 4" xfId="11821"/>
    <cellStyle name="Output 9 2 2 3" xfId="11822"/>
    <cellStyle name="Output 9 2 2 3 2" xfId="11823"/>
    <cellStyle name="Output 9 2 2 3 3" xfId="11824"/>
    <cellStyle name="Output 9 2 2 3 4" xfId="11825"/>
    <cellStyle name="Output 9 2 2 4" xfId="11826"/>
    <cellStyle name="Output 9 2 2 4 2" xfId="11827"/>
    <cellStyle name="Output 9 2 2 4 3" xfId="11828"/>
    <cellStyle name="Output 9 2 2 5" xfId="11829"/>
    <cellStyle name="Output 9 2 2 5 2" xfId="11830"/>
    <cellStyle name="Output 9 2 2 5 3" xfId="11831"/>
    <cellStyle name="Output 9 2 2 6" xfId="11832"/>
    <cellStyle name="Output 9 2 3" xfId="11833"/>
    <cellStyle name="Output 9 2 3 2" xfId="11834"/>
    <cellStyle name="Output 9 2 3 3" xfId="11835"/>
    <cellStyle name="Output 9 2 3 4" xfId="11836"/>
    <cellStyle name="Output 9 2 4" xfId="11837"/>
    <cellStyle name="Output 9 2 4 2" xfId="11838"/>
    <cellStyle name="Output 9 2 4 3" xfId="11839"/>
    <cellStyle name="Output 9 2 4 4" xfId="11840"/>
    <cellStyle name="Output 9 2 5" xfId="11841"/>
    <cellStyle name="Output 9 2 5 2" xfId="11842"/>
    <cellStyle name="Output 9 2 5 3" xfId="11843"/>
    <cellStyle name="Output 9 2 6" xfId="11844"/>
    <cellStyle name="Output 9 2 6 2" xfId="11845"/>
    <cellStyle name="Output 9 2 6 3" xfId="11846"/>
    <cellStyle name="Output 9 2 7" xfId="11847"/>
    <cellStyle name="Output 9 3" xfId="11848"/>
    <cellStyle name="Output 9 3 2" xfId="11849"/>
    <cellStyle name="Output 9 3 2 2" xfId="11850"/>
    <cellStyle name="Output 9 3 2 3" xfId="11851"/>
    <cellStyle name="Output 9 3 2 4" xfId="11852"/>
    <cellStyle name="Output 9 3 3" xfId="11853"/>
    <cellStyle name="Output 9 3 3 2" xfId="11854"/>
    <cellStyle name="Output 9 3 3 3" xfId="11855"/>
    <cellStyle name="Output 9 3 3 4" xfId="11856"/>
    <cellStyle name="Output 9 3 4" xfId="11857"/>
    <cellStyle name="Output 9 3 4 2" xfId="11858"/>
    <cellStyle name="Output 9 3 4 3" xfId="11859"/>
    <cellStyle name="Output 9 3 5" xfId="11860"/>
    <cellStyle name="Output 9 3 5 2" xfId="11861"/>
    <cellStyle name="Output 9 3 5 3" xfId="11862"/>
    <cellStyle name="Output 9 3 6" xfId="11863"/>
    <cellStyle name="Output 9 4" xfId="11864"/>
    <cellStyle name="Output 9 4 2" xfId="11865"/>
    <cellStyle name="Output 9 4 3" xfId="11866"/>
    <cellStyle name="Output 9 4 4" xfId="11867"/>
    <cellStyle name="Output 9 5" xfId="11868"/>
    <cellStyle name="Output 9 5 2" xfId="11869"/>
    <cellStyle name="Output 9 5 3" xfId="11870"/>
    <cellStyle name="Output 9 5 4" xfId="11871"/>
    <cellStyle name="Output 9 6" xfId="11872"/>
    <cellStyle name="Output 9 6 2" xfId="11873"/>
    <cellStyle name="Output 9 6 3" xfId="11874"/>
    <cellStyle name="Output 9 7" xfId="11875"/>
    <cellStyle name="Output 9 7 2" xfId="11876"/>
    <cellStyle name="Output 9 7 3" xfId="11877"/>
    <cellStyle name="Output 9 8" xfId="11878"/>
    <cellStyle name="Percent" xfId="50948" builtinId="5"/>
    <cellStyle name="Percent 10" xfId="20346"/>
    <cellStyle name="Percent 11" xfId="20350"/>
    <cellStyle name="Percent 12" xfId="32601"/>
    <cellStyle name="Percent 13" xfId="50933"/>
    <cellStyle name="Percent 14" xfId="50942"/>
    <cellStyle name="Percent 15" xfId="50947"/>
    <cellStyle name="Percent 2" xfId="40"/>
    <cellStyle name="Percent 2 10" xfId="11879"/>
    <cellStyle name="Percent 2 10 2" xfId="11880"/>
    <cellStyle name="Percent 2 10 2 2" xfId="19812"/>
    <cellStyle name="Percent 2 10 2 2 2" xfId="32067"/>
    <cellStyle name="Percent 2 10 2 2 3" xfId="44308"/>
    <cellStyle name="Percent 2 10 2 3" xfId="25952"/>
    <cellStyle name="Percent 2 10 2 4" xfId="38194"/>
    <cellStyle name="Percent 2 10 2 5" xfId="50423"/>
    <cellStyle name="Percent 2 10 3" xfId="19811"/>
    <cellStyle name="Percent 2 10 3 2" xfId="32066"/>
    <cellStyle name="Percent 2 10 3 3" xfId="44307"/>
    <cellStyle name="Percent 2 10 4" xfId="25951"/>
    <cellStyle name="Percent 2 10 5" xfId="38193"/>
    <cellStyle name="Percent 2 10 6" xfId="50422"/>
    <cellStyle name="Percent 2 11" xfId="11881"/>
    <cellStyle name="Percent 2 11 2" xfId="19813"/>
    <cellStyle name="Percent 2 11 2 2" xfId="32068"/>
    <cellStyle name="Percent 2 11 2 3" xfId="44309"/>
    <cellStyle name="Percent 2 11 3" xfId="25953"/>
    <cellStyle name="Percent 2 11 4" xfId="38195"/>
    <cellStyle name="Percent 2 11 5" xfId="50424"/>
    <cellStyle name="Percent 2 12" xfId="20380"/>
    <cellStyle name="Percent 2 13" xfId="20354"/>
    <cellStyle name="Percent 2 14" xfId="32605"/>
    <cellStyle name="Percent 2 2" xfId="11882"/>
    <cellStyle name="Percent 2 2 2" xfId="11883"/>
    <cellStyle name="Percent 2 3" xfId="11884"/>
    <cellStyle name="Percent 2 3 10" xfId="19814"/>
    <cellStyle name="Percent 2 3 10 2" xfId="32069"/>
    <cellStyle name="Percent 2 3 10 3" xfId="44310"/>
    <cellStyle name="Percent 2 3 11" xfId="25954"/>
    <cellStyle name="Percent 2 3 12" xfId="38196"/>
    <cellStyle name="Percent 2 3 13" xfId="50425"/>
    <cellStyle name="Percent 2 3 2" xfId="11885"/>
    <cellStyle name="Percent 2 3 2 10" xfId="25955"/>
    <cellStyle name="Percent 2 3 2 11" xfId="38197"/>
    <cellStyle name="Percent 2 3 2 12" xfId="50426"/>
    <cellStyle name="Percent 2 3 2 2" xfId="11886"/>
    <cellStyle name="Percent 2 3 2 2 10" xfId="38198"/>
    <cellStyle name="Percent 2 3 2 2 11" xfId="50427"/>
    <cellStyle name="Percent 2 3 2 2 2" xfId="11887"/>
    <cellStyle name="Percent 2 3 2 2 2 10" xfId="50428"/>
    <cellStyle name="Percent 2 3 2 2 2 2" xfId="11888"/>
    <cellStyle name="Percent 2 3 2 2 2 2 2" xfId="11889"/>
    <cellStyle name="Percent 2 3 2 2 2 2 2 2" xfId="11890"/>
    <cellStyle name="Percent 2 3 2 2 2 2 2 2 2" xfId="11891"/>
    <cellStyle name="Percent 2 3 2 2 2 2 2 2 2 2" xfId="11892"/>
    <cellStyle name="Percent 2 3 2 2 2 2 2 2 2 2 2" xfId="19822"/>
    <cellStyle name="Percent 2 3 2 2 2 2 2 2 2 2 2 2" xfId="32077"/>
    <cellStyle name="Percent 2 3 2 2 2 2 2 2 2 2 2 3" xfId="44318"/>
    <cellStyle name="Percent 2 3 2 2 2 2 2 2 2 2 3" xfId="25962"/>
    <cellStyle name="Percent 2 3 2 2 2 2 2 2 2 2 4" xfId="38204"/>
    <cellStyle name="Percent 2 3 2 2 2 2 2 2 2 2 5" xfId="50433"/>
    <cellStyle name="Percent 2 3 2 2 2 2 2 2 2 3" xfId="19821"/>
    <cellStyle name="Percent 2 3 2 2 2 2 2 2 2 3 2" xfId="32076"/>
    <cellStyle name="Percent 2 3 2 2 2 2 2 2 2 3 3" xfId="44317"/>
    <cellStyle name="Percent 2 3 2 2 2 2 2 2 2 4" xfId="25961"/>
    <cellStyle name="Percent 2 3 2 2 2 2 2 2 2 5" xfId="38203"/>
    <cellStyle name="Percent 2 3 2 2 2 2 2 2 2 6" xfId="50432"/>
    <cellStyle name="Percent 2 3 2 2 2 2 2 2 3" xfId="11893"/>
    <cellStyle name="Percent 2 3 2 2 2 2 2 2 3 2" xfId="19823"/>
    <cellStyle name="Percent 2 3 2 2 2 2 2 2 3 2 2" xfId="32078"/>
    <cellStyle name="Percent 2 3 2 2 2 2 2 2 3 2 3" xfId="44319"/>
    <cellStyle name="Percent 2 3 2 2 2 2 2 2 3 3" xfId="25963"/>
    <cellStyle name="Percent 2 3 2 2 2 2 2 2 3 4" xfId="38205"/>
    <cellStyle name="Percent 2 3 2 2 2 2 2 2 3 5" xfId="50434"/>
    <cellStyle name="Percent 2 3 2 2 2 2 2 2 4" xfId="19820"/>
    <cellStyle name="Percent 2 3 2 2 2 2 2 2 4 2" xfId="32075"/>
    <cellStyle name="Percent 2 3 2 2 2 2 2 2 4 3" xfId="44316"/>
    <cellStyle name="Percent 2 3 2 2 2 2 2 2 5" xfId="25960"/>
    <cellStyle name="Percent 2 3 2 2 2 2 2 2 6" xfId="38202"/>
    <cellStyle name="Percent 2 3 2 2 2 2 2 2 7" xfId="50431"/>
    <cellStyle name="Percent 2 3 2 2 2 2 2 3" xfId="11894"/>
    <cellStyle name="Percent 2 3 2 2 2 2 2 3 2" xfId="11895"/>
    <cellStyle name="Percent 2 3 2 2 2 2 2 3 2 2" xfId="19825"/>
    <cellStyle name="Percent 2 3 2 2 2 2 2 3 2 2 2" xfId="32080"/>
    <cellStyle name="Percent 2 3 2 2 2 2 2 3 2 2 3" xfId="44321"/>
    <cellStyle name="Percent 2 3 2 2 2 2 2 3 2 3" xfId="25965"/>
    <cellStyle name="Percent 2 3 2 2 2 2 2 3 2 4" xfId="38207"/>
    <cellStyle name="Percent 2 3 2 2 2 2 2 3 2 5" xfId="50436"/>
    <cellStyle name="Percent 2 3 2 2 2 2 2 3 3" xfId="19824"/>
    <cellStyle name="Percent 2 3 2 2 2 2 2 3 3 2" xfId="32079"/>
    <cellStyle name="Percent 2 3 2 2 2 2 2 3 3 3" xfId="44320"/>
    <cellStyle name="Percent 2 3 2 2 2 2 2 3 4" xfId="25964"/>
    <cellStyle name="Percent 2 3 2 2 2 2 2 3 5" xfId="38206"/>
    <cellStyle name="Percent 2 3 2 2 2 2 2 3 6" xfId="50435"/>
    <cellStyle name="Percent 2 3 2 2 2 2 2 4" xfId="11896"/>
    <cellStyle name="Percent 2 3 2 2 2 2 2 4 2" xfId="19826"/>
    <cellStyle name="Percent 2 3 2 2 2 2 2 4 2 2" xfId="32081"/>
    <cellStyle name="Percent 2 3 2 2 2 2 2 4 2 3" xfId="44322"/>
    <cellStyle name="Percent 2 3 2 2 2 2 2 4 3" xfId="25966"/>
    <cellStyle name="Percent 2 3 2 2 2 2 2 4 4" xfId="38208"/>
    <cellStyle name="Percent 2 3 2 2 2 2 2 4 5" xfId="50437"/>
    <cellStyle name="Percent 2 3 2 2 2 2 2 5" xfId="19819"/>
    <cellStyle name="Percent 2 3 2 2 2 2 2 5 2" xfId="32074"/>
    <cellStyle name="Percent 2 3 2 2 2 2 2 5 3" xfId="44315"/>
    <cellStyle name="Percent 2 3 2 2 2 2 2 6" xfId="25959"/>
    <cellStyle name="Percent 2 3 2 2 2 2 2 7" xfId="38201"/>
    <cellStyle name="Percent 2 3 2 2 2 2 2 8" xfId="50430"/>
    <cellStyle name="Percent 2 3 2 2 2 2 3" xfId="11897"/>
    <cellStyle name="Percent 2 3 2 2 2 2 3 2" xfId="11898"/>
    <cellStyle name="Percent 2 3 2 2 2 2 3 2 2" xfId="11899"/>
    <cellStyle name="Percent 2 3 2 2 2 2 3 2 2 2" xfId="19829"/>
    <cellStyle name="Percent 2 3 2 2 2 2 3 2 2 2 2" xfId="32084"/>
    <cellStyle name="Percent 2 3 2 2 2 2 3 2 2 2 3" xfId="44325"/>
    <cellStyle name="Percent 2 3 2 2 2 2 3 2 2 3" xfId="25969"/>
    <cellStyle name="Percent 2 3 2 2 2 2 3 2 2 4" xfId="38211"/>
    <cellStyle name="Percent 2 3 2 2 2 2 3 2 2 5" xfId="50440"/>
    <cellStyle name="Percent 2 3 2 2 2 2 3 2 3" xfId="19828"/>
    <cellStyle name="Percent 2 3 2 2 2 2 3 2 3 2" xfId="32083"/>
    <cellStyle name="Percent 2 3 2 2 2 2 3 2 3 3" xfId="44324"/>
    <cellStyle name="Percent 2 3 2 2 2 2 3 2 4" xfId="25968"/>
    <cellStyle name="Percent 2 3 2 2 2 2 3 2 5" xfId="38210"/>
    <cellStyle name="Percent 2 3 2 2 2 2 3 2 6" xfId="50439"/>
    <cellStyle name="Percent 2 3 2 2 2 2 3 3" xfId="11900"/>
    <cellStyle name="Percent 2 3 2 2 2 2 3 3 2" xfId="19830"/>
    <cellStyle name="Percent 2 3 2 2 2 2 3 3 2 2" xfId="32085"/>
    <cellStyle name="Percent 2 3 2 2 2 2 3 3 2 3" xfId="44326"/>
    <cellStyle name="Percent 2 3 2 2 2 2 3 3 3" xfId="25970"/>
    <cellStyle name="Percent 2 3 2 2 2 2 3 3 4" xfId="38212"/>
    <cellStyle name="Percent 2 3 2 2 2 2 3 3 5" xfId="50441"/>
    <cellStyle name="Percent 2 3 2 2 2 2 3 4" xfId="19827"/>
    <cellStyle name="Percent 2 3 2 2 2 2 3 4 2" xfId="32082"/>
    <cellStyle name="Percent 2 3 2 2 2 2 3 4 3" xfId="44323"/>
    <cellStyle name="Percent 2 3 2 2 2 2 3 5" xfId="25967"/>
    <cellStyle name="Percent 2 3 2 2 2 2 3 6" xfId="38209"/>
    <cellStyle name="Percent 2 3 2 2 2 2 3 7" xfId="50438"/>
    <cellStyle name="Percent 2 3 2 2 2 2 4" xfId="11901"/>
    <cellStyle name="Percent 2 3 2 2 2 2 4 2" xfId="11902"/>
    <cellStyle name="Percent 2 3 2 2 2 2 4 2 2" xfId="19832"/>
    <cellStyle name="Percent 2 3 2 2 2 2 4 2 2 2" xfId="32087"/>
    <cellStyle name="Percent 2 3 2 2 2 2 4 2 2 3" xfId="44328"/>
    <cellStyle name="Percent 2 3 2 2 2 2 4 2 3" xfId="25972"/>
    <cellStyle name="Percent 2 3 2 2 2 2 4 2 4" xfId="38214"/>
    <cellStyle name="Percent 2 3 2 2 2 2 4 2 5" xfId="50443"/>
    <cellStyle name="Percent 2 3 2 2 2 2 4 3" xfId="19831"/>
    <cellStyle name="Percent 2 3 2 2 2 2 4 3 2" xfId="32086"/>
    <cellStyle name="Percent 2 3 2 2 2 2 4 3 3" xfId="44327"/>
    <cellStyle name="Percent 2 3 2 2 2 2 4 4" xfId="25971"/>
    <cellStyle name="Percent 2 3 2 2 2 2 4 5" xfId="38213"/>
    <cellStyle name="Percent 2 3 2 2 2 2 4 6" xfId="50442"/>
    <cellStyle name="Percent 2 3 2 2 2 2 5" xfId="11903"/>
    <cellStyle name="Percent 2 3 2 2 2 2 5 2" xfId="19833"/>
    <cellStyle name="Percent 2 3 2 2 2 2 5 2 2" xfId="32088"/>
    <cellStyle name="Percent 2 3 2 2 2 2 5 2 3" xfId="44329"/>
    <cellStyle name="Percent 2 3 2 2 2 2 5 3" xfId="25973"/>
    <cellStyle name="Percent 2 3 2 2 2 2 5 4" xfId="38215"/>
    <cellStyle name="Percent 2 3 2 2 2 2 5 5" xfId="50444"/>
    <cellStyle name="Percent 2 3 2 2 2 2 6" xfId="19818"/>
    <cellStyle name="Percent 2 3 2 2 2 2 6 2" xfId="32073"/>
    <cellStyle name="Percent 2 3 2 2 2 2 6 3" xfId="44314"/>
    <cellStyle name="Percent 2 3 2 2 2 2 7" xfId="25958"/>
    <cellStyle name="Percent 2 3 2 2 2 2 8" xfId="38200"/>
    <cellStyle name="Percent 2 3 2 2 2 2 9" xfId="50429"/>
    <cellStyle name="Percent 2 3 2 2 2 3" xfId="11904"/>
    <cellStyle name="Percent 2 3 2 2 2 3 2" xfId="11905"/>
    <cellStyle name="Percent 2 3 2 2 2 3 2 2" xfId="11906"/>
    <cellStyle name="Percent 2 3 2 2 2 3 2 2 2" xfId="11907"/>
    <cellStyle name="Percent 2 3 2 2 2 3 2 2 2 2" xfId="19837"/>
    <cellStyle name="Percent 2 3 2 2 2 3 2 2 2 2 2" xfId="32092"/>
    <cellStyle name="Percent 2 3 2 2 2 3 2 2 2 2 3" xfId="44333"/>
    <cellStyle name="Percent 2 3 2 2 2 3 2 2 2 3" xfId="25977"/>
    <cellStyle name="Percent 2 3 2 2 2 3 2 2 2 4" xfId="38219"/>
    <cellStyle name="Percent 2 3 2 2 2 3 2 2 2 5" xfId="50448"/>
    <cellStyle name="Percent 2 3 2 2 2 3 2 2 3" xfId="19836"/>
    <cellStyle name="Percent 2 3 2 2 2 3 2 2 3 2" xfId="32091"/>
    <cellStyle name="Percent 2 3 2 2 2 3 2 2 3 3" xfId="44332"/>
    <cellStyle name="Percent 2 3 2 2 2 3 2 2 4" xfId="25976"/>
    <cellStyle name="Percent 2 3 2 2 2 3 2 2 5" xfId="38218"/>
    <cellStyle name="Percent 2 3 2 2 2 3 2 2 6" xfId="50447"/>
    <cellStyle name="Percent 2 3 2 2 2 3 2 3" xfId="11908"/>
    <cellStyle name="Percent 2 3 2 2 2 3 2 3 2" xfId="19838"/>
    <cellStyle name="Percent 2 3 2 2 2 3 2 3 2 2" xfId="32093"/>
    <cellStyle name="Percent 2 3 2 2 2 3 2 3 2 3" xfId="44334"/>
    <cellStyle name="Percent 2 3 2 2 2 3 2 3 3" xfId="25978"/>
    <cellStyle name="Percent 2 3 2 2 2 3 2 3 4" xfId="38220"/>
    <cellStyle name="Percent 2 3 2 2 2 3 2 3 5" xfId="50449"/>
    <cellStyle name="Percent 2 3 2 2 2 3 2 4" xfId="19835"/>
    <cellStyle name="Percent 2 3 2 2 2 3 2 4 2" xfId="32090"/>
    <cellStyle name="Percent 2 3 2 2 2 3 2 4 3" xfId="44331"/>
    <cellStyle name="Percent 2 3 2 2 2 3 2 5" xfId="25975"/>
    <cellStyle name="Percent 2 3 2 2 2 3 2 6" xfId="38217"/>
    <cellStyle name="Percent 2 3 2 2 2 3 2 7" xfId="50446"/>
    <cellStyle name="Percent 2 3 2 2 2 3 3" xfId="11909"/>
    <cellStyle name="Percent 2 3 2 2 2 3 3 2" xfId="11910"/>
    <cellStyle name="Percent 2 3 2 2 2 3 3 2 2" xfId="19840"/>
    <cellStyle name="Percent 2 3 2 2 2 3 3 2 2 2" xfId="32095"/>
    <cellStyle name="Percent 2 3 2 2 2 3 3 2 2 3" xfId="44336"/>
    <cellStyle name="Percent 2 3 2 2 2 3 3 2 3" xfId="25980"/>
    <cellStyle name="Percent 2 3 2 2 2 3 3 2 4" xfId="38222"/>
    <cellStyle name="Percent 2 3 2 2 2 3 3 2 5" xfId="50451"/>
    <cellStyle name="Percent 2 3 2 2 2 3 3 3" xfId="19839"/>
    <cellStyle name="Percent 2 3 2 2 2 3 3 3 2" xfId="32094"/>
    <cellStyle name="Percent 2 3 2 2 2 3 3 3 3" xfId="44335"/>
    <cellStyle name="Percent 2 3 2 2 2 3 3 4" xfId="25979"/>
    <cellStyle name="Percent 2 3 2 2 2 3 3 5" xfId="38221"/>
    <cellStyle name="Percent 2 3 2 2 2 3 3 6" xfId="50450"/>
    <cellStyle name="Percent 2 3 2 2 2 3 4" xfId="11911"/>
    <cellStyle name="Percent 2 3 2 2 2 3 4 2" xfId="19841"/>
    <cellStyle name="Percent 2 3 2 2 2 3 4 2 2" xfId="32096"/>
    <cellStyle name="Percent 2 3 2 2 2 3 4 2 3" xfId="44337"/>
    <cellStyle name="Percent 2 3 2 2 2 3 4 3" xfId="25981"/>
    <cellStyle name="Percent 2 3 2 2 2 3 4 4" xfId="38223"/>
    <cellStyle name="Percent 2 3 2 2 2 3 4 5" xfId="50452"/>
    <cellStyle name="Percent 2 3 2 2 2 3 5" xfId="19834"/>
    <cellStyle name="Percent 2 3 2 2 2 3 5 2" xfId="32089"/>
    <cellStyle name="Percent 2 3 2 2 2 3 5 3" xfId="44330"/>
    <cellStyle name="Percent 2 3 2 2 2 3 6" xfId="25974"/>
    <cellStyle name="Percent 2 3 2 2 2 3 7" xfId="38216"/>
    <cellStyle name="Percent 2 3 2 2 2 3 8" xfId="50445"/>
    <cellStyle name="Percent 2 3 2 2 2 4" xfId="11912"/>
    <cellStyle name="Percent 2 3 2 2 2 4 2" xfId="11913"/>
    <cellStyle name="Percent 2 3 2 2 2 4 2 2" xfId="11914"/>
    <cellStyle name="Percent 2 3 2 2 2 4 2 2 2" xfId="19844"/>
    <cellStyle name="Percent 2 3 2 2 2 4 2 2 2 2" xfId="32099"/>
    <cellStyle name="Percent 2 3 2 2 2 4 2 2 2 3" xfId="44340"/>
    <cellStyle name="Percent 2 3 2 2 2 4 2 2 3" xfId="25984"/>
    <cellStyle name="Percent 2 3 2 2 2 4 2 2 4" xfId="38226"/>
    <cellStyle name="Percent 2 3 2 2 2 4 2 2 5" xfId="50455"/>
    <cellStyle name="Percent 2 3 2 2 2 4 2 3" xfId="19843"/>
    <cellStyle name="Percent 2 3 2 2 2 4 2 3 2" xfId="32098"/>
    <cellStyle name="Percent 2 3 2 2 2 4 2 3 3" xfId="44339"/>
    <cellStyle name="Percent 2 3 2 2 2 4 2 4" xfId="25983"/>
    <cellStyle name="Percent 2 3 2 2 2 4 2 5" xfId="38225"/>
    <cellStyle name="Percent 2 3 2 2 2 4 2 6" xfId="50454"/>
    <cellStyle name="Percent 2 3 2 2 2 4 3" xfId="11915"/>
    <cellStyle name="Percent 2 3 2 2 2 4 3 2" xfId="19845"/>
    <cellStyle name="Percent 2 3 2 2 2 4 3 2 2" xfId="32100"/>
    <cellStyle name="Percent 2 3 2 2 2 4 3 2 3" xfId="44341"/>
    <cellStyle name="Percent 2 3 2 2 2 4 3 3" xfId="25985"/>
    <cellStyle name="Percent 2 3 2 2 2 4 3 4" xfId="38227"/>
    <cellStyle name="Percent 2 3 2 2 2 4 3 5" xfId="50456"/>
    <cellStyle name="Percent 2 3 2 2 2 4 4" xfId="19842"/>
    <cellStyle name="Percent 2 3 2 2 2 4 4 2" xfId="32097"/>
    <cellStyle name="Percent 2 3 2 2 2 4 4 3" xfId="44338"/>
    <cellStyle name="Percent 2 3 2 2 2 4 5" xfId="25982"/>
    <cellStyle name="Percent 2 3 2 2 2 4 6" xfId="38224"/>
    <cellStyle name="Percent 2 3 2 2 2 4 7" xfId="50453"/>
    <cellStyle name="Percent 2 3 2 2 2 5" xfId="11916"/>
    <cellStyle name="Percent 2 3 2 2 2 5 2" xfId="11917"/>
    <cellStyle name="Percent 2 3 2 2 2 5 2 2" xfId="19847"/>
    <cellStyle name="Percent 2 3 2 2 2 5 2 2 2" xfId="32102"/>
    <cellStyle name="Percent 2 3 2 2 2 5 2 2 3" xfId="44343"/>
    <cellStyle name="Percent 2 3 2 2 2 5 2 3" xfId="25987"/>
    <cellStyle name="Percent 2 3 2 2 2 5 2 4" xfId="38229"/>
    <cellStyle name="Percent 2 3 2 2 2 5 2 5" xfId="50458"/>
    <cellStyle name="Percent 2 3 2 2 2 5 3" xfId="19846"/>
    <cellStyle name="Percent 2 3 2 2 2 5 3 2" xfId="32101"/>
    <cellStyle name="Percent 2 3 2 2 2 5 3 3" xfId="44342"/>
    <cellStyle name="Percent 2 3 2 2 2 5 4" xfId="25986"/>
    <cellStyle name="Percent 2 3 2 2 2 5 5" xfId="38228"/>
    <cellStyle name="Percent 2 3 2 2 2 5 6" xfId="50457"/>
    <cellStyle name="Percent 2 3 2 2 2 6" xfId="11918"/>
    <cellStyle name="Percent 2 3 2 2 2 6 2" xfId="19848"/>
    <cellStyle name="Percent 2 3 2 2 2 6 2 2" xfId="32103"/>
    <cellStyle name="Percent 2 3 2 2 2 6 2 3" xfId="44344"/>
    <cellStyle name="Percent 2 3 2 2 2 6 3" xfId="25988"/>
    <cellStyle name="Percent 2 3 2 2 2 6 4" xfId="38230"/>
    <cellStyle name="Percent 2 3 2 2 2 6 5" xfId="50459"/>
    <cellStyle name="Percent 2 3 2 2 2 7" xfId="19817"/>
    <cellStyle name="Percent 2 3 2 2 2 7 2" xfId="32072"/>
    <cellStyle name="Percent 2 3 2 2 2 7 3" xfId="44313"/>
    <cellStyle name="Percent 2 3 2 2 2 8" xfId="25957"/>
    <cellStyle name="Percent 2 3 2 2 2 9" xfId="38199"/>
    <cellStyle name="Percent 2 3 2 2 3" xfId="11919"/>
    <cellStyle name="Percent 2 3 2 2 3 2" xfId="11920"/>
    <cellStyle name="Percent 2 3 2 2 3 2 2" xfId="11921"/>
    <cellStyle name="Percent 2 3 2 2 3 2 2 2" xfId="11922"/>
    <cellStyle name="Percent 2 3 2 2 3 2 2 2 2" xfId="11923"/>
    <cellStyle name="Percent 2 3 2 2 3 2 2 2 2 2" xfId="19853"/>
    <cellStyle name="Percent 2 3 2 2 3 2 2 2 2 2 2" xfId="32108"/>
    <cellStyle name="Percent 2 3 2 2 3 2 2 2 2 2 3" xfId="44349"/>
    <cellStyle name="Percent 2 3 2 2 3 2 2 2 2 3" xfId="25993"/>
    <cellStyle name="Percent 2 3 2 2 3 2 2 2 2 4" xfId="38235"/>
    <cellStyle name="Percent 2 3 2 2 3 2 2 2 2 5" xfId="50464"/>
    <cellStyle name="Percent 2 3 2 2 3 2 2 2 3" xfId="19852"/>
    <cellStyle name="Percent 2 3 2 2 3 2 2 2 3 2" xfId="32107"/>
    <cellStyle name="Percent 2 3 2 2 3 2 2 2 3 3" xfId="44348"/>
    <cellStyle name="Percent 2 3 2 2 3 2 2 2 4" xfId="25992"/>
    <cellStyle name="Percent 2 3 2 2 3 2 2 2 5" xfId="38234"/>
    <cellStyle name="Percent 2 3 2 2 3 2 2 2 6" xfId="50463"/>
    <cellStyle name="Percent 2 3 2 2 3 2 2 3" xfId="11924"/>
    <cellStyle name="Percent 2 3 2 2 3 2 2 3 2" xfId="19854"/>
    <cellStyle name="Percent 2 3 2 2 3 2 2 3 2 2" xfId="32109"/>
    <cellStyle name="Percent 2 3 2 2 3 2 2 3 2 3" xfId="44350"/>
    <cellStyle name="Percent 2 3 2 2 3 2 2 3 3" xfId="25994"/>
    <cellStyle name="Percent 2 3 2 2 3 2 2 3 4" xfId="38236"/>
    <cellStyle name="Percent 2 3 2 2 3 2 2 3 5" xfId="50465"/>
    <cellStyle name="Percent 2 3 2 2 3 2 2 4" xfId="19851"/>
    <cellStyle name="Percent 2 3 2 2 3 2 2 4 2" xfId="32106"/>
    <cellStyle name="Percent 2 3 2 2 3 2 2 4 3" xfId="44347"/>
    <cellStyle name="Percent 2 3 2 2 3 2 2 5" xfId="25991"/>
    <cellStyle name="Percent 2 3 2 2 3 2 2 6" xfId="38233"/>
    <cellStyle name="Percent 2 3 2 2 3 2 2 7" xfId="50462"/>
    <cellStyle name="Percent 2 3 2 2 3 2 3" xfId="11925"/>
    <cellStyle name="Percent 2 3 2 2 3 2 3 2" xfId="11926"/>
    <cellStyle name="Percent 2 3 2 2 3 2 3 2 2" xfId="19856"/>
    <cellStyle name="Percent 2 3 2 2 3 2 3 2 2 2" xfId="32111"/>
    <cellStyle name="Percent 2 3 2 2 3 2 3 2 2 3" xfId="44352"/>
    <cellStyle name="Percent 2 3 2 2 3 2 3 2 3" xfId="25996"/>
    <cellStyle name="Percent 2 3 2 2 3 2 3 2 4" xfId="38238"/>
    <cellStyle name="Percent 2 3 2 2 3 2 3 2 5" xfId="50467"/>
    <cellStyle name="Percent 2 3 2 2 3 2 3 3" xfId="19855"/>
    <cellStyle name="Percent 2 3 2 2 3 2 3 3 2" xfId="32110"/>
    <cellStyle name="Percent 2 3 2 2 3 2 3 3 3" xfId="44351"/>
    <cellStyle name="Percent 2 3 2 2 3 2 3 4" xfId="25995"/>
    <cellStyle name="Percent 2 3 2 2 3 2 3 5" xfId="38237"/>
    <cellStyle name="Percent 2 3 2 2 3 2 3 6" xfId="50466"/>
    <cellStyle name="Percent 2 3 2 2 3 2 4" xfId="11927"/>
    <cellStyle name="Percent 2 3 2 2 3 2 4 2" xfId="19857"/>
    <cellStyle name="Percent 2 3 2 2 3 2 4 2 2" xfId="32112"/>
    <cellStyle name="Percent 2 3 2 2 3 2 4 2 3" xfId="44353"/>
    <cellStyle name="Percent 2 3 2 2 3 2 4 3" xfId="25997"/>
    <cellStyle name="Percent 2 3 2 2 3 2 4 4" xfId="38239"/>
    <cellStyle name="Percent 2 3 2 2 3 2 4 5" xfId="50468"/>
    <cellStyle name="Percent 2 3 2 2 3 2 5" xfId="19850"/>
    <cellStyle name="Percent 2 3 2 2 3 2 5 2" xfId="32105"/>
    <cellStyle name="Percent 2 3 2 2 3 2 5 3" xfId="44346"/>
    <cellStyle name="Percent 2 3 2 2 3 2 6" xfId="25990"/>
    <cellStyle name="Percent 2 3 2 2 3 2 7" xfId="38232"/>
    <cellStyle name="Percent 2 3 2 2 3 2 8" xfId="50461"/>
    <cellStyle name="Percent 2 3 2 2 3 3" xfId="11928"/>
    <cellStyle name="Percent 2 3 2 2 3 3 2" xfId="11929"/>
    <cellStyle name="Percent 2 3 2 2 3 3 2 2" xfId="11930"/>
    <cellStyle name="Percent 2 3 2 2 3 3 2 2 2" xfId="19860"/>
    <cellStyle name="Percent 2 3 2 2 3 3 2 2 2 2" xfId="32115"/>
    <cellStyle name="Percent 2 3 2 2 3 3 2 2 2 3" xfId="44356"/>
    <cellStyle name="Percent 2 3 2 2 3 3 2 2 3" xfId="26000"/>
    <cellStyle name="Percent 2 3 2 2 3 3 2 2 4" xfId="38242"/>
    <cellStyle name="Percent 2 3 2 2 3 3 2 2 5" xfId="50471"/>
    <cellStyle name="Percent 2 3 2 2 3 3 2 3" xfId="19859"/>
    <cellStyle name="Percent 2 3 2 2 3 3 2 3 2" xfId="32114"/>
    <cellStyle name="Percent 2 3 2 2 3 3 2 3 3" xfId="44355"/>
    <cellStyle name="Percent 2 3 2 2 3 3 2 4" xfId="25999"/>
    <cellStyle name="Percent 2 3 2 2 3 3 2 5" xfId="38241"/>
    <cellStyle name="Percent 2 3 2 2 3 3 2 6" xfId="50470"/>
    <cellStyle name="Percent 2 3 2 2 3 3 3" xfId="11931"/>
    <cellStyle name="Percent 2 3 2 2 3 3 3 2" xfId="19861"/>
    <cellStyle name="Percent 2 3 2 2 3 3 3 2 2" xfId="32116"/>
    <cellStyle name="Percent 2 3 2 2 3 3 3 2 3" xfId="44357"/>
    <cellStyle name="Percent 2 3 2 2 3 3 3 3" xfId="26001"/>
    <cellStyle name="Percent 2 3 2 2 3 3 3 4" xfId="38243"/>
    <cellStyle name="Percent 2 3 2 2 3 3 3 5" xfId="50472"/>
    <cellStyle name="Percent 2 3 2 2 3 3 4" xfId="19858"/>
    <cellStyle name="Percent 2 3 2 2 3 3 4 2" xfId="32113"/>
    <cellStyle name="Percent 2 3 2 2 3 3 4 3" xfId="44354"/>
    <cellStyle name="Percent 2 3 2 2 3 3 5" xfId="25998"/>
    <cellStyle name="Percent 2 3 2 2 3 3 6" xfId="38240"/>
    <cellStyle name="Percent 2 3 2 2 3 3 7" xfId="50469"/>
    <cellStyle name="Percent 2 3 2 2 3 4" xfId="11932"/>
    <cellStyle name="Percent 2 3 2 2 3 4 2" xfId="11933"/>
    <cellStyle name="Percent 2 3 2 2 3 4 2 2" xfId="19863"/>
    <cellStyle name="Percent 2 3 2 2 3 4 2 2 2" xfId="32118"/>
    <cellStyle name="Percent 2 3 2 2 3 4 2 2 3" xfId="44359"/>
    <cellStyle name="Percent 2 3 2 2 3 4 2 3" xfId="26003"/>
    <cellStyle name="Percent 2 3 2 2 3 4 2 4" xfId="38245"/>
    <cellStyle name="Percent 2 3 2 2 3 4 2 5" xfId="50474"/>
    <cellStyle name="Percent 2 3 2 2 3 4 3" xfId="19862"/>
    <cellStyle name="Percent 2 3 2 2 3 4 3 2" xfId="32117"/>
    <cellStyle name="Percent 2 3 2 2 3 4 3 3" xfId="44358"/>
    <cellStyle name="Percent 2 3 2 2 3 4 4" xfId="26002"/>
    <cellStyle name="Percent 2 3 2 2 3 4 5" xfId="38244"/>
    <cellStyle name="Percent 2 3 2 2 3 4 6" xfId="50473"/>
    <cellStyle name="Percent 2 3 2 2 3 5" xfId="11934"/>
    <cellStyle name="Percent 2 3 2 2 3 5 2" xfId="19864"/>
    <cellStyle name="Percent 2 3 2 2 3 5 2 2" xfId="32119"/>
    <cellStyle name="Percent 2 3 2 2 3 5 2 3" xfId="44360"/>
    <cellStyle name="Percent 2 3 2 2 3 5 3" xfId="26004"/>
    <cellStyle name="Percent 2 3 2 2 3 5 4" xfId="38246"/>
    <cellStyle name="Percent 2 3 2 2 3 5 5" xfId="50475"/>
    <cellStyle name="Percent 2 3 2 2 3 6" xfId="19849"/>
    <cellStyle name="Percent 2 3 2 2 3 6 2" xfId="32104"/>
    <cellStyle name="Percent 2 3 2 2 3 6 3" xfId="44345"/>
    <cellStyle name="Percent 2 3 2 2 3 7" xfId="25989"/>
    <cellStyle name="Percent 2 3 2 2 3 8" xfId="38231"/>
    <cellStyle name="Percent 2 3 2 2 3 9" xfId="50460"/>
    <cellStyle name="Percent 2 3 2 2 4" xfId="11935"/>
    <cellStyle name="Percent 2 3 2 2 4 2" xfId="11936"/>
    <cellStyle name="Percent 2 3 2 2 4 2 2" xfId="11937"/>
    <cellStyle name="Percent 2 3 2 2 4 2 2 2" xfId="11938"/>
    <cellStyle name="Percent 2 3 2 2 4 2 2 2 2" xfId="19868"/>
    <cellStyle name="Percent 2 3 2 2 4 2 2 2 2 2" xfId="32123"/>
    <cellStyle name="Percent 2 3 2 2 4 2 2 2 2 3" xfId="44364"/>
    <cellStyle name="Percent 2 3 2 2 4 2 2 2 3" xfId="26008"/>
    <cellStyle name="Percent 2 3 2 2 4 2 2 2 4" xfId="38250"/>
    <cellStyle name="Percent 2 3 2 2 4 2 2 2 5" xfId="50479"/>
    <cellStyle name="Percent 2 3 2 2 4 2 2 3" xfId="19867"/>
    <cellStyle name="Percent 2 3 2 2 4 2 2 3 2" xfId="32122"/>
    <cellStyle name="Percent 2 3 2 2 4 2 2 3 3" xfId="44363"/>
    <cellStyle name="Percent 2 3 2 2 4 2 2 4" xfId="26007"/>
    <cellStyle name="Percent 2 3 2 2 4 2 2 5" xfId="38249"/>
    <cellStyle name="Percent 2 3 2 2 4 2 2 6" xfId="50478"/>
    <cellStyle name="Percent 2 3 2 2 4 2 3" xfId="11939"/>
    <cellStyle name="Percent 2 3 2 2 4 2 3 2" xfId="19869"/>
    <cellStyle name="Percent 2 3 2 2 4 2 3 2 2" xfId="32124"/>
    <cellStyle name="Percent 2 3 2 2 4 2 3 2 3" xfId="44365"/>
    <cellStyle name="Percent 2 3 2 2 4 2 3 3" xfId="26009"/>
    <cellStyle name="Percent 2 3 2 2 4 2 3 4" xfId="38251"/>
    <cellStyle name="Percent 2 3 2 2 4 2 3 5" xfId="50480"/>
    <cellStyle name="Percent 2 3 2 2 4 2 4" xfId="19866"/>
    <cellStyle name="Percent 2 3 2 2 4 2 4 2" xfId="32121"/>
    <cellStyle name="Percent 2 3 2 2 4 2 4 3" xfId="44362"/>
    <cellStyle name="Percent 2 3 2 2 4 2 5" xfId="26006"/>
    <cellStyle name="Percent 2 3 2 2 4 2 6" xfId="38248"/>
    <cellStyle name="Percent 2 3 2 2 4 2 7" xfId="50477"/>
    <cellStyle name="Percent 2 3 2 2 4 3" xfId="11940"/>
    <cellStyle name="Percent 2 3 2 2 4 3 2" xfId="11941"/>
    <cellStyle name="Percent 2 3 2 2 4 3 2 2" xfId="19871"/>
    <cellStyle name="Percent 2 3 2 2 4 3 2 2 2" xfId="32126"/>
    <cellStyle name="Percent 2 3 2 2 4 3 2 2 3" xfId="44367"/>
    <cellStyle name="Percent 2 3 2 2 4 3 2 3" xfId="26011"/>
    <cellStyle name="Percent 2 3 2 2 4 3 2 4" xfId="38253"/>
    <cellStyle name="Percent 2 3 2 2 4 3 2 5" xfId="50482"/>
    <cellStyle name="Percent 2 3 2 2 4 3 3" xfId="19870"/>
    <cellStyle name="Percent 2 3 2 2 4 3 3 2" xfId="32125"/>
    <cellStyle name="Percent 2 3 2 2 4 3 3 3" xfId="44366"/>
    <cellStyle name="Percent 2 3 2 2 4 3 4" xfId="26010"/>
    <cellStyle name="Percent 2 3 2 2 4 3 5" xfId="38252"/>
    <cellStyle name="Percent 2 3 2 2 4 3 6" xfId="50481"/>
    <cellStyle name="Percent 2 3 2 2 4 4" xfId="11942"/>
    <cellStyle name="Percent 2 3 2 2 4 4 2" xfId="19872"/>
    <cellStyle name="Percent 2 3 2 2 4 4 2 2" xfId="32127"/>
    <cellStyle name="Percent 2 3 2 2 4 4 2 3" xfId="44368"/>
    <cellStyle name="Percent 2 3 2 2 4 4 3" xfId="26012"/>
    <cellStyle name="Percent 2 3 2 2 4 4 4" xfId="38254"/>
    <cellStyle name="Percent 2 3 2 2 4 4 5" xfId="50483"/>
    <cellStyle name="Percent 2 3 2 2 4 5" xfId="19865"/>
    <cellStyle name="Percent 2 3 2 2 4 5 2" xfId="32120"/>
    <cellStyle name="Percent 2 3 2 2 4 5 3" xfId="44361"/>
    <cellStyle name="Percent 2 3 2 2 4 6" xfId="26005"/>
    <cellStyle name="Percent 2 3 2 2 4 7" xfId="38247"/>
    <cellStyle name="Percent 2 3 2 2 4 8" xfId="50476"/>
    <cellStyle name="Percent 2 3 2 2 5" xfId="11943"/>
    <cellStyle name="Percent 2 3 2 2 5 2" xfId="11944"/>
    <cellStyle name="Percent 2 3 2 2 5 2 2" xfId="11945"/>
    <cellStyle name="Percent 2 3 2 2 5 2 2 2" xfId="19875"/>
    <cellStyle name="Percent 2 3 2 2 5 2 2 2 2" xfId="32130"/>
    <cellStyle name="Percent 2 3 2 2 5 2 2 2 3" xfId="44371"/>
    <cellStyle name="Percent 2 3 2 2 5 2 2 3" xfId="26015"/>
    <cellStyle name="Percent 2 3 2 2 5 2 2 4" xfId="38257"/>
    <cellStyle name="Percent 2 3 2 2 5 2 2 5" xfId="50486"/>
    <cellStyle name="Percent 2 3 2 2 5 2 3" xfId="19874"/>
    <cellStyle name="Percent 2 3 2 2 5 2 3 2" xfId="32129"/>
    <cellStyle name="Percent 2 3 2 2 5 2 3 3" xfId="44370"/>
    <cellStyle name="Percent 2 3 2 2 5 2 4" xfId="26014"/>
    <cellStyle name="Percent 2 3 2 2 5 2 5" xfId="38256"/>
    <cellStyle name="Percent 2 3 2 2 5 2 6" xfId="50485"/>
    <cellStyle name="Percent 2 3 2 2 5 3" xfId="11946"/>
    <cellStyle name="Percent 2 3 2 2 5 3 2" xfId="19876"/>
    <cellStyle name="Percent 2 3 2 2 5 3 2 2" xfId="32131"/>
    <cellStyle name="Percent 2 3 2 2 5 3 2 3" xfId="44372"/>
    <cellStyle name="Percent 2 3 2 2 5 3 3" xfId="26016"/>
    <cellStyle name="Percent 2 3 2 2 5 3 4" xfId="38258"/>
    <cellStyle name="Percent 2 3 2 2 5 3 5" xfId="50487"/>
    <cellStyle name="Percent 2 3 2 2 5 4" xfId="19873"/>
    <cellStyle name="Percent 2 3 2 2 5 4 2" xfId="32128"/>
    <cellStyle name="Percent 2 3 2 2 5 4 3" xfId="44369"/>
    <cellStyle name="Percent 2 3 2 2 5 5" xfId="26013"/>
    <cellStyle name="Percent 2 3 2 2 5 6" xfId="38255"/>
    <cellStyle name="Percent 2 3 2 2 5 7" xfId="50484"/>
    <cellStyle name="Percent 2 3 2 2 6" xfId="11947"/>
    <cellStyle name="Percent 2 3 2 2 6 2" xfId="11948"/>
    <cellStyle name="Percent 2 3 2 2 6 2 2" xfId="19878"/>
    <cellStyle name="Percent 2 3 2 2 6 2 2 2" xfId="32133"/>
    <cellStyle name="Percent 2 3 2 2 6 2 2 3" xfId="44374"/>
    <cellStyle name="Percent 2 3 2 2 6 2 3" xfId="26018"/>
    <cellStyle name="Percent 2 3 2 2 6 2 4" xfId="38260"/>
    <cellStyle name="Percent 2 3 2 2 6 2 5" xfId="50489"/>
    <cellStyle name="Percent 2 3 2 2 6 3" xfId="19877"/>
    <cellStyle name="Percent 2 3 2 2 6 3 2" xfId="32132"/>
    <cellStyle name="Percent 2 3 2 2 6 3 3" xfId="44373"/>
    <cellStyle name="Percent 2 3 2 2 6 4" xfId="26017"/>
    <cellStyle name="Percent 2 3 2 2 6 5" xfId="38259"/>
    <cellStyle name="Percent 2 3 2 2 6 6" xfId="50488"/>
    <cellStyle name="Percent 2 3 2 2 7" xfId="11949"/>
    <cellStyle name="Percent 2 3 2 2 7 2" xfId="19879"/>
    <cellStyle name="Percent 2 3 2 2 7 2 2" xfId="32134"/>
    <cellStyle name="Percent 2 3 2 2 7 2 3" xfId="44375"/>
    <cellStyle name="Percent 2 3 2 2 7 3" xfId="26019"/>
    <cellStyle name="Percent 2 3 2 2 7 4" xfId="38261"/>
    <cellStyle name="Percent 2 3 2 2 7 5" xfId="50490"/>
    <cellStyle name="Percent 2 3 2 2 8" xfId="19816"/>
    <cellStyle name="Percent 2 3 2 2 8 2" xfId="32071"/>
    <cellStyle name="Percent 2 3 2 2 8 3" xfId="44312"/>
    <cellStyle name="Percent 2 3 2 2 9" xfId="25956"/>
    <cellStyle name="Percent 2 3 2 3" xfId="11950"/>
    <cellStyle name="Percent 2 3 2 3 10" xfId="50491"/>
    <cellStyle name="Percent 2 3 2 3 2" xfId="11951"/>
    <cellStyle name="Percent 2 3 2 3 2 2" xfId="11952"/>
    <cellStyle name="Percent 2 3 2 3 2 2 2" xfId="11953"/>
    <cellStyle name="Percent 2 3 2 3 2 2 2 2" xfId="11954"/>
    <cellStyle name="Percent 2 3 2 3 2 2 2 2 2" xfId="11955"/>
    <cellStyle name="Percent 2 3 2 3 2 2 2 2 2 2" xfId="19885"/>
    <cellStyle name="Percent 2 3 2 3 2 2 2 2 2 2 2" xfId="32140"/>
    <cellStyle name="Percent 2 3 2 3 2 2 2 2 2 2 3" xfId="44381"/>
    <cellStyle name="Percent 2 3 2 3 2 2 2 2 2 3" xfId="26025"/>
    <cellStyle name="Percent 2 3 2 3 2 2 2 2 2 4" xfId="38267"/>
    <cellStyle name="Percent 2 3 2 3 2 2 2 2 2 5" xfId="50496"/>
    <cellStyle name="Percent 2 3 2 3 2 2 2 2 3" xfId="19884"/>
    <cellStyle name="Percent 2 3 2 3 2 2 2 2 3 2" xfId="32139"/>
    <cellStyle name="Percent 2 3 2 3 2 2 2 2 3 3" xfId="44380"/>
    <cellStyle name="Percent 2 3 2 3 2 2 2 2 4" xfId="26024"/>
    <cellStyle name="Percent 2 3 2 3 2 2 2 2 5" xfId="38266"/>
    <cellStyle name="Percent 2 3 2 3 2 2 2 2 6" xfId="50495"/>
    <cellStyle name="Percent 2 3 2 3 2 2 2 3" xfId="11956"/>
    <cellStyle name="Percent 2 3 2 3 2 2 2 3 2" xfId="19886"/>
    <cellStyle name="Percent 2 3 2 3 2 2 2 3 2 2" xfId="32141"/>
    <cellStyle name="Percent 2 3 2 3 2 2 2 3 2 3" xfId="44382"/>
    <cellStyle name="Percent 2 3 2 3 2 2 2 3 3" xfId="26026"/>
    <cellStyle name="Percent 2 3 2 3 2 2 2 3 4" xfId="38268"/>
    <cellStyle name="Percent 2 3 2 3 2 2 2 3 5" xfId="50497"/>
    <cellStyle name="Percent 2 3 2 3 2 2 2 4" xfId="19883"/>
    <cellStyle name="Percent 2 3 2 3 2 2 2 4 2" xfId="32138"/>
    <cellStyle name="Percent 2 3 2 3 2 2 2 4 3" xfId="44379"/>
    <cellStyle name="Percent 2 3 2 3 2 2 2 5" xfId="26023"/>
    <cellStyle name="Percent 2 3 2 3 2 2 2 6" xfId="38265"/>
    <cellStyle name="Percent 2 3 2 3 2 2 2 7" xfId="50494"/>
    <cellStyle name="Percent 2 3 2 3 2 2 3" xfId="11957"/>
    <cellStyle name="Percent 2 3 2 3 2 2 3 2" xfId="11958"/>
    <cellStyle name="Percent 2 3 2 3 2 2 3 2 2" xfId="19888"/>
    <cellStyle name="Percent 2 3 2 3 2 2 3 2 2 2" xfId="32143"/>
    <cellStyle name="Percent 2 3 2 3 2 2 3 2 2 3" xfId="44384"/>
    <cellStyle name="Percent 2 3 2 3 2 2 3 2 3" xfId="26028"/>
    <cellStyle name="Percent 2 3 2 3 2 2 3 2 4" xfId="38270"/>
    <cellStyle name="Percent 2 3 2 3 2 2 3 2 5" xfId="50499"/>
    <cellStyle name="Percent 2 3 2 3 2 2 3 3" xfId="19887"/>
    <cellStyle name="Percent 2 3 2 3 2 2 3 3 2" xfId="32142"/>
    <cellStyle name="Percent 2 3 2 3 2 2 3 3 3" xfId="44383"/>
    <cellStyle name="Percent 2 3 2 3 2 2 3 4" xfId="26027"/>
    <cellStyle name="Percent 2 3 2 3 2 2 3 5" xfId="38269"/>
    <cellStyle name="Percent 2 3 2 3 2 2 3 6" xfId="50498"/>
    <cellStyle name="Percent 2 3 2 3 2 2 4" xfId="11959"/>
    <cellStyle name="Percent 2 3 2 3 2 2 4 2" xfId="19889"/>
    <cellStyle name="Percent 2 3 2 3 2 2 4 2 2" xfId="32144"/>
    <cellStyle name="Percent 2 3 2 3 2 2 4 2 3" xfId="44385"/>
    <cellStyle name="Percent 2 3 2 3 2 2 4 3" xfId="26029"/>
    <cellStyle name="Percent 2 3 2 3 2 2 4 4" xfId="38271"/>
    <cellStyle name="Percent 2 3 2 3 2 2 4 5" xfId="50500"/>
    <cellStyle name="Percent 2 3 2 3 2 2 5" xfId="19882"/>
    <cellStyle name="Percent 2 3 2 3 2 2 5 2" xfId="32137"/>
    <cellStyle name="Percent 2 3 2 3 2 2 5 3" xfId="44378"/>
    <cellStyle name="Percent 2 3 2 3 2 2 6" xfId="26022"/>
    <cellStyle name="Percent 2 3 2 3 2 2 7" xfId="38264"/>
    <cellStyle name="Percent 2 3 2 3 2 2 8" xfId="50493"/>
    <cellStyle name="Percent 2 3 2 3 2 3" xfId="11960"/>
    <cellStyle name="Percent 2 3 2 3 2 3 2" xfId="11961"/>
    <cellStyle name="Percent 2 3 2 3 2 3 2 2" xfId="11962"/>
    <cellStyle name="Percent 2 3 2 3 2 3 2 2 2" xfId="19892"/>
    <cellStyle name="Percent 2 3 2 3 2 3 2 2 2 2" xfId="32147"/>
    <cellStyle name="Percent 2 3 2 3 2 3 2 2 2 3" xfId="44388"/>
    <cellStyle name="Percent 2 3 2 3 2 3 2 2 3" xfId="26032"/>
    <cellStyle name="Percent 2 3 2 3 2 3 2 2 4" xfId="38274"/>
    <cellStyle name="Percent 2 3 2 3 2 3 2 2 5" xfId="50503"/>
    <cellStyle name="Percent 2 3 2 3 2 3 2 3" xfId="19891"/>
    <cellStyle name="Percent 2 3 2 3 2 3 2 3 2" xfId="32146"/>
    <cellStyle name="Percent 2 3 2 3 2 3 2 3 3" xfId="44387"/>
    <cellStyle name="Percent 2 3 2 3 2 3 2 4" xfId="26031"/>
    <cellStyle name="Percent 2 3 2 3 2 3 2 5" xfId="38273"/>
    <cellStyle name="Percent 2 3 2 3 2 3 2 6" xfId="50502"/>
    <cellStyle name="Percent 2 3 2 3 2 3 3" xfId="11963"/>
    <cellStyle name="Percent 2 3 2 3 2 3 3 2" xfId="19893"/>
    <cellStyle name="Percent 2 3 2 3 2 3 3 2 2" xfId="32148"/>
    <cellStyle name="Percent 2 3 2 3 2 3 3 2 3" xfId="44389"/>
    <cellStyle name="Percent 2 3 2 3 2 3 3 3" xfId="26033"/>
    <cellStyle name="Percent 2 3 2 3 2 3 3 4" xfId="38275"/>
    <cellStyle name="Percent 2 3 2 3 2 3 3 5" xfId="50504"/>
    <cellStyle name="Percent 2 3 2 3 2 3 4" xfId="19890"/>
    <cellStyle name="Percent 2 3 2 3 2 3 4 2" xfId="32145"/>
    <cellStyle name="Percent 2 3 2 3 2 3 4 3" xfId="44386"/>
    <cellStyle name="Percent 2 3 2 3 2 3 5" xfId="26030"/>
    <cellStyle name="Percent 2 3 2 3 2 3 6" xfId="38272"/>
    <cellStyle name="Percent 2 3 2 3 2 3 7" xfId="50501"/>
    <cellStyle name="Percent 2 3 2 3 2 4" xfId="11964"/>
    <cellStyle name="Percent 2 3 2 3 2 4 2" xfId="11965"/>
    <cellStyle name="Percent 2 3 2 3 2 4 2 2" xfId="19895"/>
    <cellStyle name="Percent 2 3 2 3 2 4 2 2 2" xfId="32150"/>
    <cellStyle name="Percent 2 3 2 3 2 4 2 2 3" xfId="44391"/>
    <cellStyle name="Percent 2 3 2 3 2 4 2 3" xfId="26035"/>
    <cellStyle name="Percent 2 3 2 3 2 4 2 4" xfId="38277"/>
    <cellStyle name="Percent 2 3 2 3 2 4 2 5" xfId="50506"/>
    <cellStyle name="Percent 2 3 2 3 2 4 3" xfId="19894"/>
    <cellStyle name="Percent 2 3 2 3 2 4 3 2" xfId="32149"/>
    <cellStyle name="Percent 2 3 2 3 2 4 3 3" xfId="44390"/>
    <cellStyle name="Percent 2 3 2 3 2 4 4" xfId="26034"/>
    <cellStyle name="Percent 2 3 2 3 2 4 5" xfId="38276"/>
    <cellStyle name="Percent 2 3 2 3 2 4 6" xfId="50505"/>
    <cellStyle name="Percent 2 3 2 3 2 5" xfId="11966"/>
    <cellStyle name="Percent 2 3 2 3 2 5 2" xfId="19896"/>
    <cellStyle name="Percent 2 3 2 3 2 5 2 2" xfId="32151"/>
    <cellStyle name="Percent 2 3 2 3 2 5 2 3" xfId="44392"/>
    <cellStyle name="Percent 2 3 2 3 2 5 3" xfId="26036"/>
    <cellStyle name="Percent 2 3 2 3 2 5 4" xfId="38278"/>
    <cellStyle name="Percent 2 3 2 3 2 5 5" xfId="50507"/>
    <cellStyle name="Percent 2 3 2 3 2 6" xfId="19881"/>
    <cellStyle name="Percent 2 3 2 3 2 6 2" xfId="32136"/>
    <cellStyle name="Percent 2 3 2 3 2 6 3" xfId="44377"/>
    <cellStyle name="Percent 2 3 2 3 2 7" xfId="26021"/>
    <cellStyle name="Percent 2 3 2 3 2 8" xfId="38263"/>
    <cellStyle name="Percent 2 3 2 3 2 9" xfId="50492"/>
    <cellStyle name="Percent 2 3 2 3 3" xfId="11967"/>
    <cellStyle name="Percent 2 3 2 3 3 2" xfId="11968"/>
    <cellStyle name="Percent 2 3 2 3 3 2 2" xfId="11969"/>
    <cellStyle name="Percent 2 3 2 3 3 2 2 2" xfId="11970"/>
    <cellStyle name="Percent 2 3 2 3 3 2 2 2 2" xfId="19900"/>
    <cellStyle name="Percent 2 3 2 3 3 2 2 2 2 2" xfId="32155"/>
    <cellStyle name="Percent 2 3 2 3 3 2 2 2 2 3" xfId="44396"/>
    <cellStyle name="Percent 2 3 2 3 3 2 2 2 3" xfId="26040"/>
    <cellStyle name="Percent 2 3 2 3 3 2 2 2 4" xfId="38282"/>
    <cellStyle name="Percent 2 3 2 3 3 2 2 2 5" xfId="50511"/>
    <cellStyle name="Percent 2 3 2 3 3 2 2 3" xfId="19899"/>
    <cellStyle name="Percent 2 3 2 3 3 2 2 3 2" xfId="32154"/>
    <cellStyle name="Percent 2 3 2 3 3 2 2 3 3" xfId="44395"/>
    <cellStyle name="Percent 2 3 2 3 3 2 2 4" xfId="26039"/>
    <cellStyle name="Percent 2 3 2 3 3 2 2 5" xfId="38281"/>
    <cellStyle name="Percent 2 3 2 3 3 2 2 6" xfId="50510"/>
    <cellStyle name="Percent 2 3 2 3 3 2 3" xfId="11971"/>
    <cellStyle name="Percent 2 3 2 3 3 2 3 2" xfId="19901"/>
    <cellStyle name="Percent 2 3 2 3 3 2 3 2 2" xfId="32156"/>
    <cellStyle name="Percent 2 3 2 3 3 2 3 2 3" xfId="44397"/>
    <cellStyle name="Percent 2 3 2 3 3 2 3 3" xfId="26041"/>
    <cellStyle name="Percent 2 3 2 3 3 2 3 4" xfId="38283"/>
    <cellStyle name="Percent 2 3 2 3 3 2 3 5" xfId="50512"/>
    <cellStyle name="Percent 2 3 2 3 3 2 4" xfId="19898"/>
    <cellStyle name="Percent 2 3 2 3 3 2 4 2" xfId="32153"/>
    <cellStyle name="Percent 2 3 2 3 3 2 4 3" xfId="44394"/>
    <cellStyle name="Percent 2 3 2 3 3 2 5" xfId="26038"/>
    <cellStyle name="Percent 2 3 2 3 3 2 6" xfId="38280"/>
    <cellStyle name="Percent 2 3 2 3 3 2 7" xfId="50509"/>
    <cellStyle name="Percent 2 3 2 3 3 3" xfId="11972"/>
    <cellStyle name="Percent 2 3 2 3 3 3 2" xfId="11973"/>
    <cellStyle name="Percent 2 3 2 3 3 3 2 2" xfId="19903"/>
    <cellStyle name="Percent 2 3 2 3 3 3 2 2 2" xfId="32158"/>
    <cellStyle name="Percent 2 3 2 3 3 3 2 2 3" xfId="44399"/>
    <cellStyle name="Percent 2 3 2 3 3 3 2 3" xfId="26043"/>
    <cellStyle name="Percent 2 3 2 3 3 3 2 4" xfId="38285"/>
    <cellStyle name="Percent 2 3 2 3 3 3 2 5" xfId="50514"/>
    <cellStyle name="Percent 2 3 2 3 3 3 3" xfId="19902"/>
    <cellStyle name="Percent 2 3 2 3 3 3 3 2" xfId="32157"/>
    <cellStyle name="Percent 2 3 2 3 3 3 3 3" xfId="44398"/>
    <cellStyle name="Percent 2 3 2 3 3 3 4" xfId="26042"/>
    <cellStyle name="Percent 2 3 2 3 3 3 5" xfId="38284"/>
    <cellStyle name="Percent 2 3 2 3 3 3 6" xfId="50513"/>
    <cellStyle name="Percent 2 3 2 3 3 4" xfId="11974"/>
    <cellStyle name="Percent 2 3 2 3 3 4 2" xfId="19904"/>
    <cellStyle name="Percent 2 3 2 3 3 4 2 2" xfId="32159"/>
    <cellStyle name="Percent 2 3 2 3 3 4 2 3" xfId="44400"/>
    <cellStyle name="Percent 2 3 2 3 3 4 3" xfId="26044"/>
    <cellStyle name="Percent 2 3 2 3 3 4 4" xfId="38286"/>
    <cellStyle name="Percent 2 3 2 3 3 4 5" xfId="50515"/>
    <cellStyle name="Percent 2 3 2 3 3 5" xfId="19897"/>
    <cellStyle name="Percent 2 3 2 3 3 5 2" xfId="32152"/>
    <cellStyle name="Percent 2 3 2 3 3 5 3" xfId="44393"/>
    <cellStyle name="Percent 2 3 2 3 3 6" xfId="26037"/>
    <cellStyle name="Percent 2 3 2 3 3 7" xfId="38279"/>
    <cellStyle name="Percent 2 3 2 3 3 8" xfId="50508"/>
    <cellStyle name="Percent 2 3 2 3 4" xfId="11975"/>
    <cellStyle name="Percent 2 3 2 3 4 2" xfId="11976"/>
    <cellStyle name="Percent 2 3 2 3 4 2 2" xfId="11977"/>
    <cellStyle name="Percent 2 3 2 3 4 2 2 2" xfId="19907"/>
    <cellStyle name="Percent 2 3 2 3 4 2 2 2 2" xfId="32162"/>
    <cellStyle name="Percent 2 3 2 3 4 2 2 2 3" xfId="44403"/>
    <cellStyle name="Percent 2 3 2 3 4 2 2 3" xfId="26047"/>
    <cellStyle name="Percent 2 3 2 3 4 2 2 4" xfId="38289"/>
    <cellStyle name="Percent 2 3 2 3 4 2 2 5" xfId="50518"/>
    <cellStyle name="Percent 2 3 2 3 4 2 3" xfId="19906"/>
    <cellStyle name="Percent 2 3 2 3 4 2 3 2" xfId="32161"/>
    <cellStyle name="Percent 2 3 2 3 4 2 3 3" xfId="44402"/>
    <cellStyle name="Percent 2 3 2 3 4 2 4" xfId="26046"/>
    <cellStyle name="Percent 2 3 2 3 4 2 5" xfId="38288"/>
    <cellStyle name="Percent 2 3 2 3 4 2 6" xfId="50517"/>
    <cellStyle name="Percent 2 3 2 3 4 3" xfId="11978"/>
    <cellStyle name="Percent 2 3 2 3 4 3 2" xfId="19908"/>
    <cellStyle name="Percent 2 3 2 3 4 3 2 2" xfId="32163"/>
    <cellStyle name="Percent 2 3 2 3 4 3 2 3" xfId="44404"/>
    <cellStyle name="Percent 2 3 2 3 4 3 3" xfId="26048"/>
    <cellStyle name="Percent 2 3 2 3 4 3 4" xfId="38290"/>
    <cellStyle name="Percent 2 3 2 3 4 3 5" xfId="50519"/>
    <cellStyle name="Percent 2 3 2 3 4 4" xfId="19905"/>
    <cellStyle name="Percent 2 3 2 3 4 4 2" xfId="32160"/>
    <cellStyle name="Percent 2 3 2 3 4 4 3" xfId="44401"/>
    <cellStyle name="Percent 2 3 2 3 4 5" xfId="26045"/>
    <cellStyle name="Percent 2 3 2 3 4 6" xfId="38287"/>
    <cellStyle name="Percent 2 3 2 3 4 7" xfId="50516"/>
    <cellStyle name="Percent 2 3 2 3 5" xfId="11979"/>
    <cellStyle name="Percent 2 3 2 3 5 2" xfId="11980"/>
    <cellStyle name="Percent 2 3 2 3 5 2 2" xfId="19910"/>
    <cellStyle name="Percent 2 3 2 3 5 2 2 2" xfId="32165"/>
    <cellStyle name="Percent 2 3 2 3 5 2 2 3" xfId="44406"/>
    <cellStyle name="Percent 2 3 2 3 5 2 3" xfId="26050"/>
    <cellStyle name="Percent 2 3 2 3 5 2 4" xfId="38292"/>
    <cellStyle name="Percent 2 3 2 3 5 2 5" xfId="50521"/>
    <cellStyle name="Percent 2 3 2 3 5 3" xfId="19909"/>
    <cellStyle name="Percent 2 3 2 3 5 3 2" xfId="32164"/>
    <cellStyle name="Percent 2 3 2 3 5 3 3" xfId="44405"/>
    <cellStyle name="Percent 2 3 2 3 5 4" xfId="26049"/>
    <cellStyle name="Percent 2 3 2 3 5 5" xfId="38291"/>
    <cellStyle name="Percent 2 3 2 3 5 6" xfId="50520"/>
    <cellStyle name="Percent 2 3 2 3 6" xfId="11981"/>
    <cellStyle name="Percent 2 3 2 3 6 2" xfId="19911"/>
    <cellStyle name="Percent 2 3 2 3 6 2 2" xfId="32166"/>
    <cellStyle name="Percent 2 3 2 3 6 2 3" xfId="44407"/>
    <cellStyle name="Percent 2 3 2 3 6 3" xfId="26051"/>
    <cellStyle name="Percent 2 3 2 3 6 4" xfId="38293"/>
    <cellStyle name="Percent 2 3 2 3 6 5" xfId="50522"/>
    <cellStyle name="Percent 2 3 2 3 7" xfId="19880"/>
    <cellStyle name="Percent 2 3 2 3 7 2" xfId="32135"/>
    <cellStyle name="Percent 2 3 2 3 7 3" xfId="44376"/>
    <cellStyle name="Percent 2 3 2 3 8" xfId="26020"/>
    <cellStyle name="Percent 2 3 2 3 9" xfId="38262"/>
    <cellStyle name="Percent 2 3 2 4" xfId="11982"/>
    <cellStyle name="Percent 2 3 2 4 2" xfId="11983"/>
    <cellStyle name="Percent 2 3 2 4 2 2" xfId="11984"/>
    <cellStyle name="Percent 2 3 2 4 2 2 2" xfId="11985"/>
    <cellStyle name="Percent 2 3 2 4 2 2 2 2" xfId="11986"/>
    <cellStyle name="Percent 2 3 2 4 2 2 2 2 2" xfId="19916"/>
    <cellStyle name="Percent 2 3 2 4 2 2 2 2 2 2" xfId="32171"/>
    <cellStyle name="Percent 2 3 2 4 2 2 2 2 2 3" xfId="44412"/>
    <cellStyle name="Percent 2 3 2 4 2 2 2 2 3" xfId="26056"/>
    <cellStyle name="Percent 2 3 2 4 2 2 2 2 4" xfId="38298"/>
    <cellStyle name="Percent 2 3 2 4 2 2 2 2 5" xfId="50527"/>
    <cellStyle name="Percent 2 3 2 4 2 2 2 3" xfId="19915"/>
    <cellStyle name="Percent 2 3 2 4 2 2 2 3 2" xfId="32170"/>
    <cellStyle name="Percent 2 3 2 4 2 2 2 3 3" xfId="44411"/>
    <cellStyle name="Percent 2 3 2 4 2 2 2 4" xfId="26055"/>
    <cellStyle name="Percent 2 3 2 4 2 2 2 5" xfId="38297"/>
    <cellStyle name="Percent 2 3 2 4 2 2 2 6" xfId="50526"/>
    <cellStyle name="Percent 2 3 2 4 2 2 3" xfId="11987"/>
    <cellStyle name="Percent 2 3 2 4 2 2 3 2" xfId="19917"/>
    <cellStyle name="Percent 2 3 2 4 2 2 3 2 2" xfId="32172"/>
    <cellStyle name="Percent 2 3 2 4 2 2 3 2 3" xfId="44413"/>
    <cellStyle name="Percent 2 3 2 4 2 2 3 3" xfId="26057"/>
    <cellStyle name="Percent 2 3 2 4 2 2 3 4" xfId="38299"/>
    <cellStyle name="Percent 2 3 2 4 2 2 3 5" xfId="50528"/>
    <cellStyle name="Percent 2 3 2 4 2 2 4" xfId="19914"/>
    <cellStyle name="Percent 2 3 2 4 2 2 4 2" xfId="32169"/>
    <cellStyle name="Percent 2 3 2 4 2 2 4 3" xfId="44410"/>
    <cellStyle name="Percent 2 3 2 4 2 2 5" xfId="26054"/>
    <cellStyle name="Percent 2 3 2 4 2 2 6" xfId="38296"/>
    <cellStyle name="Percent 2 3 2 4 2 2 7" xfId="50525"/>
    <cellStyle name="Percent 2 3 2 4 2 3" xfId="11988"/>
    <cellStyle name="Percent 2 3 2 4 2 3 2" xfId="11989"/>
    <cellStyle name="Percent 2 3 2 4 2 3 2 2" xfId="19919"/>
    <cellStyle name="Percent 2 3 2 4 2 3 2 2 2" xfId="32174"/>
    <cellStyle name="Percent 2 3 2 4 2 3 2 2 3" xfId="44415"/>
    <cellStyle name="Percent 2 3 2 4 2 3 2 3" xfId="26059"/>
    <cellStyle name="Percent 2 3 2 4 2 3 2 4" xfId="38301"/>
    <cellStyle name="Percent 2 3 2 4 2 3 2 5" xfId="50530"/>
    <cellStyle name="Percent 2 3 2 4 2 3 3" xfId="19918"/>
    <cellStyle name="Percent 2 3 2 4 2 3 3 2" xfId="32173"/>
    <cellStyle name="Percent 2 3 2 4 2 3 3 3" xfId="44414"/>
    <cellStyle name="Percent 2 3 2 4 2 3 4" xfId="26058"/>
    <cellStyle name="Percent 2 3 2 4 2 3 5" xfId="38300"/>
    <cellStyle name="Percent 2 3 2 4 2 3 6" xfId="50529"/>
    <cellStyle name="Percent 2 3 2 4 2 4" xfId="11990"/>
    <cellStyle name="Percent 2 3 2 4 2 4 2" xfId="19920"/>
    <cellStyle name="Percent 2 3 2 4 2 4 2 2" xfId="32175"/>
    <cellStyle name="Percent 2 3 2 4 2 4 2 3" xfId="44416"/>
    <cellStyle name="Percent 2 3 2 4 2 4 3" xfId="26060"/>
    <cellStyle name="Percent 2 3 2 4 2 4 4" xfId="38302"/>
    <cellStyle name="Percent 2 3 2 4 2 4 5" xfId="50531"/>
    <cellStyle name="Percent 2 3 2 4 2 5" xfId="19913"/>
    <cellStyle name="Percent 2 3 2 4 2 5 2" xfId="32168"/>
    <cellStyle name="Percent 2 3 2 4 2 5 3" xfId="44409"/>
    <cellStyle name="Percent 2 3 2 4 2 6" xfId="26053"/>
    <cellStyle name="Percent 2 3 2 4 2 7" xfId="38295"/>
    <cellStyle name="Percent 2 3 2 4 2 8" xfId="50524"/>
    <cellStyle name="Percent 2 3 2 4 3" xfId="11991"/>
    <cellStyle name="Percent 2 3 2 4 3 2" xfId="11992"/>
    <cellStyle name="Percent 2 3 2 4 3 2 2" xfId="11993"/>
    <cellStyle name="Percent 2 3 2 4 3 2 2 2" xfId="19923"/>
    <cellStyle name="Percent 2 3 2 4 3 2 2 2 2" xfId="32178"/>
    <cellStyle name="Percent 2 3 2 4 3 2 2 2 3" xfId="44419"/>
    <cellStyle name="Percent 2 3 2 4 3 2 2 3" xfId="26063"/>
    <cellStyle name="Percent 2 3 2 4 3 2 2 4" xfId="38305"/>
    <cellStyle name="Percent 2 3 2 4 3 2 2 5" xfId="50534"/>
    <cellStyle name="Percent 2 3 2 4 3 2 3" xfId="19922"/>
    <cellStyle name="Percent 2 3 2 4 3 2 3 2" xfId="32177"/>
    <cellStyle name="Percent 2 3 2 4 3 2 3 3" xfId="44418"/>
    <cellStyle name="Percent 2 3 2 4 3 2 4" xfId="26062"/>
    <cellStyle name="Percent 2 3 2 4 3 2 5" xfId="38304"/>
    <cellStyle name="Percent 2 3 2 4 3 2 6" xfId="50533"/>
    <cellStyle name="Percent 2 3 2 4 3 3" xfId="11994"/>
    <cellStyle name="Percent 2 3 2 4 3 3 2" xfId="19924"/>
    <cellStyle name="Percent 2 3 2 4 3 3 2 2" xfId="32179"/>
    <cellStyle name="Percent 2 3 2 4 3 3 2 3" xfId="44420"/>
    <cellStyle name="Percent 2 3 2 4 3 3 3" xfId="26064"/>
    <cellStyle name="Percent 2 3 2 4 3 3 4" xfId="38306"/>
    <cellStyle name="Percent 2 3 2 4 3 3 5" xfId="50535"/>
    <cellStyle name="Percent 2 3 2 4 3 4" xfId="19921"/>
    <cellStyle name="Percent 2 3 2 4 3 4 2" xfId="32176"/>
    <cellStyle name="Percent 2 3 2 4 3 4 3" xfId="44417"/>
    <cellStyle name="Percent 2 3 2 4 3 5" xfId="26061"/>
    <cellStyle name="Percent 2 3 2 4 3 6" xfId="38303"/>
    <cellStyle name="Percent 2 3 2 4 3 7" xfId="50532"/>
    <cellStyle name="Percent 2 3 2 4 4" xfId="11995"/>
    <cellStyle name="Percent 2 3 2 4 4 2" xfId="11996"/>
    <cellStyle name="Percent 2 3 2 4 4 2 2" xfId="19926"/>
    <cellStyle name="Percent 2 3 2 4 4 2 2 2" xfId="32181"/>
    <cellStyle name="Percent 2 3 2 4 4 2 2 3" xfId="44422"/>
    <cellStyle name="Percent 2 3 2 4 4 2 3" xfId="26066"/>
    <cellStyle name="Percent 2 3 2 4 4 2 4" xfId="38308"/>
    <cellStyle name="Percent 2 3 2 4 4 2 5" xfId="50537"/>
    <cellStyle name="Percent 2 3 2 4 4 3" xfId="19925"/>
    <cellStyle name="Percent 2 3 2 4 4 3 2" xfId="32180"/>
    <cellStyle name="Percent 2 3 2 4 4 3 3" xfId="44421"/>
    <cellStyle name="Percent 2 3 2 4 4 4" xfId="26065"/>
    <cellStyle name="Percent 2 3 2 4 4 5" xfId="38307"/>
    <cellStyle name="Percent 2 3 2 4 4 6" xfId="50536"/>
    <cellStyle name="Percent 2 3 2 4 5" xfId="11997"/>
    <cellStyle name="Percent 2 3 2 4 5 2" xfId="19927"/>
    <cellStyle name="Percent 2 3 2 4 5 2 2" xfId="32182"/>
    <cellStyle name="Percent 2 3 2 4 5 2 3" xfId="44423"/>
    <cellStyle name="Percent 2 3 2 4 5 3" xfId="26067"/>
    <cellStyle name="Percent 2 3 2 4 5 4" xfId="38309"/>
    <cellStyle name="Percent 2 3 2 4 5 5" xfId="50538"/>
    <cellStyle name="Percent 2 3 2 4 6" xfId="19912"/>
    <cellStyle name="Percent 2 3 2 4 6 2" xfId="32167"/>
    <cellStyle name="Percent 2 3 2 4 6 3" xfId="44408"/>
    <cellStyle name="Percent 2 3 2 4 7" xfId="26052"/>
    <cellStyle name="Percent 2 3 2 4 8" xfId="38294"/>
    <cellStyle name="Percent 2 3 2 4 9" xfId="50523"/>
    <cellStyle name="Percent 2 3 2 5" xfId="11998"/>
    <cellStyle name="Percent 2 3 2 5 2" xfId="11999"/>
    <cellStyle name="Percent 2 3 2 5 2 2" xfId="12000"/>
    <cellStyle name="Percent 2 3 2 5 2 2 2" xfId="12001"/>
    <cellStyle name="Percent 2 3 2 5 2 2 2 2" xfId="19931"/>
    <cellStyle name="Percent 2 3 2 5 2 2 2 2 2" xfId="32186"/>
    <cellStyle name="Percent 2 3 2 5 2 2 2 2 3" xfId="44427"/>
    <cellStyle name="Percent 2 3 2 5 2 2 2 3" xfId="26071"/>
    <cellStyle name="Percent 2 3 2 5 2 2 2 4" xfId="38313"/>
    <cellStyle name="Percent 2 3 2 5 2 2 2 5" xfId="50542"/>
    <cellStyle name="Percent 2 3 2 5 2 2 3" xfId="19930"/>
    <cellStyle name="Percent 2 3 2 5 2 2 3 2" xfId="32185"/>
    <cellStyle name="Percent 2 3 2 5 2 2 3 3" xfId="44426"/>
    <cellStyle name="Percent 2 3 2 5 2 2 4" xfId="26070"/>
    <cellStyle name="Percent 2 3 2 5 2 2 5" xfId="38312"/>
    <cellStyle name="Percent 2 3 2 5 2 2 6" xfId="50541"/>
    <cellStyle name="Percent 2 3 2 5 2 3" xfId="12002"/>
    <cellStyle name="Percent 2 3 2 5 2 3 2" xfId="19932"/>
    <cellStyle name="Percent 2 3 2 5 2 3 2 2" xfId="32187"/>
    <cellStyle name="Percent 2 3 2 5 2 3 2 3" xfId="44428"/>
    <cellStyle name="Percent 2 3 2 5 2 3 3" xfId="26072"/>
    <cellStyle name="Percent 2 3 2 5 2 3 4" xfId="38314"/>
    <cellStyle name="Percent 2 3 2 5 2 3 5" xfId="50543"/>
    <cellStyle name="Percent 2 3 2 5 2 4" xfId="19929"/>
    <cellStyle name="Percent 2 3 2 5 2 4 2" xfId="32184"/>
    <cellStyle name="Percent 2 3 2 5 2 4 3" xfId="44425"/>
    <cellStyle name="Percent 2 3 2 5 2 5" xfId="26069"/>
    <cellStyle name="Percent 2 3 2 5 2 6" xfId="38311"/>
    <cellStyle name="Percent 2 3 2 5 2 7" xfId="50540"/>
    <cellStyle name="Percent 2 3 2 5 3" xfId="12003"/>
    <cellStyle name="Percent 2 3 2 5 3 2" xfId="12004"/>
    <cellStyle name="Percent 2 3 2 5 3 2 2" xfId="19934"/>
    <cellStyle name="Percent 2 3 2 5 3 2 2 2" xfId="32189"/>
    <cellStyle name="Percent 2 3 2 5 3 2 2 3" xfId="44430"/>
    <cellStyle name="Percent 2 3 2 5 3 2 3" xfId="26074"/>
    <cellStyle name="Percent 2 3 2 5 3 2 4" xfId="38316"/>
    <cellStyle name="Percent 2 3 2 5 3 2 5" xfId="50545"/>
    <cellStyle name="Percent 2 3 2 5 3 3" xfId="19933"/>
    <cellStyle name="Percent 2 3 2 5 3 3 2" xfId="32188"/>
    <cellStyle name="Percent 2 3 2 5 3 3 3" xfId="44429"/>
    <cellStyle name="Percent 2 3 2 5 3 4" xfId="26073"/>
    <cellStyle name="Percent 2 3 2 5 3 5" xfId="38315"/>
    <cellStyle name="Percent 2 3 2 5 3 6" xfId="50544"/>
    <cellStyle name="Percent 2 3 2 5 4" xfId="12005"/>
    <cellStyle name="Percent 2 3 2 5 4 2" xfId="19935"/>
    <cellStyle name="Percent 2 3 2 5 4 2 2" xfId="32190"/>
    <cellStyle name="Percent 2 3 2 5 4 2 3" xfId="44431"/>
    <cellStyle name="Percent 2 3 2 5 4 3" xfId="26075"/>
    <cellStyle name="Percent 2 3 2 5 4 4" xfId="38317"/>
    <cellStyle name="Percent 2 3 2 5 4 5" xfId="50546"/>
    <cellStyle name="Percent 2 3 2 5 5" xfId="19928"/>
    <cellStyle name="Percent 2 3 2 5 5 2" xfId="32183"/>
    <cellStyle name="Percent 2 3 2 5 5 3" xfId="44424"/>
    <cellStyle name="Percent 2 3 2 5 6" xfId="26068"/>
    <cellStyle name="Percent 2 3 2 5 7" xfId="38310"/>
    <cellStyle name="Percent 2 3 2 5 8" xfId="50539"/>
    <cellStyle name="Percent 2 3 2 6" xfId="12006"/>
    <cellStyle name="Percent 2 3 2 6 2" xfId="12007"/>
    <cellStyle name="Percent 2 3 2 6 2 2" xfId="12008"/>
    <cellStyle name="Percent 2 3 2 6 2 2 2" xfId="19938"/>
    <cellStyle name="Percent 2 3 2 6 2 2 2 2" xfId="32193"/>
    <cellStyle name="Percent 2 3 2 6 2 2 2 3" xfId="44434"/>
    <cellStyle name="Percent 2 3 2 6 2 2 3" xfId="26078"/>
    <cellStyle name="Percent 2 3 2 6 2 2 4" xfId="38320"/>
    <cellStyle name="Percent 2 3 2 6 2 2 5" xfId="50549"/>
    <cellStyle name="Percent 2 3 2 6 2 3" xfId="19937"/>
    <cellStyle name="Percent 2 3 2 6 2 3 2" xfId="32192"/>
    <cellStyle name="Percent 2 3 2 6 2 3 3" xfId="44433"/>
    <cellStyle name="Percent 2 3 2 6 2 4" xfId="26077"/>
    <cellStyle name="Percent 2 3 2 6 2 5" xfId="38319"/>
    <cellStyle name="Percent 2 3 2 6 2 6" xfId="50548"/>
    <cellStyle name="Percent 2 3 2 6 3" xfId="12009"/>
    <cellStyle name="Percent 2 3 2 6 3 2" xfId="19939"/>
    <cellStyle name="Percent 2 3 2 6 3 2 2" xfId="32194"/>
    <cellStyle name="Percent 2 3 2 6 3 2 3" xfId="44435"/>
    <cellStyle name="Percent 2 3 2 6 3 3" xfId="26079"/>
    <cellStyle name="Percent 2 3 2 6 3 4" xfId="38321"/>
    <cellStyle name="Percent 2 3 2 6 3 5" xfId="50550"/>
    <cellStyle name="Percent 2 3 2 6 4" xfId="19936"/>
    <cellStyle name="Percent 2 3 2 6 4 2" xfId="32191"/>
    <cellStyle name="Percent 2 3 2 6 4 3" xfId="44432"/>
    <cellStyle name="Percent 2 3 2 6 5" xfId="26076"/>
    <cellStyle name="Percent 2 3 2 6 6" xfId="38318"/>
    <cellStyle name="Percent 2 3 2 6 7" xfId="50547"/>
    <cellStyle name="Percent 2 3 2 7" xfId="12010"/>
    <cellStyle name="Percent 2 3 2 7 2" xfId="12011"/>
    <cellStyle name="Percent 2 3 2 7 2 2" xfId="19941"/>
    <cellStyle name="Percent 2 3 2 7 2 2 2" xfId="32196"/>
    <cellStyle name="Percent 2 3 2 7 2 2 3" xfId="44437"/>
    <cellStyle name="Percent 2 3 2 7 2 3" xfId="26081"/>
    <cellStyle name="Percent 2 3 2 7 2 4" xfId="38323"/>
    <cellStyle name="Percent 2 3 2 7 2 5" xfId="50552"/>
    <cellStyle name="Percent 2 3 2 7 3" xfId="19940"/>
    <cellStyle name="Percent 2 3 2 7 3 2" xfId="32195"/>
    <cellStyle name="Percent 2 3 2 7 3 3" xfId="44436"/>
    <cellStyle name="Percent 2 3 2 7 4" xfId="26080"/>
    <cellStyle name="Percent 2 3 2 7 5" xfId="38322"/>
    <cellStyle name="Percent 2 3 2 7 6" xfId="50551"/>
    <cellStyle name="Percent 2 3 2 8" xfId="12012"/>
    <cellStyle name="Percent 2 3 2 8 2" xfId="19942"/>
    <cellStyle name="Percent 2 3 2 8 2 2" xfId="32197"/>
    <cellStyle name="Percent 2 3 2 8 2 3" xfId="44438"/>
    <cellStyle name="Percent 2 3 2 8 3" xfId="26082"/>
    <cellStyle name="Percent 2 3 2 8 4" xfId="38324"/>
    <cellStyle name="Percent 2 3 2 8 5" xfId="50553"/>
    <cellStyle name="Percent 2 3 2 9" xfId="19815"/>
    <cellStyle name="Percent 2 3 2 9 2" xfId="32070"/>
    <cellStyle name="Percent 2 3 2 9 3" xfId="44311"/>
    <cellStyle name="Percent 2 3 3" xfId="12013"/>
    <cellStyle name="Percent 2 3 3 10" xfId="38325"/>
    <cellStyle name="Percent 2 3 3 11" xfId="50554"/>
    <cellStyle name="Percent 2 3 3 2" xfId="12014"/>
    <cellStyle name="Percent 2 3 3 2 10" xfId="50555"/>
    <cellStyle name="Percent 2 3 3 2 2" xfId="12015"/>
    <cellStyle name="Percent 2 3 3 2 2 2" xfId="12016"/>
    <cellStyle name="Percent 2 3 3 2 2 2 2" xfId="12017"/>
    <cellStyle name="Percent 2 3 3 2 2 2 2 2" xfId="12018"/>
    <cellStyle name="Percent 2 3 3 2 2 2 2 2 2" xfId="12019"/>
    <cellStyle name="Percent 2 3 3 2 2 2 2 2 2 2" xfId="19949"/>
    <cellStyle name="Percent 2 3 3 2 2 2 2 2 2 2 2" xfId="32204"/>
    <cellStyle name="Percent 2 3 3 2 2 2 2 2 2 2 3" xfId="44445"/>
    <cellStyle name="Percent 2 3 3 2 2 2 2 2 2 3" xfId="26089"/>
    <cellStyle name="Percent 2 3 3 2 2 2 2 2 2 4" xfId="38331"/>
    <cellStyle name="Percent 2 3 3 2 2 2 2 2 2 5" xfId="50560"/>
    <cellStyle name="Percent 2 3 3 2 2 2 2 2 3" xfId="19948"/>
    <cellStyle name="Percent 2 3 3 2 2 2 2 2 3 2" xfId="32203"/>
    <cellStyle name="Percent 2 3 3 2 2 2 2 2 3 3" xfId="44444"/>
    <cellStyle name="Percent 2 3 3 2 2 2 2 2 4" xfId="26088"/>
    <cellStyle name="Percent 2 3 3 2 2 2 2 2 5" xfId="38330"/>
    <cellStyle name="Percent 2 3 3 2 2 2 2 2 6" xfId="50559"/>
    <cellStyle name="Percent 2 3 3 2 2 2 2 3" xfId="12020"/>
    <cellStyle name="Percent 2 3 3 2 2 2 2 3 2" xfId="19950"/>
    <cellStyle name="Percent 2 3 3 2 2 2 2 3 2 2" xfId="32205"/>
    <cellStyle name="Percent 2 3 3 2 2 2 2 3 2 3" xfId="44446"/>
    <cellStyle name="Percent 2 3 3 2 2 2 2 3 3" xfId="26090"/>
    <cellStyle name="Percent 2 3 3 2 2 2 2 3 4" xfId="38332"/>
    <cellStyle name="Percent 2 3 3 2 2 2 2 3 5" xfId="50561"/>
    <cellStyle name="Percent 2 3 3 2 2 2 2 4" xfId="19947"/>
    <cellStyle name="Percent 2 3 3 2 2 2 2 4 2" xfId="32202"/>
    <cellStyle name="Percent 2 3 3 2 2 2 2 4 3" xfId="44443"/>
    <cellStyle name="Percent 2 3 3 2 2 2 2 5" xfId="26087"/>
    <cellStyle name="Percent 2 3 3 2 2 2 2 6" xfId="38329"/>
    <cellStyle name="Percent 2 3 3 2 2 2 2 7" xfId="50558"/>
    <cellStyle name="Percent 2 3 3 2 2 2 3" xfId="12021"/>
    <cellStyle name="Percent 2 3 3 2 2 2 3 2" xfId="12022"/>
    <cellStyle name="Percent 2 3 3 2 2 2 3 2 2" xfId="19952"/>
    <cellStyle name="Percent 2 3 3 2 2 2 3 2 2 2" xfId="32207"/>
    <cellStyle name="Percent 2 3 3 2 2 2 3 2 2 3" xfId="44448"/>
    <cellStyle name="Percent 2 3 3 2 2 2 3 2 3" xfId="26092"/>
    <cellStyle name="Percent 2 3 3 2 2 2 3 2 4" xfId="38334"/>
    <cellStyle name="Percent 2 3 3 2 2 2 3 2 5" xfId="50563"/>
    <cellStyle name="Percent 2 3 3 2 2 2 3 3" xfId="19951"/>
    <cellStyle name="Percent 2 3 3 2 2 2 3 3 2" xfId="32206"/>
    <cellStyle name="Percent 2 3 3 2 2 2 3 3 3" xfId="44447"/>
    <cellStyle name="Percent 2 3 3 2 2 2 3 4" xfId="26091"/>
    <cellStyle name="Percent 2 3 3 2 2 2 3 5" xfId="38333"/>
    <cellStyle name="Percent 2 3 3 2 2 2 3 6" xfId="50562"/>
    <cellStyle name="Percent 2 3 3 2 2 2 4" xfId="12023"/>
    <cellStyle name="Percent 2 3 3 2 2 2 4 2" xfId="19953"/>
    <cellStyle name="Percent 2 3 3 2 2 2 4 2 2" xfId="32208"/>
    <cellStyle name="Percent 2 3 3 2 2 2 4 2 3" xfId="44449"/>
    <cellStyle name="Percent 2 3 3 2 2 2 4 3" xfId="26093"/>
    <cellStyle name="Percent 2 3 3 2 2 2 4 4" xfId="38335"/>
    <cellStyle name="Percent 2 3 3 2 2 2 4 5" xfId="50564"/>
    <cellStyle name="Percent 2 3 3 2 2 2 5" xfId="19946"/>
    <cellStyle name="Percent 2 3 3 2 2 2 5 2" xfId="32201"/>
    <cellStyle name="Percent 2 3 3 2 2 2 5 3" xfId="44442"/>
    <cellStyle name="Percent 2 3 3 2 2 2 6" xfId="26086"/>
    <cellStyle name="Percent 2 3 3 2 2 2 7" xfId="38328"/>
    <cellStyle name="Percent 2 3 3 2 2 2 8" xfId="50557"/>
    <cellStyle name="Percent 2 3 3 2 2 3" xfId="12024"/>
    <cellStyle name="Percent 2 3 3 2 2 3 2" xfId="12025"/>
    <cellStyle name="Percent 2 3 3 2 2 3 2 2" xfId="12026"/>
    <cellStyle name="Percent 2 3 3 2 2 3 2 2 2" xfId="19956"/>
    <cellStyle name="Percent 2 3 3 2 2 3 2 2 2 2" xfId="32211"/>
    <cellStyle name="Percent 2 3 3 2 2 3 2 2 2 3" xfId="44452"/>
    <cellStyle name="Percent 2 3 3 2 2 3 2 2 3" xfId="26096"/>
    <cellStyle name="Percent 2 3 3 2 2 3 2 2 4" xfId="38338"/>
    <cellStyle name="Percent 2 3 3 2 2 3 2 2 5" xfId="50567"/>
    <cellStyle name="Percent 2 3 3 2 2 3 2 3" xfId="19955"/>
    <cellStyle name="Percent 2 3 3 2 2 3 2 3 2" xfId="32210"/>
    <cellStyle name="Percent 2 3 3 2 2 3 2 3 3" xfId="44451"/>
    <cellStyle name="Percent 2 3 3 2 2 3 2 4" xfId="26095"/>
    <cellStyle name="Percent 2 3 3 2 2 3 2 5" xfId="38337"/>
    <cellStyle name="Percent 2 3 3 2 2 3 2 6" xfId="50566"/>
    <cellStyle name="Percent 2 3 3 2 2 3 3" xfId="12027"/>
    <cellStyle name="Percent 2 3 3 2 2 3 3 2" xfId="19957"/>
    <cellStyle name="Percent 2 3 3 2 2 3 3 2 2" xfId="32212"/>
    <cellStyle name="Percent 2 3 3 2 2 3 3 2 3" xfId="44453"/>
    <cellStyle name="Percent 2 3 3 2 2 3 3 3" xfId="26097"/>
    <cellStyle name="Percent 2 3 3 2 2 3 3 4" xfId="38339"/>
    <cellStyle name="Percent 2 3 3 2 2 3 3 5" xfId="50568"/>
    <cellStyle name="Percent 2 3 3 2 2 3 4" xfId="19954"/>
    <cellStyle name="Percent 2 3 3 2 2 3 4 2" xfId="32209"/>
    <cellStyle name="Percent 2 3 3 2 2 3 4 3" xfId="44450"/>
    <cellStyle name="Percent 2 3 3 2 2 3 5" xfId="26094"/>
    <cellStyle name="Percent 2 3 3 2 2 3 6" xfId="38336"/>
    <cellStyle name="Percent 2 3 3 2 2 3 7" xfId="50565"/>
    <cellStyle name="Percent 2 3 3 2 2 4" xfId="12028"/>
    <cellStyle name="Percent 2 3 3 2 2 4 2" xfId="12029"/>
    <cellStyle name="Percent 2 3 3 2 2 4 2 2" xfId="19959"/>
    <cellStyle name="Percent 2 3 3 2 2 4 2 2 2" xfId="32214"/>
    <cellStyle name="Percent 2 3 3 2 2 4 2 2 3" xfId="44455"/>
    <cellStyle name="Percent 2 3 3 2 2 4 2 3" xfId="26099"/>
    <cellStyle name="Percent 2 3 3 2 2 4 2 4" xfId="38341"/>
    <cellStyle name="Percent 2 3 3 2 2 4 2 5" xfId="50570"/>
    <cellStyle name="Percent 2 3 3 2 2 4 3" xfId="19958"/>
    <cellStyle name="Percent 2 3 3 2 2 4 3 2" xfId="32213"/>
    <cellStyle name="Percent 2 3 3 2 2 4 3 3" xfId="44454"/>
    <cellStyle name="Percent 2 3 3 2 2 4 4" xfId="26098"/>
    <cellStyle name="Percent 2 3 3 2 2 4 5" xfId="38340"/>
    <cellStyle name="Percent 2 3 3 2 2 4 6" xfId="50569"/>
    <cellStyle name="Percent 2 3 3 2 2 5" xfId="12030"/>
    <cellStyle name="Percent 2 3 3 2 2 5 2" xfId="19960"/>
    <cellStyle name="Percent 2 3 3 2 2 5 2 2" xfId="32215"/>
    <cellStyle name="Percent 2 3 3 2 2 5 2 3" xfId="44456"/>
    <cellStyle name="Percent 2 3 3 2 2 5 3" xfId="26100"/>
    <cellStyle name="Percent 2 3 3 2 2 5 4" xfId="38342"/>
    <cellStyle name="Percent 2 3 3 2 2 5 5" xfId="50571"/>
    <cellStyle name="Percent 2 3 3 2 2 6" xfId="19945"/>
    <cellStyle name="Percent 2 3 3 2 2 6 2" xfId="32200"/>
    <cellStyle name="Percent 2 3 3 2 2 6 3" xfId="44441"/>
    <cellStyle name="Percent 2 3 3 2 2 7" xfId="26085"/>
    <cellStyle name="Percent 2 3 3 2 2 8" xfId="38327"/>
    <cellStyle name="Percent 2 3 3 2 2 9" xfId="50556"/>
    <cellStyle name="Percent 2 3 3 2 3" xfId="12031"/>
    <cellStyle name="Percent 2 3 3 2 3 2" xfId="12032"/>
    <cellStyle name="Percent 2 3 3 2 3 2 2" xfId="12033"/>
    <cellStyle name="Percent 2 3 3 2 3 2 2 2" xfId="12034"/>
    <cellStyle name="Percent 2 3 3 2 3 2 2 2 2" xfId="19964"/>
    <cellStyle name="Percent 2 3 3 2 3 2 2 2 2 2" xfId="32219"/>
    <cellStyle name="Percent 2 3 3 2 3 2 2 2 2 3" xfId="44460"/>
    <cellStyle name="Percent 2 3 3 2 3 2 2 2 3" xfId="26104"/>
    <cellStyle name="Percent 2 3 3 2 3 2 2 2 4" xfId="38346"/>
    <cellStyle name="Percent 2 3 3 2 3 2 2 2 5" xfId="50575"/>
    <cellStyle name="Percent 2 3 3 2 3 2 2 3" xfId="19963"/>
    <cellStyle name="Percent 2 3 3 2 3 2 2 3 2" xfId="32218"/>
    <cellStyle name="Percent 2 3 3 2 3 2 2 3 3" xfId="44459"/>
    <cellStyle name="Percent 2 3 3 2 3 2 2 4" xfId="26103"/>
    <cellStyle name="Percent 2 3 3 2 3 2 2 5" xfId="38345"/>
    <cellStyle name="Percent 2 3 3 2 3 2 2 6" xfId="50574"/>
    <cellStyle name="Percent 2 3 3 2 3 2 3" xfId="12035"/>
    <cellStyle name="Percent 2 3 3 2 3 2 3 2" xfId="19965"/>
    <cellStyle name="Percent 2 3 3 2 3 2 3 2 2" xfId="32220"/>
    <cellStyle name="Percent 2 3 3 2 3 2 3 2 3" xfId="44461"/>
    <cellStyle name="Percent 2 3 3 2 3 2 3 3" xfId="26105"/>
    <cellStyle name="Percent 2 3 3 2 3 2 3 4" xfId="38347"/>
    <cellStyle name="Percent 2 3 3 2 3 2 3 5" xfId="50576"/>
    <cellStyle name="Percent 2 3 3 2 3 2 4" xfId="19962"/>
    <cellStyle name="Percent 2 3 3 2 3 2 4 2" xfId="32217"/>
    <cellStyle name="Percent 2 3 3 2 3 2 4 3" xfId="44458"/>
    <cellStyle name="Percent 2 3 3 2 3 2 5" xfId="26102"/>
    <cellStyle name="Percent 2 3 3 2 3 2 6" xfId="38344"/>
    <cellStyle name="Percent 2 3 3 2 3 2 7" xfId="50573"/>
    <cellStyle name="Percent 2 3 3 2 3 3" xfId="12036"/>
    <cellStyle name="Percent 2 3 3 2 3 3 2" xfId="12037"/>
    <cellStyle name="Percent 2 3 3 2 3 3 2 2" xfId="19967"/>
    <cellStyle name="Percent 2 3 3 2 3 3 2 2 2" xfId="32222"/>
    <cellStyle name="Percent 2 3 3 2 3 3 2 2 3" xfId="44463"/>
    <cellStyle name="Percent 2 3 3 2 3 3 2 3" xfId="26107"/>
    <cellStyle name="Percent 2 3 3 2 3 3 2 4" xfId="38349"/>
    <cellStyle name="Percent 2 3 3 2 3 3 2 5" xfId="50578"/>
    <cellStyle name="Percent 2 3 3 2 3 3 3" xfId="19966"/>
    <cellStyle name="Percent 2 3 3 2 3 3 3 2" xfId="32221"/>
    <cellStyle name="Percent 2 3 3 2 3 3 3 3" xfId="44462"/>
    <cellStyle name="Percent 2 3 3 2 3 3 4" xfId="26106"/>
    <cellStyle name="Percent 2 3 3 2 3 3 5" xfId="38348"/>
    <cellStyle name="Percent 2 3 3 2 3 3 6" xfId="50577"/>
    <cellStyle name="Percent 2 3 3 2 3 4" xfId="12038"/>
    <cellStyle name="Percent 2 3 3 2 3 4 2" xfId="19968"/>
    <cellStyle name="Percent 2 3 3 2 3 4 2 2" xfId="32223"/>
    <cellStyle name="Percent 2 3 3 2 3 4 2 3" xfId="44464"/>
    <cellStyle name="Percent 2 3 3 2 3 4 3" xfId="26108"/>
    <cellStyle name="Percent 2 3 3 2 3 4 4" xfId="38350"/>
    <cellStyle name="Percent 2 3 3 2 3 4 5" xfId="50579"/>
    <cellStyle name="Percent 2 3 3 2 3 5" xfId="19961"/>
    <cellStyle name="Percent 2 3 3 2 3 5 2" xfId="32216"/>
    <cellStyle name="Percent 2 3 3 2 3 5 3" xfId="44457"/>
    <cellStyle name="Percent 2 3 3 2 3 6" xfId="26101"/>
    <cellStyle name="Percent 2 3 3 2 3 7" xfId="38343"/>
    <cellStyle name="Percent 2 3 3 2 3 8" xfId="50572"/>
    <cellStyle name="Percent 2 3 3 2 4" xfId="12039"/>
    <cellStyle name="Percent 2 3 3 2 4 2" xfId="12040"/>
    <cellStyle name="Percent 2 3 3 2 4 2 2" xfId="12041"/>
    <cellStyle name="Percent 2 3 3 2 4 2 2 2" xfId="19971"/>
    <cellStyle name="Percent 2 3 3 2 4 2 2 2 2" xfId="32226"/>
    <cellStyle name="Percent 2 3 3 2 4 2 2 2 3" xfId="44467"/>
    <cellStyle name="Percent 2 3 3 2 4 2 2 3" xfId="26111"/>
    <cellStyle name="Percent 2 3 3 2 4 2 2 4" xfId="38353"/>
    <cellStyle name="Percent 2 3 3 2 4 2 2 5" xfId="50582"/>
    <cellStyle name="Percent 2 3 3 2 4 2 3" xfId="19970"/>
    <cellStyle name="Percent 2 3 3 2 4 2 3 2" xfId="32225"/>
    <cellStyle name="Percent 2 3 3 2 4 2 3 3" xfId="44466"/>
    <cellStyle name="Percent 2 3 3 2 4 2 4" xfId="26110"/>
    <cellStyle name="Percent 2 3 3 2 4 2 5" xfId="38352"/>
    <cellStyle name="Percent 2 3 3 2 4 2 6" xfId="50581"/>
    <cellStyle name="Percent 2 3 3 2 4 3" xfId="12042"/>
    <cellStyle name="Percent 2 3 3 2 4 3 2" xfId="19972"/>
    <cellStyle name="Percent 2 3 3 2 4 3 2 2" xfId="32227"/>
    <cellStyle name="Percent 2 3 3 2 4 3 2 3" xfId="44468"/>
    <cellStyle name="Percent 2 3 3 2 4 3 3" xfId="26112"/>
    <cellStyle name="Percent 2 3 3 2 4 3 4" xfId="38354"/>
    <cellStyle name="Percent 2 3 3 2 4 3 5" xfId="50583"/>
    <cellStyle name="Percent 2 3 3 2 4 4" xfId="19969"/>
    <cellStyle name="Percent 2 3 3 2 4 4 2" xfId="32224"/>
    <cellStyle name="Percent 2 3 3 2 4 4 3" xfId="44465"/>
    <cellStyle name="Percent 2 3 3 2 4 5" xfId="26109"/>
    <cellStyle name="Percent 2 3 3 2 4 6" xfId="38351"/>
    <cellStyle name="Percent 2 3 3 2 4 7" xfId="50580"/>
    <cellStyle name="Percent 2 3 3 2 5" xfId="12043"/>
    <cellStyle name="Percent 2 3 3 2 5 2" xfId="12044"/>
    <cellStyle name="Percent 2 3 3 2 5 2 2" xfId="19974"/>
    <cellStyle name="Percent 2 3 3 2 5 2 2 2" xfId="32229"/>
    <cellStyle name="Percent 2 3 3 2 5 2 2 3" xfId="44470"/>
    <cellStyle name="Percent 2 3 3 2 5 2 3" xfId="26114"/>
    <cellStyle name="Percent 2 3 3 2 5 2 4" xfId="38356"/>
    <cellStyle name="Percent 2 3 3 2 5 2 5" xfId="50585"/>
    <cellStyle name="Percent 2 3 3 2 5 3" xfId="19973"/>
    <cellStyle name="Percent 2 3 3 2 5 3 2" xfId="32228"/>
    <cellStyle name="Percent 2 3 3 2 5 3 3" xfId="44469"/>
    <cellStyle name="Percent 2 3 3 2 5 4" xfId="26113"/>
    <cellStyle name="Percent 2 3 3 2 5 5" xfId="38355"/>
    <cellStyle name="Percent 2 3 3 2 5 6" xfId="50584"/>
    <cellStyle name="Percent 2 3 3 2 6" xfId="12045"/>
    <cellStyle name="Percent 2 3 3 2 6 2" xfId="19975"/>
    <cellStyle name="Percent 2 3 3 2 6 2 2" xfId="32230"/>
    <cellStyle name="Percent 2 3 3 2 6 2 3" xfId="44471"/>
    <cellStyle name="Percent 2 3 3 2 6 3" xfId="26115"/>
    <cellStyle name="Percent 2 3 3 2 6 4" xfId="38357"/>
    <cellStyle name="Percent 2 3 3 2 6 5" xfId="50586"/>
    <cellStyle name="Percent 2 3 3 2 7" xfId="19944"/>
    <cellStyle name="Percent 2 3 3 2 7 2" xfId="32199"/>
    <cellStyle name="Percent 2 3 3 2 7 3" xfId="44440"/>
    <cellStyle name="Percent 2 3 3 2 8" xfId="26084"/>
    <cellStyle name="Percent 2 3 3 2 9" xfId="38326"/>
    <cellStyle name="Percent 2 3 3 3" xfId="12046"/>
    <cellStyle name="Percent 2 3 3 3 2" xfId="12047"/>
    <cellStyle name="Percent 2 3 3 3 2 2" xfId="12048"/>
    <cellStyle name="Percent 2 3 3 3 2 2 2" xfId="12049"/>
    <cellStyle name="Percent 2 3 3 3 2 2 2 2" xfId="12050"/>
    <cellStyle name="Percent 2 3 3 3 2 2 2 2 2" xfId="19980"/>
    <cellStyle name="Percent 2 3 3 3 2 2 2 2 2 2" xfId="32235"/>
    <cellStyle name="Percent 2 3 3 3 2 2 2 2 2 3" xfId="44476"/>
    <cellStyle name="Percent 2 3 3 3 2 2 2 2 3" xfId="26120"/>
    <cellStyle name="Percent 2 3 3 3 2 2 2 2 4" xfId="38362"/>
    <cellStyle name="Percent 2 3 3 3 2 2 2 2 5" xfId="50591"/>
    <cellStyle name="Percent 2 3 3 3 2 2 2 3" xfId="19979"/>
    <cellStyle name="Percent 2 3 3 3 2 2 2 3 2" xfId="32234"/>
    <cellStyle name="Percent 2 3 3 3 2 2 2 3 3" xfId="44475"/>
    <cellStyle name="Percent 2 3 3 3 2 2 2 4" xfId="26119"/>
    <cellStyle name="Percent 2 3 3 3 2 2 2 5" xfId="38361"/>
    <cellStyle name="Percent 2 3 3 3 2 2 2 6" xfId="50590"/>
    <cellStyle name="Percent 2 3 3 3 2 2 3" xfId="12051"/>
    <cellStyle name="Percent 2 3 3 3 2 2 3 2" xfId="19981"/>
    <cellStyle name="Percent 2 3 3 3 2 2 3 2 2" xfId="32236"/>
    <cellStyle name="Percent 2 3 3 3 2 2 3 2 3" xfId="44477"/>
    <cellStyle name="Percent 2 3 3 3 2 2 3 3" xfId="26121"/>
    <cellStyle name="Percent 2 3 3 3 2 2 3 4" xfId="38363"/>
    <cellStyle name="Percent 2 3 3 3 2 2 3 5" xfId="50592"/>
    <cellStyle name="Percent 2 3 3 3 2 2 4" xfId="19978"/>
    <cellStyle name="Percent 2 3 3 3 2 2 4 2" xfId="32233"/>
    <cellStyle name="Percent 2 3 3 3 2 2 4 3" xfId="44474"/>
    <cellStyle name="Percent 2 3 3 3 2 2 5" xfId="26118"/>
    <cellStyle name="Percent 2 3 3 3 2 2 6" xfId="38360"/>
    <cellStyle name="Percent 2 3 3 3 2 2 7" xfId="50589"/>
    <cellStyle name="Percent 2 3 3 3 2 3" xfId="12052"/>
    <cellStyle name="Percent 2 3 3 3 2 3 2" xfId="12053"/>
    <cellStyle name="Percent 2 3 3 3 2 3 2 2" xfId="19983"/>
    <cellStyle name="Percent 2 3 3 3 2 3 2 2 2" xfId="32238"/>
    <cellStyle name="Percent 2 3 3 3 2 3 2 2 3" xfId="44479"/>
    <cellStyle name="Percent 2 3 3 3 2 3 2 3" xfId="26123"/>
    <cellStyle name="Percent 2 3 3 3 2 3 2 4" xfId="38365"/>
    <cellStyle name="Percent 2 3 3 3 2 3 2 5" xfId="50594"/>
    <cellStyle name="Percent 2 3 3 3 2 3 3" xfId="19982"/>
    <cellStyle name="Percent 2 3 3 3 2 3 3 2" xfId="32237"/>
    <cellStyle name="Percent 2 3 3 3 2 3 3 3" xfId="44478"/>
    <cellStyle name="Percent 2 3 3 3 2 3 4" xfId="26122"/>
    <cellStyle name="Percent 2 3 3 3 2 3 5" xfId="38364"/>
    <cellStyle name="Percent 2 3 3 3 2 3 6" xfId="50593"/>
    <cellStyle name="Percent 2 3 3 3 2 4" xfId="12054"/>
    <cellStyle name="Percent 2 3 3 3 2 4 2" xfId="19984"/>
    <cellStyle name="Percent 2 3 3 3 2 4 2 2" xfId="32239"/>
    <cellStyle name="Percent 2 3 3 3 2 4 2 3" xfId="44480"/>
    <cellStyle name="Percent 2 3 3 3 2 4 3" xfId="26124"/>
    <cellStyle name="Percent 2 3 3 3 2 4 4" xfId="38366"/>
    <cellStyle name="Percent 2 3 3 3 2 4 5" xfId="50595"/>
    <cellStyle name="Percent 2 3 3 3 2 5" xfId="19977"/>
    <cellStyle name="Percent 2 3 3 3 2 5 2" xfId="32232"/>
    <cellStyle name="Percent 2 3 3 3 2 5 3" xfId="44473"/>
    <cellStyle name="Percent 2 3 3 3 2 6" xfId="26117"/>
    <cellStyle name="Percent 2 3 3 3 2 7" xfId="38359"/>
    <cellStyle name="Percent 2 3 3 3 2 8" xfId="50588"/>
    <cellStyle name="Percent 2 3 3 3 3" xfId="12055"/>
    <cellStyle name="Percent 2 3 3 3 3 2" xfId="12056"/>
    <cellStyle name="Percent 2 3 3 3 3 2 2" xfId="12057"/>
    <cellStyle name="Percent 2 3 3 3 3 2 2 2" xfId="19987"/>
    <cellStyle name="Percent 2 3 3 3 3 2 2 2 2" xfId="32242"/>
    <cellStyle name="Percent 2 3 3 3 3 2 2 2 3" xfId="44483"/>
    <cellStyle name="Percent 2 3 3 3 3 2 2 3" xfId="26127"/>
    <cellStyle name="Percent 2 3 3 3 3 2 2 4" xfId="38369"/>
    <cellStyle name="Percent 2 3 3 3 3 2 2 5" xfId="50598"/>
    <cellStyle name="Percent 2 3 3 3 3 2 3" xfId="19986"/>
    <cellStyle name="Percent 2 3 3 3 3 2 3 2" xfId="32241"/>
    <cellStyle name="Percent 2 3 3 3 3 2 3 3" xfId="44482"/>
    <cellStyle name="Percent 2 3 3 3 3 2 4" xfId="26126"/>
    <cellStyle name="Percent 2 3 3 3 3 2 5" xfId="38368"/>
    <cellStyle name="Percent 2 3 3 3 3 2 6" xfId="50597"/>
    <cellStyle name="Percent 2 3 3 3 3 3" xfId="12058"/>
    <cellStyle name="Percent 2 3 3 3 3 3 2" xfId="19988"/>
    <cellStyle name="Percent 2 3 3 3 3 3 2 2" xfId="32243"/>
    <cellStyle name="Percent 2 3 3 3 3 3 2 3" xfId="44484"/>
    <cellStyle name="Percent 2 3 3 3 3 3 3" xfId="26128"/>
    <cellStyle name="Percent 2 3 3 3 3 3 4" xfId="38370"/>
    <cellStyle name="Percent 2 3 3 3 3 3 5" xfId="50599"/>
    <cellStyle name="Percent 2 3 3 3 3 4" xfId="19985"/>
    <cellStyle name="Percent 2 3 3 3 3 4 2" xfId="32240"/>
    <cellStyle name="Percent 2 3 3 3 3 4 3" xfId="44481"/>
    <cellStyle name="Percent 2 3 3 3 3 5" xfId="26125"/>
    <cellStyle name="Percent 2 3 3 3 3 6" xfId="38367"/>
    <cellStyle name="Percent 2 3 3 3 3 7" xfId="50596"/>
    <cellStyle name="Percent 2 3 3 3 4" xfId="12059"/>
    <cellStyle name="Percent 2 3 3 3 4 2" xfId="12060"/>
    <cellStyle name="Percent 2 3 3 3 4 2 2" xfId="19990"/>
    <cellStyle name="Percent 2 3 3 3 4 2 2 2" xfId="32245"/>
    <cellStyle name="Percent 2 3 3 3 4 2 2 3" xfId="44486"/>
    <cellStyle name="Percent 2 3 3 3 4 2 3" xfId="26130"/>
    <cellStyle name="Percent 2 3 3 3 4 2 4" xfId="38372"/>
    <cellStyle name="Percent 2 3 3 3 4 2 5" xfId="50601"/>
    <cellStyle name="Percent 2 3 3 3 4 3" xfId="19989"/>
    <cellStyle name="Percent 2 3 3 3 4 3 2" xfId="32244"/>
    <cellStyle name="Percent 2 3 3 3 4 3 3" xfId="44485"/>
    <cellStyle name="Percent 2 3 3 3 4 4" xfId="26129"/>
    <cellStyle name="Percent 2 3 3 3 4 5" xfId="38371"/>
    <cellStyle name="Percent 2 3 3 3 4 6" xfId="50600"/>
    <cellStyle name="Percent 2 3 3 3 5" xfId="12061"/>
    <cellStyle name="Percent 2 3 3 3 5 2" xfId="19991"/>
    <cellStyle name="Percent 2 3 3 3 5 2 2" xfId="32246"/>
    <cellStyle name="Percent 2 3 3 3 5 2 3" xfId="44487"/>
    <cellStyle name="Percent 2 3 3 3 5 3" xfId="26131"/>
    <cellStyle name="Percent 2 3 3 3 5 4" xfId="38373"/>
    <cellStyle name="Percent 2 3 3 3 5 5" xfId="50602"/>
    <cellStyle name="Percent 2 3 3 3 6" xfId="19976"/>
    <cellStyle name="Percent 2 3 3 3 6 2" xfId="32231"/>
    <cellStyle name="Percent 2 3 3 3 6 3" xfId="44472"/>
    <cellStyle name="Percent 2 3 3 3 7" xfId="26116"/>
    <cellStyle name="Percent 2 3 3 3 8" xfId="38358"/>
    <cellStyle name="Percent 2 3 3 3 9" xfId="50587"/>
    <cellStyle name="Percent 2 3 3 4" xfId="12062"/>
    <cellStyle name="Percent 2 3 3 4 2" xfId="12063"/>
    <cellStyle name="Percent 2 3 3 4 2 2" xfId="12064"/>
    <cellStyle name="Percent 2 3 3 4 2 2 2" xfId="12065"/>
    <cellStyle name="Percent 2 3 3 4 2 2 2 2" xfId="19995"/>
    <cellStyle name="Percent 2 3 3 4 2 2 2 2 2" xfId="32250"/>
    <cellStyle name="Percent 2 3 3 4 2 2 2 2 3" xfId="44491"/>
    <cellStyle name="Percent 2 3 3 4 2 2 2 3" xfId="26135"/>
    <cellStyle name="Percent 2 3 3 4 2 2 2 4" xfId="38377"/>
    <cellStyle name="Percent 2 3 3 4 2 2 2 5" xfId="50606"/>
    <cellStyle name="Percent 2 3 3 4 2 2 3" xfId="19994"/>
    <cellStyle name="Percent 2 3 3 4 2 2 3 2" xfId="32249"/>
    <cellStyle name="Percent 2 3 3 4 2 2 3 3" xfId="44490"/>
    <cellStyle name="Percent 2 3 3 4 2 2 4" xfId="26134"/>
    <cellStyle name="Percent 2 3 3 4 2 2 5" xfId="38376"/>
    <cellStyle name="Percent 2 3 3 4 2 2 6" xfId="50605"/>
    <cellStyle name="Percent 2 3 3 4 2 3" xfId="12066"/>
    <cellStyle name="Percent 2 3 3 4 2 3 2" xfId="19996"/>
    <cellStyle name="Percent 2 3 3 4 2 3 2 2" xfId="32251"/>
    <cellStyle name="Percent 2 3 3 4 2 3 2 3" xfId="44492"/>
    <cellStyle name="Percent 2 3 3 4 2 3 3" xfId="26136"/>
    <cellStyle name="Percent 2 3 3 4 2 3 4" xfId="38378"/>
    <cellStyle name="Percent 2 3 3 4 2 3 5" xfId="50607"/>
    <cellStyle name="Percent 2 3 3 4 2 4" xfId="19993"/>
    <cellStyle name="Percent 2 3 3 4 2 4 2" xfId="32248"/>
    <cellStyle name="Percent 2 3 3 4 2 4 3" xfId="44489"/>
    <cellStyle name="Percent 2 3 3 4 2 5" xfId="26133"/>
    <cellStyle name="Percent 2 3 3 4 2 6" xfId="38375"/>
    <cellStyle name="Percent 2 3 3 4 2 7" xfId="50604"/>
    <cellStyle name="Percent 2 3 3 4 3" xfId="12067"/>
    <cellStyle name="Percent 2 3 3 4 3 2" xfId="12068"/>
    <cellStyle name="Percent 2 3 3 4 3 2 2" xfId="19998"/>
    <cellStyle name="Percent 2 3 3 4 3 2 2 2" xfId="32253"/>
    <cellStyle name="Percent 2 3 3 4 3 2 2 3" xfId="44494"/>
    <cellStyle name="Percent 2 3 3 4 3 2 3" xfId="26138"/>
    <cellStyle name="Percent 2 3 3 4 3 2 4" xfId="38380"/>
    <cellStyle name="Percent 2 3 3 4 3 2 5" xfId="50609"/>
    <cellStyle name="Percent 2 3 3 4 3 3" xfId="19997"/>
    <cellStyle name="Percent 2 3 3 4 3 3 2" xfId="32252"/>
    <cellStyle name="Percent 2 3 3 4 3 3 3" xfId="44493"/>
    <cellStyle name="Percent 2 3 3 4 3 4" xfId="26137"/>
    <cellStyle name="Percent 2 3 3 4 3 5" xfId="38379"/>
    <cellStyle name="Percent 2 3 3 4 3 6" xfId="50608"/>
    <cellStyle name="Percent 2 3 3 4 4" xfId="12069"/>
    <cellStyle name="Percent 2 3 3 4 4 2" xfId="19999"/>
    <cellStyle name="Percent 2 3 3 4 4 2 2" xfId="32254"/>
    <cellStyle name="Percent 2 3 3 4 4 2 3" xfId="44495"/>
    <cellStyle name="Percent 2 3 3 4 4 3" xfId="26139"/>
    <cellStyle name="Percent 2 3 3 4 4 4" xfId="38381"/>
    <cellStyle name="Percent 2 3 3 4 4 5" xfId="50610"/>
    <cellStyle name="Percent 2 3 3 4 5" xfId="19992"/>
    <cellStyle name="Percent 2 3 3 4 5 2" xfId="32247"/>
    <cellStyle name="Percent 2 3 3 4 5 3" xfId="44488"/>
    <cellStyle name="Percent 2 3 3 4 6" xfId="26132"/>
    <cellStyle name="Percent 2 3 3 4 7" xfId="38374"/>
    <cellStyle name="Percent 2 3 3 4 8" xfId="50603"/>
    <cellStyle name="Percent 2 3 3 5" xfId="12070"/>
    <cellStyle name="Percent 2 3 3 5 2" xfId="12071"/>
    <cellStyle name="Percent 2 3 3 5 2 2" xfId="12072"/>
    <cellStyle name="Percent 2 3 3 5 2 2 2" xfId="20002"/>
    <cellStyle name="Percent 2 3 3 5 2 2 2 2" xfId="32257"/>
    <cellStyle name="Percent 2 3 3 5 2 2 2 3" xfId="44498"/>
    <cellStyle name="Percent 2 3 3 5 2 2 3" xfId="26142"/>
    <cellStyle name="Percent 2 3 3 5 2 2 4" xfId="38384"/>
    <cellStyle name="Percent 2 3 3 5 2 2 5" xfId="50613"/>
    <cellStyle name="Percent 2 3 3 5 2 3" xfId="20001"/>
    <cellStyle name="Percent 2 3 3 5 2 3 2" xfId="32256"/>
    <cellStyle name="Percent 2 3 3 5 2 3 3" xfId="44497"/>
    <cellStyle name="Percent 2 3 3 5 2 4" xfId="26141"/>
    <cellStyle name="Percent 2 3 3 5 2 5" xfId="38383"/>
    <cellStyle name="Percent 2 3 3 5 2 6" xfId="50612"/>
    <cellStyle name="Percent 2 3 3 5 3" xfId="12073"/>
    <cellStyle name="Percent 2 3 3 5 3 2" xfId="20003"/>
    <cellStyle name="Percent 2 3 3 5 3 2 2" xfId="32258"/>
    <cellStyle name="Percent 2 3 3 5 3 2 3" xfId="44499"/>
    <cellStyle name="Percent 2 3 3 5 3 3" xfId="26143"/>
    <cellStyle name="Percent 2 3 3 5 3 4" xfId="38385"/>
    <cellStyle name="Percent 2 3 3 5 3 5" xfId="50614"/>
    <cellStyle name="Percent 2 3 3 5 4" xfId="20000"/>
    <cellStyle name="Percent 2 3 3 5 4 2" xfId="32255"/>
    <cellStyle name="Percent 2 3 3 5 4 3" xfId="44496"/>
    <cellStyle name="Percent 2 3 3 5 5" xfId="26140"/>
    <cellStyle name="Percent 2 3 3 5 6" xfId="38382"/>
    <cellStyle name="Percent 2 3 3 5 7" xfId="50611"/>
    <cellStyle name="Percent 2 3 3 6" xfId="12074"/>
    <cellStyle name="Percent 2 3 3 6 2" xfId="12075"/>
    <cellStyle name="Percent 2 3 3 6 2 2" xfId="20005"/>
    <cellStyle name="Percent 2 3 3 6 2 2 2" xfId="32260"/>
    <cellStyle name="Percent 2 3 3 6 2 2 3" xfId="44501"/>
    <cellStyle name="Percent 2 3 3 6 2 3" xfId="26145"/>
    <cellStyle name="Percent 2 3 3 6 2 4" xfId="38387"/>
    <cellStyle name="Percent 2 3 3 6 2 5" xfId="50616"/>
    <cellStyle name="Percent 2 3 3 6 3" xfId="20004"/>
    <cellStyle name="Percent 2 3 3 6 3 2" xfId="32259"/>
    <cellStyle name="Percent 2 3 3 6 3 3" xfId="44500"/>
    <cellStyle name="Percent 2 3 3 6 4" xfId="26144"/>
    <cellStyle name="Percent 2 3 3 6 5" xfId="38386"/>
    <cellStyle name="Percent 2 3 3 6 6" xfId="50615"/>
    <cellStyle name="Percent 2 3 3 7" xfId="12076"/>
    <cellStyle name="Percent 2 3 3 7 2" xfId="20006"/>
    <cellStyle name="Percent 2 3 3 7 2 2" xfId="32261"/>
    <cellStyle name="Percent 2 3 3 7 2 3" xfId="44502"/>
    <cellStyle name="Percent 2 3 3 7 3" xfId="26146"/>
    <cellStyle name="Percent 2 3 3 7 4" xfId="38388"/>
    <cellStyle name="Percent 2 3 3 7 5" xfId="50617"/>
    <cellStyle name="Percent 2 3 3 8" xfId="19943"/>
    <cellStyle name="Percent 2 3 3 8 2" xfId="32198"/>
    <cellStyle name="Percent 2 3 3 8 3" xfId="44439"/>
    <cellStyle name="Percent 2 3 3 9" xfId="26083"/>
    <cellStyle name="Percent 2 3 4" xfId="12077"/>
    <cellStyle name="Percent 2 3 4 10" xfId="50618"/>
    <cellStyle name="Percent 2 3 4 2" xfId="12078"/>
    <cellStyle name="Percent 2 3 4 2 2" xfId="12079"/>
    <cellStyle name="Percent 2 3 4 2 2 2" xfId="12080"/>
    <cellStyle name="Percent 2 3 4 2 2 2 2" xfId="12081"/>
    <cellStyle name="Percent 2 3 4 2 2 2 2 2" xfId="12082"/>
    <cellStyle name="Percent 2 3 4 2 2 2 2 2 2" xfId="20012"/>
    <cellStyle name="Percent 2 3 4 2 2 2 2 2 2 2" xfId="32267"/>
    <cellStyle name="Percent 2 3 4 2 2 2 2 2 2 3" xfId="44508"/>
    <cellStyle name="Percent 2 3 4 2 2 2 2 2 3" xfId="26152"/>
    <cellStyle name="Percent 2 3 4 2 2 2 2 2 4" xfId="38394"/>
    <cellStyle name="Percent 2 3 4 2 2 2 2 2 5" xfId="50623"/>
    <cellStyle name="Percent 2 3 4 2 2 2 2 3" xfId="20011"/>
    <cellStyle name="Percent 2 3 4 2 2 2 2 3 2" xfId="32266"/>
    <cellStyle name="Percent 2 3 4 2 2 2 2 3 3" xfId="44507"/>
    <cellStyle name="Percent 2 3 4 2 2 2 2 4" xfId="26151"/>
    <cellStyle name="Percent 2 3 4 2 2 2 2 5" xfId="38393"/>
    <cellStyle name="Percent 2 3 4 2 2 2 2 6" xfId="50622"/>
    <cellStyle name="Percent 2 3 4 2 2 2 3" xfId="12083"/>
    <cellStyle name="Percent 2 3 4 2 2 2 3 2" xfId="20013"/>
    <cellStyle name="Percent 2 3 4 2 2 2 3 2 2" xfId="32268"/>
    <cellStyle name="Percent 2 3 4 2 2 2 3 2 3" xfId="44509"/>
    <cellStyle name="Percent 2 3 4 2 2 2 3 3" xfId="26153"/>
    <cellStyle name="Percent 2 3 4 2 2 2 3 4" xfId="38395"/>
    <cellStyle name="Percent 2 3 4 2 2 2 3 5" xfId="50624"/>
    <cellStyle name="Percent 2 3 4 2 2 2 4" xfId="20010"/>
    <cellStyle name="Percent 2 3 4 2 2 2 4 2" xfId="32265"/>
    <cellStyle name="Percent 2 3 4 2 2 2 4 3" xfId="44506"/>
    <cellStyle name="Percent 2 3 4 2 2 2 5" xfId="26150"/>
    <cellStyle name="Percent 2 3 4 2 2 2 6" xfId="38392"/>
    <cellStyle name="Percent 2 3 4 2 2 2 7" xfId="50621"/>
    <cellStyle name="Percent 2 3 4 2 2 3" xfId="12084"/>
    <cellStyle name="Percent 2 3 4 2 2 3 2" xfId="12085"/>
    <cellStyle name="Percent 2 3 4 2 2 3 2 2" xfId="20015"/>
    <cellStyle name="Percent 2 3 4 2 2 3 2 2 2" xfId="32270"/>
    <cellStyle name="Percent 2 3 4 2 2 3 2 2 3" xfId="44511"/>
    <cellStyle name="Percent 2 3 4 2 2 3 2 3" xfId="26155"/>
    <cellStyle name="Percent 2 3 4 2 2 3 2 4" xfId="38397"/>
    <cellStyle name="Percent 2 3 4 2 2 3 2 5" xfId="50626"/>
    <cellStyle name="Percent 2 3 4 2 2 3 3" xfId="20014"/>
    <cellStyle name="Percent 2 3 4 2 2 3 3 2" xfId="32269"/>
    <cellStyle name="Percent 2 3 4 2 2 3 3 3" xfId="44510"/>
    <cellStyle name="Percent 2 3 4 2 2 3 4" xfId="26154"/>
    <cellStyle name="Percent 2 3 4 2 2 3 5" xfId="38396"/>
    <cellStyle name="Percent 2 3 4 2 2 3 6" xfId="50625"/>
    <cellStyle name="Percent 2 3 4 2 2 4" xfId="12086"/>
    <cellStyle name="Percent 2 3 4 2 2 4 2" xfId="20016"/>
    <cellStyle name="Percent 2 3 4 2 2 4 2 2" xfId="32271"/>
    <cellStyle name="Percent 2 3 4 2 2 4 2 3" xfId="44512"/>
    <cellStyle name="Percent 2 3 4 2 2 4 3" xfId="26156"/>
    <cellStyle name="Percent 2 3 4 2 2 4 4" xfId="38398"/>
    <cellStyle name="Percent 2 3 4 2 2 4 5" xfId="50627"/>
    <cellStyle name="Percent 2 3 4 2 2 5" xfId="20009"/>
    <cellStyle name="Percent 2 3 4 2 2 5 2" xfId="32264"/>
    <cellStyle name="Percent 2 3 4 2 2 5 3" xfId="44505"/>
    <cellStyle name="Percent 2 3 4 2 2 6" xfId="26149"/>
    <cellStyle name="Percent 2 3 4 2 2 7" xfId="38391"/>
    <cellStyle name="Percent 2 3 4 2 2 8" xfId="50620"/>
    <cellStyle name="Percent 2 3 4 2 3" xfId="12087"/>
    <cellStyle name="Percent 2 3 4 2 3 2" xfId="12088"/>
    <cellStyle name="Percent 2 3 4 2 3 2 2" xfId="12089"/>
    <cellStyle name="Percent 2 3 4 2 3 2 2 2" xfId="20019"/>
    <cellStyle name="Percent 2 3 4 2 3 2 2 2 2" xfId="32274"/>
    <cellStyle name="Percent 2 3 4 2 3 2 2 2 3" xfId="44515"/>
    <cellStyle name="Percent 2 3 4 2 3 2 2 3" xfId="26159"/>
    <cellStyle name="Percent 2 3 4 2 3 2 2 4" xfId="38401"/>
    <cellStyle name="Percent 2 3 4 2 3 2 2 5" xfId="50630"/>
    <cellStyle name="Percent 2 3 4 2 3 2 3" xfId="20018"/>
    <cellStyle name="Percent 2 3 4 2 3 2 3 2" xfId="32273"/>
    <cellStyle name="Percent 2 3 4 2 3 2 3 3" xfId="44514"/>
    <cellStyle name="Percent 2 3 4 2 3 2 4" xfId="26158"/>
    <cellStyle name="Percent 2 3 4 2 3 2 5" xfId="38400"/>
    <cellStyle name="Percent 2 3 4 2 3 2 6" xfId="50629"/>
    <cellStyle name="Percent 2 3 4 2 3 3" xfId="12090"/>
    <cellStyle name="Percent 2 3 4 2 3 3 2" xfId="20020"/>
    <cellStyle name="Percent 2 3 4 2 3 3 2 2" xfId="32275"/>
    <cellStyle name="Percent 2 3 4 2 3 3 2 3" xfId="44516"/>
    <cellStyle name="Percent 2 3 4 2 3 3 3" xfId="26160"/>
    <cellStyle name="Percent 2 3 4 2 3 3 4" xfId="38402"/>
    <cellStyle name="Percent 2 3 4 2 3 3 5" xfId="50631"/>
    <cellStyle name="Percent 2 3 4 2 3 4" xfId="20017"/>
    <cellStyle name="Percent 2 3 4 2 3 4 2" xfId="32272"/>
    <cellStyle name="Percent 2 3 4 2 3 4 3" xfId="44513"/>
    <cellStyle name="Percent 2 3 4 2 3 5" xfId="26157"/>
    <cellStyle name="Percent 2 3 4 2 3 6" xfId="38399"/>
    <cellStyle name="Percent 2 3 4 2 3 7" xfId="50628"/>
    <cellStyle name="Percent 2 3 4 2 4" xfId="12091"/>
    <cellStyle name="Percent 2 3 4 2 4 2" xfId="12092"/>
    <cellStyle name="Percent 2 3 4 2 4 2 2" xfId="20022"/>
    <cellStyle name="Percent 2 3 4 2 4 2 2 2" xfId="32277"/>
    <cellStyle name="Percent 2 3 4 2 4 2 2 3" xfId="44518"/>
    <cellStyle name="Percent 2 3 4 2 4 2 3" xfId="26162"/>
    <cellStyle name="Percent 2 3 4 2 4 2 4" xfId="38404"/>
    <cellStyle name="Percent 2 3 4 2 4 2 5" xfId="50633"/>
    <cellStyle name="Percent 2 3 4 2 4 3" xfId="20021"/>
    <cellStyle name="Percent 2 3 4 2 4 3 2" xfId="32276"/>
    <cellStyle name="Percent 2 3 4 2 4 3 3" xfId="44517"/>
    <cellStyle name="Percent 2 3 4 2 4 4" xfId="26161"/>
    <cellStyle name="Percent 2 3 4 2 4 5" xfId="38403"/>
    <cellStyle name="Percent 2 3 4 2 4 6" xfId="50632"/>
    <cellStyle name="Percent 2 3 4 2 5" xfId="12093"/>
    <cellStyle name="Percent 2 3 4 2 5 2" xfId="20023"/>
    <cellStyle name="Percent 2 3 4 2 5 2 2" xfId="32278"/>
    <cellStyle name="Percent 2 3 4 2 5 2 3" xfId="44519"/>
    <cellStyle name="Percent 2 3 4 2 5 3" xfId="26163"/>
    <cellStyle name="Percent 2 3 4 2 5 4" xfId="38405"/>
    <cellStyle name="Percent 2 3 4 2 5 5" xfId="50634"/>
    <cellStyle name="Percent 2 3 4 2 6" xfId="20008"/>
    <cellStyle name="Percent 2 3 4 2 6 2" xfId="32263"/>
    <cellStyle name="Percent 2 3 4 2 6 3" xfId="44504"/>
    <cellStyle name="Percent 2 3 4 2 7" xfId="26148"/>
    <cellStyle name="Percent 2 3 4 2 8" xfId="38390"/>
    <cellStyle name="Percent 2 3 4 2 9" xfId="50619"/>
    <cellStyle name="Percent 2 3 4 3" xfId="12094"/>
    <cellStyle name="Percent 2 3 4 3 2" xfId="12095"/>
    <cellStyle name="Percent 2 3 4 3 2 2" xfId="12096"/>
    <cellStyle name="Percent 2 3 4 3 2 2 2" xfId="12097"/>
    <cellStyle name="Percent 2 3 4 3 2 2 2 2" xfId="20027"/>
    <cellStyle name="Percent 2 3 4 3 2 2 2 2 2" xfId="32282"/>
    <cellStyle name="Percent 2 3 4 3 2 2 2 2 3" xfId="44523"/>
    <cellStyle name="Percent 2 3 4 3 2 2 2 3" xfId="26167"/>
    <cellStyle name="Percent 2 3 4 3 2 2 2 4" xfId="38409"/>
    <cellStyle name="Percent 2 3 4 3 2 2 2 5" xfId="50638"/>
    <cellStyle name="Percent 2 3 4 3 2 2 3" xfId="20026"/>
    <cellStyle name="Percent 2 3 4 3 2 2 3 2" xfId="32281"/>
    <cellStyle name="Percent 2 3 4 3 2 2 3 3" xfId="44522"/>
    <cellStyle name="Percent 2 3 4 3 2 2 4" xfId="26166"/>
    <cellStyle name="Percent 2 3 4 3 2 2 5" xfId="38408"/>
    <cellStyle name="Percent 2 3 4 3 2 2 6" xfId="50637"/>
    <cellStyle name="Percent 2 3 4 3 2 3" xfId="12098"/>
    <cellStyle name="Percent 2 3 4 3 2 3 2" xfId="20028"/>
    <cellStyle name="Percent 2 3 4 3 2 3 2 2" xfId="32283"/>
    <cellStyle name="Percent 2 3 4 3 2 3 2 3" xfId="44524"/>
    <cellStyle name="Percent 2 3 4 3 2 3 3" xfId="26168"/>
    <cellStyle name="Percent 2 3 4 3 2 3 4" xfId="38410"/>
    <cellStyle name="Percent 2 3 4 3 2 3 5" xfId="50639"/>
    <cellStyle name="Percent 2 3 4 3 2 4" xfId="20025"/>
    <cellStyle name="Percent 2 3 4 3 2 4 2" xfId="32280"/>
    <cellStyle name="Percent 2 3 4 3 2 4 3" xfId="44521"/>
    <cellStyle name="Percent 2 3 4 3 2 5" xfId="26165"/>
    <cellStyle name="Percent 2 3 4 3 2 6" xfId="38407"/>
    <cellStyle name="Percent 2 3 4 3 2 7" xfId="50636"/>
    <cellStyle name="Percent 2 3 4 3 3" xfId="12099"/>
    <cellStyle name="Percent 2 3 4 3 3 2" xfId="12100"/>
    <cellStyle name="Percent 2 3 4 3 3 2 2" xfId="20030"/>
    <cellStyle name="Percent 2 3 4 3 3 2 2 2" xfId="32285"/>
    <cellStyle name="Percent 2 3 4 3 3 2 2 3" xfId="44526"/>
    <cellStyle name="Percent 2 3 4 3 3 2 3" xfId="26170"/>
    <cellStyle name="Percent 2 3 4 3 3 2 4" xfId="38412"/>
    <cellStyle name="Percent 2 3 4 3 3 2 5" xfId="50641"/>
    <cellStyle name="Percent 2 3 4 3 3 3" xfId="20029"/>
    <cellStyle name="Percent 2 3 4 3 3 3 2" xfId="32284"/>
    <cellStyle name="Percent 2 3 4 3 3 3 3" xfId="44525"/>
    <cellStyle name="Percent 2 3 4 3 3 4" xfId="26169"/>
    <cellStyle name="Percent 2 3 4 3 3 5" xfId="38411"/>
    <cellStyle name="Percent 2 3 4 3 3 6" xfId="50640"/>
    <cellStyle name="Percent 2 3 4 3 4" xfId="12101"/>
    <cellStyle name="Percent 2 3 4 3 4 2" xfId="20031"/>
    <cellStyle name="Percent 2 3 4 3 4 2 2" xfId="32286"/>
    <cellStyle name="Percent 2 3 4 3 4 2 3" xfId="44527"/>
    <cellStyle name="Percent 2 3 4 3 4 3" xfId="26171"/>
    <cellStyle name="Percent 2 3 4 3 4 4" xfId="38413"/>
    <cellStyle name="Percent 2 3 4 3 4 5" xfId="50642"/>
    <cellStyle name="Percent 2 3 4 3 5" xfId="20024"/>
    <cellStyle name="Percent 2 3 4 3 5 2" xfId="32279"/>
    <cellStyle name="Percent 2 3 4 3 5 3" xfId="44520"/>
    <cellStyle name="Percent 2 3 4 3 6" xfId="26164"/>
    <cellStyle name="Percent 2 3 4 3 7" xfId="38406"/>
    <cellStyle name="Percent 2 3 4 3 8" xfId="50635"/>
    <cellStyle name="Percent 2 3 4 4" xfId="12102"/>
    <cellStyle name="Percent 2 3 4 4 2" xfId="12103"/>
    <cellStyle name="Percent 2 3 4 4 2 2" xfId="12104"/>
    <cellStyle name="Percent 2 3 4 4 2 2 2" xfId="20034"/>
    <cellStyle name="Percent 2 3 4 4 2 2 2 2" xfId="32289"/>
    <cellStyle name="Percent 2 3 4 4 2 2 2 3" xfId="44530"/>
    <cellStyle name="Percent 2 3 4 4 2 2 3" xfId="26174"/>
    <cellStyle name="Percent 2 3 4 4 2 2 4" xfId="38416"/>
    <cellStyle name="Percent 2 3 4 4 2 2 5" xfId="50645"/>
    <cellStyle name="Percent 2 3 4 4 2 3" xfId="20033"/>
    <cellStyle name="Percent 2 3 4 4 2 3 2" xfId="32288"/>
    <cellStyle name="Percent 2 3 4 4 2 3 3" xfId="44529"/>
    <cellStyle name="Percent 2 3 4 4 2 4" xfId="26173"/>
    <cellStyle name="Percent 2 3 4 4 2 5" xfId="38415"/>
    <cellStyle name="Percent 2 3 4 4 2 6" xfId="50644"/>
    <cellStyle name="Percent 2 3 4 4 3" xfId="12105"/>
    <cellStyle name="Percent 2 3 4 4 3 2" xfId="20035"/>
    <cellStyle name="Percent 2 3 4 4 3 2 2" xfId="32290"/>
    <cellStyle name="Percent 2 3 4 4 3 2 3" xfId="44531"/>
    <cellStyle name="Percent 2 3 4 4 3 3" xfId="26175"/>
    <cellStyle name="Percent 2 3 4 4 3 4" xfId="38417"/>
    <cellStyle name="Percent 2 3 4 4 3 5" xfId="50646"/>
    <cellStyle name="Percent 2 3 4 4 4" xfId="20032"/>
    <cellStyle name="Percent 2 3 4 4 4 2" xfId="32287"/>
    <cellStyle name="Percent 2 3 4 4 4 3" xfId="44528"/>
    <cellStyle name="Percent 2 3 4 4 5" xfId="26172"/>
    <cellStyle name="Percent 2 3 4 4 6" xfId="38414"/>
    <cellStyle name="Percent 2 3 4 4 7" xfId="50643"/>
    <cellStyle name="Percent 2 3 4 5" xfId="12106"/>
    <cellStyle name="Percent 2 3 4 5 2" xfId="12107"/>
    <cellStyle name="Percent 2 3 4 5 2 2" xfId="20037"/>
    <cellStyle name="Percent 2 3 4 5 2 2 2" xfId="32292"/>
    <cellStyle name="Percent 2 3 4 5 2 2 3" xfId="44533"/>
    <cellStyle name="Percent 2 3 4 5 2 3" xfId="26177"/>
    <cellStyle name="Percent 2 3 4 5 2 4" xfId="38419"/>
    <cellStyle name="Percent 2 3 4 5 2 5" xfId="50648"/>
    <cellStyle name="Percent 2 3 4 5 3" xfId="20036"/>
    <cellStyle name="Percent 2 3 4 5 3 2" xfId="32291"/>
    <cellStyle name="Percent 2 3 4 5 3 3" xfId="44532"/>
    <cellStyle name="Percent 2 3 4 5 4" xfId="26176"/>
    <cellStyle name="Percent 2 3 4 5 5" xfId="38418"/>
    <cellStyle name="Percent 2 3 4 5 6" xfId="50647"/>
    <cellStyle name="Percent 2 3 4 6" xfId="12108"/>
    <cellStyle name="Percent 2 3 4 6 2" xfId="20038"/>
    <cellStyle name="Percent 2 3 4 6 2 2" xfId="32293"/>
    <cellStyle name="Percent 2 3 4 6 2 3" xfId="44534"/>
    <cellStyle name="Percent 2 3 4 6 3" xfId="26178"/>
    <cellStyle name="Percent 2 3 4 6 4" xfId="38420"/>
    <cellStyle name="Percent 2 3 4 6 5" xfId="50649"/>
    <cellStyle name="Percent 2 3 4 7" xfId="20007"/>
    <cellStyle name="Percent 2 3 4 7 2" xfId="32262"/>
    <cellStyle name="Percent 2 3 4 7 3" xfId="44503"/>
    <cellStyle name="Percent 2 3 4 8" xfId="26147"/>
    <cellStyle name="Percent 2 3 4 9" xfId="38389"/>
    <cellStyle name="Percent 2 3 5" xfId="12109"/>
    <cellStyle name="Percent 2 3 5 2" xfId="12110"/>
    <cellStyle name="Percent 2 3 5 2 2" xfId="12111"/>
    <cellStyle name="Percent 2 3 5 2 2 2" xfId="12112"/>
    <cellStyle name="Percent 2 3 5 2 2 2 2" xfId="12113"/>
    <cellStyle name="Percent 2 3 5 2 2 2 2 2" xfId="20043"/>
    <cellStyle name="Percent 2 3 5 2 2 2 2 2 2" xfId="32298"/>
    <cellStyle name="Percent 2 3 5 2 2 2 2 2 3" xfId="44539"/>
    <cellStyle name="Percent 2 3 5 2 2 2 2 3" xfId="26183"/>
    <cellStyle name="Percent 2 3 5 2 2 2 2 4" xfId="38425"/>
    <cellStyle name="Percent 2 3 5 2 2 2 2 5" xfId="50654"/>
    <cellStyle name="Percent 2 3 5 2 2 2 3" xfId="20042"/>
    <cellStyle name="Percent 2 3 5 2 2 2 3 2" xfId="32297"/>
    <cellStyle name="Percent 2 3 5 2 2 2 3 3" xfId="44538"/>
    <cellStyle name="Percent 2 3 5 2 2 2 4" xfId="26182"/>
    <cellStyle name="Percent 2 3 5 2 2 2 5" xfId="38424"/>
    <cellStyle name="Percent 2 3 5 2 2 2 6" xfId="50653"/>
    <cellStyle name="Percent 2 3 5 2 2 3" xfId="12114"/>
    <cellStyle name="Percent 2 3 5 2 2 3 2" xfId="20044"/>
    <cellStyle name="Percent 2 3 5 2 2 3 2 2" xfId="32299"/>
    <cellStyle name="Percent 2 3 5 2 2 3 2 3" xfId="44540"/>
    <cellStyle name="Percent 2 3 5 2 2 3 3" xfId="26184"/>
    <cellStyle name="Percent 2 3 5 2 2 3 4" xfId="38426"/>
    <cellStyle name="Percent 2 3 5 2 2 3 5" xfId="50655"/>
    <cellStyle name="Percent 2 3 5 2 2 4" xfId="20041"/>
    <cellStyle name="Percent 2 3 5 2 2 4 2" xfId="32296"/>
    <cellStyle name="Percent 2 3 5 2 2 4 3" xfId="44537"/>
    <cellStyle name="Percent 2 3 5 2 2 5" xfId="26181"/>
    <cellStyle name="Percent 2 3 5 2 2 6" xfId="38423"/>
    <cellStyle name="Percent 2 3 5 2 2 7" xfId="50652"/>
    <cellStyle name="Percent 2 3 5 2 3" xfId="12115"/>
    <cellStyle name="Percent 2 3 5 2 3 2" xfId="12116"/>
    <cellStyle name="Percent 2 3 5 2 3 2 2" xfId="20046"/>
    <cellStyle name="Percent 2 3 5 2 3 2 2 2" xfId="32301"/>
    <cellStyle name="Percent 2 3 5 2 3 2 2 3" xfId="44542"/>
    <cellStyle name="Percent 2 3 5 2 3 2 3" xfId="26186"/>
    <cellStyle name="Percent 2 3 5 2 3 2 4" xfId="38428"/>
    <cellStyle name="Percent 2 3 5 2 3 2 5" xfId="50657"/>
    <cellStyle name="Percent 2 3 5 2 3 3" xfId="20045"/>
    <cellStyle name="Percent 2 3 5 2 3 3 2" xfId="32300"/>
    <cellStyle name="Percent 2 3 5 2 3 3 3" xfId="44541"/>
    <cellStyle name="Percent 2 3 5 2 3 4" xfId="26185"/>
    <cellStyle name="Percent 2 3 5 2 3 5" xfId="38427"/>
    <cellStyle name="Percent 2 3 5 2 3 6" xfId="50656"/>
    <cellStyle name="Percent 2 3 5 2 4" xfId="12117"/>
    <cellStyle name="Percent 2 3 5 2 4 2" xfId="20047"/>
    <cellStyle name="Percent 2 3 5 2 4 2 2" xfId="32302"/>
    <cellStyle name="Percent 2 3 5 2 4 2 3" xfId="44543"/>
    <cellStyle name="Percent 2 3 5 2 4 3" xfId="26187"/>
    <cellStyle name="Percent 2 3 5 2 4 4" xfId="38429"/>
    <cellStyle name="Percent 2 3 5 2 4 5" xfId="50658"/>
    <cellStyle name="Percent 2 3 5 2 5" xfId="20040"/>
    <cellStyle name="Percent 2 3 5 2 5 2" xfId="32295"/>
    <cellStyle name="Percent 2 3 5 2 5 3" xfId="44536"/>
    <cellStyle name="Percent 2 3 5 2 6" xfId="26180"/>
    <cellStyle name="Percent 2 3 5 2 7" xfId="38422"/>
    <cellStyle name="Percent 2 3 5 2 8" xfId="50651"/>
    <cellStyle name="Percent 2 3 5 3" xfId="12118"/>
    <cellStyle name="Percent 2 3 5 3 2" xfId="12119"/>
    <cellStyle name="Percent 2 3 5 3 2 2" xfId="12120"/>
    <cellStyle name="Percent 2 3 5 3 2 2 2" xfId="20050"/>
    <cellStyle name="Percent 2 3 5 3 2 2 2 2" xfId="32305"/>
    <cellStyle name="Percent 2 3 5 3 2 2 2 3" xfId="44546"/>
    <cellStyle name="Percent 2 3 5 3 2 2 3" xfId="26190"/>
    <cellStyle name="Percent 2 3 5 3 2 2 4" xfId="38432"/>
    <cellStyle name="Percent 2 3 5 3 2 2 5" xfId="50661"/>
    <cellStyle name="Percent 2 3 5 3 2 3" xfId="20049"/>
    <cellStyle name="Percent 2 3 5 3 2 3 2" xfId="32304"/>
    <cellStyle name="Percent 2 3 5 3 2 3 3" xfId="44545"/>
    <cellStyle name="Percent 2 3 5 3 2 4" xfId="26189"/>
    <cellStyle name="Percent 2 3 5 3 2 5" xfId="38431"/>
    <cellStyle name="Percent 2 3 5 3 2 6" xfId="50660"/>
    <cellStyle name="Percent 2 3 5 3 3" xfId="12121"/>
    <cellStyle name="Percent 2 3 5 3 3 2" xfId="20051"/>
    <cellStyle name="Percent 2 3 5 3 3 2 2" xfId="32306"/>
    <cellStyle name="Percent 2 3 5 3 3 2 3" xfId="44547"/>
    <cellStyle name="Percent 2 3 5 3 3 3" xfId="26191"/>
    <cellStyle name="Percent 2 3 5 3 3 4" xfId="38433"/>
    <cellStyle name="Percent 2 3 5 3 3 5" xfId="50662"/>
    <cellStyle name="Percent 2 3 5 3 4" xfId="20048"/>
    <cellStyle name="Percent 2 3 5 3 4 2" xfId="32303"/>
    <cellStyle name="Percent 2 3 5 3 4 3" xfId="44544"/>
    <cellStyle name="Percent 2 3 5 3 5" xfId="26188"/>
    <cellStyle name="Percent 2 3 5 3 6" xfId="38430"/>
    <cellStyle name="Percent 2 3 5 3 7" xfId="50659"/>
    <cellStyle name="Percent 2 3 5 4" xfId="12122"/>
    <cellStyle name="Percent 2 3 5 4 2" xfId="12123"/>
    <cellStyle name="Percent 2 3 5 4 2 2" xfId="20053"/>
    <cellStyle name="Percent 2 3 5 4 2 2 2" xfId="32308"/>
    <cellStyle name="Percent 2 3 5 4 2 2 3" xfId="44549"/>
    <cellStyle name="Percent 2 3 5 4 2 3" xfId="26193"/>
    <cellStyle name="Percent 2 3 5 4 2 4" xfId="38435"/>
    <cellStyle name="Percent 2 3 5 4 2 5" xfId="50664"/>
    <cellStyle name="Percent 2 3 5 4 3" xfId="20052"/>
    <cellStyle name="Percent 2 3 5 4 3 2" xfId="32307"/>
    <cellStyle name="Percent 2 3 5 4 3 3" xfId="44548"/>
    <cellStyle name="Percent 2 3 5 4 4" xfId="26192"/>
    <cellStyle name="Percent 2 3 5 4 5" xfId="38434"/>
    <cellStyle name="Percent 2 3 5 4 6" xfId="50663"/>
    <cellStyle name="Percent 2 3 5 5" xfId="12124"/>
    <cellStyle name="Percent 2 3 5 5 2" xfId="20054"/>
    <cellStyle name="Percent 2 3 5 5 2 2" xfId="32309"/>
    <cellStyle name="Percent 2 3 5 5 2 3" xfId="44550"/>
    <cellStyle name="Percent 2 3 5 5 3" xfId="26194"/>
    <cellStyle name="Percent 2 3 5 5 4" xfId="38436"/>
    <cellStyle name="Percent 2 3 5 5 5" xfId="50665"/>
    <cellStyle name="Percent 2 3 5 6" xfId="20039"/>
    <cellStyle name="Percent 2 3 5 6 2" xfId="32294"/>
    <cellStyle name="Percent 2 3 5 6 3" xfId="44535"/>
    <cellStyle name="Percent 2 3 5 7" xfId="26179"/>
    <cellStyle name="Percent 2 3 5 8" xfId="38421"/>
    <cellStyle name="Percent 2 3 5 9" xfId="50650"/>
    <cellStyle name="Percent 2 3 6" xfId="12125"/>
    <cellStyle name="Percent 2 3 6 2" xfId="12126"/>
    <cellStyle name="Percent 2 3 6 2 2" xfId="12127"/>
    <cellStyle name="Percent 2 3 6 2 2 2" xfId="12128"/>
    <cellStyle name="Percent 2 3 6 2 2 2 2" xfId="20058"/>
    <cellStyle name="Percent 2 3 6 2 2 2 2 2" xfId="32313"/>
    <cellStyle name="Percent 2 3 6 2 2 2 2 3" xfId="44554"/>
    <cellStyle name="Percent 2 3 6 2 2 2 3" xfId="26198"/>
    <cellStyle name="Percent 2 3 6 2 2 2 4" xfId="38440"/>
    <cellStyle name="Percent 2 3 6 2 2 2 5" xfId="50669"/>
    <cellStyle name="Percent 2 3 6 2 2 3" xfId="20057"/>
    <cellStyle name="Percent 2 3 6 2 2 3 2" xfId="32312"/>
    <cellStyle name="Percent 2 3 6 2 2 3 3" xfId="44553"/>
    <cellStyle name="Percent 2 3 6 2 2 4" xfId="26197"/>
    <cellStyle name="Percent 2 3 6 2 2 5" xfId="38439"/>
    <cellStyle name="Percent 2 3 6 2 2 6" xfId="50668"/>
    <cellStyle name="Percent 2 3 6 2 3" xfId="12129"/>
    <cellStyle name="Percent 2 3 6 2 3 2" xfId="20059"/>
    <cellStyle name="Percent 2 3 6 2 3 2 2" xfId="32314"/>
    <cellStyle name="Percent 2 3 6 2 3 2 3" xfId="44555"/>
    <cellStyle name="Percent 2 3 6 2 3 3" xfId="26199"/>
    <cellStyle name="Percent 2 3 6 2 3 4" xfId="38441"/>
    <cellStyle name="Percent 2 3 6 2 3 5" xfId="50670"/>
    <cellStyle name="Percent 2 3 6 2 4" xfId="20056"/>
    <cellStyle name="Percent 2 3 6 2 4 2" xfId="32311"/>
    <cellStyle name="Percent 2 3 6 2 4 3" xfId="44552"/>
    <cellStyle name="Percent 2 3 6 2 5" xfId="26196"/>
    <cellStyle name="Percent 2 3 6 2 6" xfId="38438"/>
    <cellStyle name="Percent 2 3 6 2 7" xfId="50667"/>
    <cellStyle name="Percent 2 3 6 3" xfId="12130"/>
    <cellStyle name="Percent 2 3 6 3 2" xfId="12131"/>
    <cellStyle name="Percent 2 3 6 3 2 2" xfId="20061"/>
    <cellStyle name="Percent 2 3 6 3 2 2 2" xfId="32316"/>
    <cellStyle name="Percent 2 3 6 3 2 2 3" xfId="44557"/>
    <cellStyle name="Percent 2 3 6 3 2 3" xfId="26201"/>
    <cellStyle name="Percent 2 3 6 3 2 4" xfId="38443"/>
    <cellStyle name="Percent 2 3 6 3 2 5" xfId="50672"/>
    <cellStyle name="Percent 2 3 6 3 3" xfId="20060"/>
    <cellStyle name="Percent 2 3 6 3 3 2" xfId="32315"/>
    <cellStyle name="Percent 2 3 6 3 3 3" xfId="44556"/>
    <cellStyle name="Percent 2 3 6 3 4" xfId="26200"/>
    <cellStyle name="Percent 2 3 6 3 5" xfId="38442"/>
    <cellStyle name="Percent 2 3 6 3 6" xfId="50671"/>
    <cellStyle name="Percent 2 3 6 4" xfId="12132"/>
    <cellStyle name="Percent 2 3 6 4 2" xfId="20062"/>
    <cellStyle name="Percent 2 3 6 4 2 2" xfId="32317"/>
    <cellStyle name="Percent 2 3 6 4 2 3" xfId="44558"/>
    <cellStyle name="Percent 2 3 6 4 3" xfId="26202"/>
    <cellStyle name="Percent 2 3 6 4 4" xfId="38444"/>
    <cellStyle name="Percent 2 3 6 4 5" xfId="50673"/>
    <cellStyle name="Percent 2 3 6 5" xfId="20055"/>
    <cellStyle name="Percent 2 3 6 5 2" xfId="32310"/>
    <cellStyle name="Percent 2 3 6 5 3" xfId="44551"/>
    <cellStyle name="Percent 2 3 6 6" xfId="26195"/>
    <cellStyle name="Percent 2 3 6 7" xfId="38437"/>
    <cellStyle name="Percent 2 3 6 8" xfId="50666"/>
    <cellStyle name="Percent 2 3 7" xfId="12133"/>
    <cellStyle name="Percent 2 3 7 2" xfId="12134"/>
    <cellStyle name="Percent 2 3 7 2 2" xfId="12135"/>
    <cellStyle name="Percent 2 3 7 2 2 2" xfId="20065"/>
    <cellStyle name="Percent 2 3 7 2 2 2 2" xfId="32320"/>
    <cellStyle name="Percent 2 3 7 2 2 2 3" xfId="44561"/>
    <cellStyle name="Percent 2 3 7 2 2 3" xfId="26205"/>
    <cellStyle name="Percent 2 3 7 2 2 4" xfId="38447"/>
    <cellStyle name="Percent 2 3 7 2 2 5" xfId="50676"/>
    <cellStyle name="Percent 2 3 7 2 3" xfId="20064"/>
    <cellStyle name="Percent 2 3 7 2 3 2" xfId="32319"/>
    <cellStyle name="Percent 2 3 7 2 3 3" xfId="44560"/>
    <cellStyle name="Percent 2 3 7 2 4" xfId="26204"/>
    <cellStyle name="Percent 2 3 7 2 5" xfId="38446"/>
    <cellStyle name="Percent 2 3 7 2 6" xfId="50675"/>
    <cellStyle name="Percent 2 3 7 3" xfId="12136"/>
    <cellStyle name="Percent 2 3 7 3 2" xfId="20066"/>
    <cellStyle name="Percent 2 3 7 3 2 2" xfId="32321"/>
    <cellStyle name="Percent 2 3 7 3 2 3" xfId="44562"/>
    <cellStyle name="Percent 2 3 7 3 3" xfId="26206"/>
    <cellStyle name="Percent 2 3 7 3 4" xfId="38448"/>
    <cellStyle name="Percent 2 3 7 3 5" xfId="50677"/>
    <cellStyle name="Percent 2 3 7 4" xfId="20063"/>
    <cellStyle name="Percent 2 3 7 4 2" xfId="32318"/>
    <cellStyle name="Percent 2 3 7 4 3" xfId="44559"/>
    <cellStyle name="Percent 2 3 7 5" xfId="26203"/>
    <cellStyle name="Percent 2 3 7 6" xfId="38445"/>
    <cellStyle name="Percent 2 3 7 7" xfId="50674"/>
    <cellStyle name="Percent 2 3 8" xfId="12137"/>
    <cellStyle name="Percent 2 3 8 2" xfId="12138"/>
    <cellStyle name="Percent 2 3 8 2 2" xfId="20068"/>
    <cellStyle name="Percent 2 3 8 2 2 2" xfId="32323"/>
    <cellStyle name="Percent 2 3 8 2 2 3" xfId="44564"/>
    <cellStyle name="Percent 2 3 8 2 3" xfId="26208"/>
    <cellStyle name="Percent 2 3 8 2 4" xfId="38450"/>
    <cellStyle name="Percent 2 3 8 2 5" xfId="50679"/>
    <cellStyle name="Percent 2 3 8 3" xfId="20067"/>
    <cellStyle name="Percent 2 3 8 3 2" xfId="32322"/>
    <cellStyle name="Percent 2 3 8 3 3" xfId="44563"/>
    <cellStyle name="Percent 2 3 8 4" xfId="26207"/>
    <cellStyle name="Percent 2 3 8 5" xfId="38449"/>
    <cellStyle name="Percent 2 3 8 6" xfId="50678"/>
    <cellStyle name="Percent 2 3 9" xfId="12139"/>
    <cellStyle name="Percent 2 3 9 2" xfId="20069"/>
    <cellStyle name="Percent 2 3 9 2 2" xfId="32324"/>
    <cellStyle name="Percent 2 3 9 2 3" xfId="44565"/>
    <cellStyle name="Percent 2 3 9 3" xfId="26209"/>
    <cellStyle name="Percent 2 3 9 4" xfId="38451"/>
    <cellStyle name="Percent 2 3 9 5" xfId="50680"/>
    <cellStyle name="Percent 2 4" xfId="12140"/>
    <cellStyle name="Percent 2 4 10" xfId="26210"/>
    <cellStyle name="Percent 2 4 11" xfId="38452"/>
    <cellStyle name="Percent 2 4 12" xfId="50681"/>
    <cellStyle name="Percent 2 4 2" xfId="12141"/>
    <cellStyle name="Percent 2 4 2 10" xfId="38453"/>
    <cellStyle name="Percent 2 4 2 11" xfId="50682"/>
    <cellStyle name="Percent 2 4 2 2" xfId="12142"/>
    <cellStyle name="Percent 2 4 2 2 10" xfId="50683"/>
    <cellStyle name="Percent 2 4 2 2 2" xfId="12143"/>
    <cellStyle name="Percent 2 4 2 2 2 2" xfId="12144"/>
    <cellStyle name="Percent 2 4 2 2 2 2 2" xfId="12145"/>
    <cellStyle name="Percent 2 4 2 2 2 2 2 2" xfId="12146"/>
    <cellStyle name="Percent 2 4 2 2 2 2 2 2 2" xfId="12147"/>
    <cellStyle name="Percent 2 4 2 2 2 2 2 2 2 2" xfId="20077"/>
    <cellStyle name="Percent 2 4 2 2 2 2 2 2 2 2 2" xfId="32332"/>
    <cellStyle name="Percent 2 4 2 2 2 2 2 2 2 2 3" xfId="44573"/>
    <cellStyle name="Percent 2 4 2 2 2 2 2 2 2 3" xfId="26217"/>
    <cellStyle name="Percent 2 4 2 2 2 2 2 2 2 4" xfId="38459"/>
    <cellStyle name="Percent 2 4 2 2 2 2 2 2 2 5" xfId="50688"/>
    <cellStyle name="Percent 2 4 2 2 2 2 2 2 3" xfId="20076"/>
    <cellStyle name="Percent 2 4 2 2 2 2 2 2 3 2" xfId="32331"/>
    <cellStyle name="Percent 2 4 2 2 2 2 2 2 3 3" xfId="44572"/>
    <cellStyle name="Percent 2 4 2 2 2 2 2 2 4" xfId="26216"/>
    <cellStyle name="Percent 2 4 2 2 2 2 2 2 5" xfId="38458"/>
    <cellStyle name="Percent 2 4 2 2 2 2 2 2 6" xfId="50687"/>
    <cellStyle name="Percent 2 4 2 2 2 2 2 3" xfId="12148"/>
    <cellStyle name="Percent 2 4 2 2 2 2 2 3 2" xfId="20078"/>
    <cellStyle name="Percent 2 4 2 2 2 2 2 3 2 2" xfId="32333"/>
    <cellStyle name="Percent 2 4 2 2 2 2 2 3 2 3" xfId="44574"/>
    <cellStyle name="Percent 2 4 2 2 2 2 2 3 3" xfId="26218"/>
    <cellStyle name="Percent 2 4 2 2 2 2 2 3 4" xfId="38460"/>
    <cellStyle name="Percent 2 4 2 2 2 2 2 3 5" xfId="50689"/>
    <cellStyle name="Percent 2 4 2 2 2 2 2 4" xfId="20075"/>
    <cellStyle name="Percent 2 4 2 2 2 2 2 4 2" xfId="32330"/>
    <cellStyle name="Percent 2 4 2 2 2 2 2 4 3" xfId="44571"/>
    <cellStyle name="Percent 2 4 2 2 2 2 2 5" xfId="26215"/>
    <cellStyle name="Percent 2 4 2 2 2 2 2 6" xfId="38457"/>
    <cellStyle name="Percent 2 4 2 2 2 2 2 7" xfId="50686"/>
    <cellStyle name="Percent 2 4 2 2 2 2 3" xfId="12149"/>
    <cellStyle name="Percent 2 4 2 2 2 2 3 2" xfId="12150"/>
    <cellStyle name="Percent 2 4 2 2 2 2 3 2 2" xfId="20080"/>
    <cellStyle name="Percent 2 4 2 2 2 2 3 2 2 2" xfId="32335"/>
    <cellStyle name="Percent 2 4 2 2 2 2 3 2 2 3" xfId="44576"/>
    <cellStyle name="Percent 2 4 2 2 2 2 3 2 3" xfId="26220"/>
    <cellStyle name="Percent 2 4 2 2 2 2 3 2 4" xfId="38462"/>
    <cellStyle name="Percent 2 4 2 2 2 2 3 2 5" xfId="50691"/>
    <cellStyle name="Percent 2 4 2 2 2 2 3 3" xfId="20079"/>
    <cellStyle name="Percent 2 4 2 2 2 2 3 3 2" xfId="32334"/>
    <cellStyle name="Percent 2 4 2 2 2 2 3 3 3" xfId="44575"/>
    <cellStyle name="Percent 2 4 2 2 2 2 3 4" xfId="26219"/>
    <cellStyle name="Percent 2 4 2 2 2 2 3 5" xfId="38461"/>
    <cellStyle name="Percent 2 4 2 2 2 2 3 6" xfId="50690"/>
    <cellStyle name="Percent 2 4 2 2 2 2 4" xfId="12151"/>
    <cellStyle name="Percent 2 4 2 2 2 2 4 2" xfId="20081"/>
    <cellStyle name="Percent 2 4 2 2 2 2 4 2 2" xfId="32336"/>
    <cellStyle name="Percent 2 4 2 2 2 2 4 2 3" xfId="44577"/>
    <cellStyle name="Percent 2 4 2 2 2 2 4 3" xfId="26221"/>
    <cellStyle name="Percent 2 4 2 2 2 2 4 4" xfId="38463"/>
    <cellStyle name="Percent 2 4 2 2 2 2 4 5" xfId="50692"/>
    <cellStyle name="Percent 2 4 2 2 2 2 5" xfId="20074"/>
    <cellStyle name="Percent 2 4 2 2 2 2 5 2" xfId="32329"/>
    <cellStyle name="Percent 2 4 2 2 2 2 5 3" xfId="44570"/>
    <cellStyle name="Percent 2 4 2 2 2 2 6" xfId="26214"/>
    <cellStyle name="Percent 2 4 2 2 2 2 7" xfId="38456"/>
    <cellStyle name="Percent 2 4 2 2 2 2 8" xfId="50685"/>
    <cellStyle name="Percent 2 4 2 2 2 3" xfId="12152"/>
    <cellStyle name="Percent 2 4 2 2 2 3 2" xfId="12153"/>
    <cellStyle name="Percent 2 4 2 2 2 3 2 2" xfId="12154"/>
    <cellStyle name="Percent 2 4 2 2 2 3 2 2 2" xfId="20084"/>
    <cellStyle name="Percent 2 4 2 2 2 3 2 2 2 2" xfId="32339"/>
    <cellStyle name="Percent 2 4 2 2 2 3 2 2 2 3" xfId="44580"/>
    <cellStyle name="Percent 2 4 2 2 2 3 2 2 3" xfId="26224"/>
    <cellStyle name="Percent 2 4 2 2 2 3 2 2 4" xfId="38466"/>
    <cellStyle name="Percent 2 4 2 2 2 3 2 2 5" xfId="50695"/>
    <cellStyle name="Percent 2 4 2 2 2 3 2 3" xfId="20083"/>
    <cellStyle name="Percent 2 4 2 2 2 3 2 3 2" xfId="32338"/>
    <cellStyle name="Percent 2 4 2 2 2 3 2 3 3" xfId="44579"/>
    <cellStyle name="Percent 2 4 2 2 2 3 2 4" xfId="26223"/>
    <cellStyle name="Percent 2 4 2 2 2 3 2 5" xfId="38465"/>
    <cellStyle name="Percent 2 4 2 2 2 3 2 6" xfId="50694"/>
    <cellStyle name="Percent 2 4 2 2 2 3 3" xfId="12155"/>
    <cellStyle name="Percent 2 4 2 2 2 3 3 2" xfId="20085"/>
    <cellStyle name="Percent 2 4 2 2 2 3 3 2 2" xfId="32340"/>
    <cellStyle name="Percent 2 4 2 2 2 3 3 2 3" xfId="44581"/>
    <cellStyle name="Percent 2 4 2 2 2 3 3 3" xfId="26225"/>
    <cellStyle name="Percent 2 4 2 2 2 3 3 4" xfId="38467"/>
    <cellStyle name="Percent 2 4 2 2 2 3 3 5" xfId="50696"/>
    <cellStyle name="Percent 2 4 2 2 2 3 4" xfId="20082"/>
    <cellStyle name="Percent 2 4 2 2 2 3 4 2" xfId="32337"/>
    <cellStyle name="Percent 2 4 2 2 2 3 4 3" xfId="44578"/>
    <cellStyle name="Percent 2 4 2 2 2 3 5" xfId="26222"/>
    <cellStyle name="Percent 2 4 2 2 2 3 6" xfId="38464"/>
    <cellStyle name="Percent 2 4 2 2 2 3 7" xfId="50693"/>
    <cellStyle name="Percent 2 4 2 2 2 4" xfId="12156"/>
    <cellStyle name="Percent 2 4 2 2 2 4 2" xfId="12157"/>
    <cellStyle name="Percent 2 4 2 2 2 4 2 2" xfId="20087"/>
    <cellStyle name="Percent 2 4 2 2 2 4 2 2 2" xfId="32342"/>
    <cellStyle name="Percent 2 4 2 2 2 4 2 2 3" xfId="44583"/>
    <cellStyle name="Percent 2 4 2 2 2 4 2 3" xfId="26227"/>
    <cellStyle name="Percent 2 4 2 2 2 4 2 4" xfId="38469"/>
    <cellStyle name="Percent 2 4 2 2 2 4 2 5" xfId="50698"/>
    <cellStyle name="Percent 2 4 2 2 2 4 3" xfId="20086"/>
    <cellStyle name="Percent 2 4 2 2 2 4 3 2" xfId="32341"/>
    <cellStyle name="Percent 2 4 2 2 2 4 3 3" xfId="44582"/>
    <cellStyle name="Percent 2 4 2 2 2 4 4" xfId="26226"/>
    <cellStyle name="Percent 2 4 2 2 2 4 5" xfId="38468"/>
    <cellStyle name="Percent 2 4 2 2 2 4 6" xfId="50697"/>
    <cellStyle name="Percent 2 4 2 2 2 5" xfId="12158"/>
    <cellStyle name="Percent 2 4 2 2 2 5 2" xfId="20088"/>
    <cellStyle name="Percent 2 4 2 2 2 5 2 2" xfId="32343"/>
    <cellStyle name="Percent 2 4 2 2 2 5 2 3" xfId="44584"/>
    <cellStyle name="Percent 2 4 2 2 2 5 3" xfId="26228"/>
    <cellStyle name="Percent 2 4 2 2 2 5 4" xfId="38470"/>
    <cellStyle name="Percent 2 4 2 2 2 5 5" xfId="50699"/>
    <cellStyle name="Percent 2 4 2 2 2 6" xfId="20073"/>
    <cellStyle name="Percent 2 4 2 2 2 6 2" xfId="32328"/>
    <cellStyle name="Percent 2 4 2 2 2 6 3" xfId="44569"/>
    <cellStyle name="Percent 2 4 2 2 2 7" xfId="26213"/>
    <cellStyle name="Percent 2 4 2 2 2 8" xfId="38455"/>
    <cellStyle name="Percent 2 4 2 2 2 9" xfId="50684"/>
    <cellStyle name="Percent 2 4 2 2 3" xfId="12159"/>
    <cellStyle name="Percent 2 4 2 2 3 2" xfId="12160"/>
    <cellStyle name="Percent 2 4 2 2 3 2 2" xfId="12161"/>
    <cellStyle name="Percent 2 4 2 2 3 2 2 2" xfId="12162"/>
    <cellStyle name="Percent 2 4 2 2 3 2 2 2 2" xfId="20092"/>
    <cellStyle name="Percent 2 4 2 2 3 2 2 2 2 2" xfId="32347"/>
    <cellStyle name="Percent 2 4 2 2 3 2 2 2 2 3" xfId="44588"/>
    <cellStyle name="Percent 2 4 2 2 3 2 2 2 3" xfId="26232"/>
    <cellStyle name="Percent 2 4 2 2 3 2 2 2 4" xfId="38474"/>
    <cellStyle name="Percent 2 4 2 2 3 2 2 2 5" xfId="50703"/>
    <cellStyle name="Percent 2 4 2 2 3 2 2 3" xfId="20091"/>
    <cellStyle name="Percent 2 4 2 2 3 2 2 3 2" xfId="32346"/>
    <cellStyle name="Percent 2 4 2 2 3 2 2 3 3" xfId="44587"/>
    <cellStyle name="Percent 2 4 2 2 3 2 2 4" xfId="26231"/>
    <cellStyle name="Percent 2 4 2 2 3 2 2 5" xfId="38473"/>
    <cellStyle name="Percent 2 4 2 2 3 2 2 6" xfId="50702"/>
    <cellStyle name="Percent 2 4 2 2 3 2 3" xfId="12163"/>
    <cellStyle name="Percent 2 4 2 2 3 2 3 2" xfId="20093"/>
    <cellStyle name="Percent 2 4 2 2 3 2 3 2 2" xfId="32348"/>
    <cellStyle name="Percent 2 4 2 2 3 2 3 2 3" xfId="44589"/>
    <cellStyle name="Percent 2 4 2 2 3 2 3 3" xfId="26233"/>
    <cellStyle name="Percent 2 4 2 2 3 2 3 4" xfId="38475"/>
    <cellStyle name="Percent 2 4 2 2 3 2 3 5" xfId="50704"/>
    <cellStyle name="Percent 2 4 2 2 3 2 4" xfId="20090"/>
    <cellStyle name="Percent 2 4 2 2 3 2 4 2" xfId="32345"/>
    <cellStyle name="Percent 2 4 2 2 3 2 4 3" xfId="44586"/>
    <cellStyle name="Percent 2 4 2 2 3 2 5" xfId="26230"/>
    <cellStyle name="Percent 2 4 2 2 3 2 6" xfId="38472"/>
    <cellStyle name="Percent 2 4 2 2 3 2 7" xfId="50701"/>
    <cellStyle name="Percent 2 4 2 2 3 3" xfId="12164"/>
    <cellStyle name="Percent 2 4 2 2 3 3 2" xfId="12165"/>
    <cellStyle name="Percent 2 4 2 2 3 3 2 2" xfId="20095"/>
    <cellStyle name="Percent 2 4 2 2 3 3 2 2 2" xfId="32350"/>
    <cellStyle name="Percent 2 4 2 2 3 3 2 2 3" xfId="44591"/>
    <cellStyle name="Percent 2 4 2 2 3 3 2 3" xfId="26235"/>
    <cellStyle name="Percent 2 4 2 2 3 3 2 4" xfId="38477"/>
    <cellStyle name="Percent 2 4 2 2 3 3 2 5" xfId="50706"/>
    <cellStyle name="Percent 2 4 2 2 3 3 3" xfId="20094"/>
    <cellStyle name="Percent 2 4 2 2 3 3 3 2" xfId="32349"/>
    <cellStyle name="Percent 2 4 2 2 3 3 3 3" xfId="44590"/>
    <cellStyle name="Percent 2 4 2 2 3 3 4" xfId="26234"/>
    <cellStyle name="Percent 2 4 2 2 3 3 5" xfId="38476"/>
    <cellStyle name="Percent 2 4 2 2 3 3 6" xfId="50705"/>
    <cellStyle name="Percent 2 4 2 2 3 4" xfId="12166"/>
    <cellStyle name="Percent 2 4 2 2 3 4 2" xfId="20096"/>
    <cellStyle name="Percent 2 4 2 2 3 4 2 2" xfId="32351"/>
    <cellStyle name="Percent 2 4 2 2 3 4 2 3" xfId="44592"/>
    <cellStyle name="Percent 2 4 2 2 3 4 3" xfId="26236"/>
    <cellStyle name="Percent 2 4 2 2 3 4 4" xfId="38478"/>
    <cellStyle name="Percent 2 4 2 2 3 4 5" xfId="50707"/>
    <cellStyle name="Percent 2 4 2 2 3 5" xfId="20089"/>
    <cellStyle name="Percent 2 4 2 2 3 5 2" xfId="32344"/>
    <cellStyle name="Percent 2 4 2 2 3 5 3" xfId="44585"/>
    <cellStyle name="Percent 2 4 2 2 3 6" xfId="26229"/>
    <cellStyle name="Percent 2 4 2 2 3 7" xfId="38471"/>
    <cellStyle name="Percent 2 4 2 2 3 8" xfId="50700"/>
    <cellStyle name="Percent 2 4 2 2 4" xfId="12167"/>
    <cellStyle name="Percent 2 4 2 2 4 2" xfId="12168"/>
    <cellStyle name="Percent 2 4 2 2 4 2 2" xfId="12169"/>
    <cellStyle name="Percent 2 4 2 2 4 2 2 2" xfId="20099"/>
    <cellStyle name="Percent 2 4 2 2 4 2 2 2 2" xfId="32354"/>
    <cellStyle name="Percent 2 4 2 2 4 2 2 2 3" xfId="44595"/>
    <cellStyle name="Percent 2 4 2 2 4 2 2 3" xfId="26239"/>
    <cellStyle name="Percent 2 4 2 2 4 2 2 4" xfId="38481"/>
    <cellStyle name="Percent 2 4 2 2 4 2 2 5" xfId="50710"/>
    <cellStyle name="Percent 2 4 2 2 4 2 3" xfId="20098"/>
    <cellStyle name="Percent 2 4 2 2 4 2 3 2" xfId="32353"/>
    <cellStyle name="Percent 2 4 2 2 4 2 3 3" xfId="44594"/>
    <cellStyle name="Percent 2 4 2 2 4 2 4" xfId="26238"/>
    <cellStyle name="Percent 2 4 2 2 4 2 5" xfId="38480"/>
    <cellStyle name="Percent 2 4 2 2 4 2 6" xfId="50709"/>
    <cellStyle name="Percent 2 4 2 2 4 3" xfId="12170"/>
    <cellStyle name="Percent 2 4 2 2 4 3 2" xfId="20100"/>
    <cellStyle name="Percent 2 4 2 2 4 3 2 2" xfId="32355"/>
    <cellStyle name="Percent 2 4 2 2 4 3 2 3" xfId="44596"/>
    <cellStyle name="Percent 2 4 2 2 4 3 3" xfId="26240"/>
    <cellStyle name="Percent 2 4 2 2 4 3 4" xfId="38482"/>
    <cellStyle name="Percent 2 4 2 2 4 3 5" xfId="50711"/>
    <cellStyle name="Percent 2 4 2 2 4 4" xfId="20097"/>
    <cellStyle name="Percent 2 4 2 2 4 4 2" xfId="32352"/>
    <cellStyle name="Percent 2 4 2 2 4 4 3" xfId="44593"/>
    <cellStyle name="Percent 2 4 2 2 4 5" xfId="26237"/>
    <cellStyle name="Percent 2 4 2 2 4 6" xfId="38479"/>
    <cellStyle name="Percent 2 4 2 2 4 7" xfId="50708"/>
    <cellStyle name="Percent 2 4 2 2 5" xfId="12171"/>
    <cellStyle name="Percent 2 4 2 2 5 2" xfId="12172"/>
    <cellStyle name="Percent 2 4 2 2 5 2 2" xfId="20102"/>
    <cellStyle name="Percent 2 4 2 2 5 2 2 2" xfId="32357"/>
    <cellStyle name="Percent 2 4 2 2 5 2 2 3" xfId="44598"/>
    <cellStyle name="Percent 2 4 2 2 5 2 3" xfId="26242"/>
    <cellStyle name="Percent 2 4 2 2 5 2 4" xfId="38484"/>
    <cellStyle name="Percent 2 4 2 2 5 2 5" xfId="50713"/>
    <cellStyle name="Percent 2 4 2 2 5 3" xfId="20101"/>
    <cellStyle name="Percent 2 4 2 2 5 3 2" xfId="32356"/>
    <cellStyle name="Percent 2 4 2 2 5 3 3" xfId="44597"/>
    <cellStyle name="Percent 2 4 2 2 5 4" xfId="26241"/>
    <cellStyle name="Percent 2 4 2 2 5 5" xfId="38483"/>
    <cellStyle name="Percent 2 4 2 2 5 6" xfId="50712"/>
    <cellStyle name="Percent 2 4 2 2 6" xfId="12173"/>
    <cellStyle name="Percent 2 4 2 2 6 2" xfId="20103"/>
    <cellStyle name="Percent 2 4 2 2 6 2 2" xfId="32358"/>
    <cellStyle name="Percent 2 4 2 2 6 2 3" xfId="44599"/>
    <cellStyle name="Percent 2 4 2 2 6 3" xfId="26243"/>
    <cellStyle name="Percent 2 4 2 2 6 4" xfId="38485"/>
    <cellStyle name="Percent 2 4 2 2 6 5" xfId="50714"/>
    <cellStyle name="Percent 2 4 2 2 7" xfId="20072"/>
    <cellStyle name="Percent 2 4 2 2 7 2" xfId="32327"/>
    <cellStyle name="Percent 2 4 2 2 7 3" xfId="44568"/>
    <cellStyle name="Percent 2 4 2 2 8" xfId="26212"/>
    <cellStyle name="Percent 2 4 2 2 9" xfId="38454"/>
    <cellStyle name="Percent 2 4 2 3" xfId="12174"/>
    <cellStyle name="Percent 2 4 2 3 2" xfId="12175"/>
    <cellStyle name="Percent 2 4 2 3 2 2" xfId="12176"/>
    <cellStyle name="Percent 2 4 2 3 2 2 2" xfId="12177"/>
    <cellStyle name="Percent 2 4 2 3 2 2 2 2" xfId="12178"/>
    <cellStyle name="Percent 2 4 2 3 2 2 2 2 2" xfId="20108"/>
    <cellStyle name="Percent 2 4 2 3 2 2 2 2 2 2" xfId="32363"/>
    <cellStyle name="Percent 2 4 2 3 2 2 2 2 2 3" xfId="44604"/>
    <cellStyle name="Percent 2 4 2 3 2 2 2 2 3" xfId="26248"/>
    <cellStyle name="Percent 2 4 2 3 2 2 2 2 4" xfId="38490"/>
    <cellStyle name="Percent 2 4 2 3 2 2 2 2 5" xfId="50719"/>
    <cellStyle name="Percent 2 4 2 3 2 2 2 3" xfId="20107"/>
    <cellStyle name="Percent 2 4 2 3 2 2 2 3 2" xfId="32362"/>
    <cellStyle name="Percent 2 4 2 3 2 2 2 3 3" xfId="44603"/>
    <cellStyle name="Percent 2 4 2 3 2 2 2 4" xfId="26247"/>
    <cellStyle name="Percent 2 4 2 3 2 2 2 5" xfId="38489"/>
    <cellStyle name="Percent 2 4 2 3 2 2 2 6" xfId="50718"/>
    <cellStyle name="Percent 2 4 2 3 2 2 3" xfId="12179"/>
    <cellStyle name="Percent 2 4 2 3 2 2 3 2" xfId="20109"/>
    <cellStyle name="Percent 2 4 2 3 2 2 3 2 2" xfId="32364"/>
    <cellStyle name="Percent 2 4 2 3 2 2 3 2 3" xfId="44605"/>
    <cellStyle name="Percent 2 4 2 3 2 2 3 3" xfId="26249"/>
    <cellStyle name="Percent 2 4 2 3 2 2 3 4" xfId="38491"/>
    <cellStyle name="Percent 2 4 2 3 2 2 3 5" xfId="50720"/>
    <cellStyle name="Percent 2 4 2 3 2 2 4" xfId="20106"/>
    <cellStyle name="Percent 2 4 2 3 2 2 4 2" xfId="32361"/>
    <cellStyle name="Percent 2 4 2 3 2 2 4 3" xfId="44602"/>
    <cellStyle name="Percent 2 4 2 3 2 2 5" xfId="26246"/>
    <cellStyle name="Percent 2 4 2 3 2 2 6" xfId="38488"/>
    <cellStyle name="Percent 2 4 2 3 2 2 7" xfId="50717"/>
    <cellStyle name="Percent 2 4 2 3 2 3" xfId="12180"/>
    <cellStyle name="Percent 2 4 2 3 2 3 2" xfId="12181"/>
    <cellStyle name="Percent 2 4 2 3 2 3 2 2" xfId="20111"/>
    <cellStyle name="Percent 2 4 2 3 2 3 2 2 2" xfId="32366"/>
    <cellStyle name="Percent 2 4 2 3 2 3 2 2 3" xfId="44607"/>
    <cellStyle name="Percent 2 4 2 3 2 3 2 3" xfId="26251"/>
    <cellStyle name="Percent 2 4 2 3 2 3 2 4" xfId="38493"/>
    <cellStyle name="Percent 2 4 2 3 2 3 2 5" xfId="50722"/>
    <cellStyle name="Percent 2 4 2 3 2 3 3" xfId="20110"/>
    <cellStyle name="Percent 2 4 2 3 2 3 3 2" xfId="32365"/>
    <cellStyle name="Percent 2 4 2 3 2 3 3 3" xfId="44606"/>
    <cellStyle name="Percent 2 4 2 3 2 3 4" xfId="26250"/>
    <cellStyle name="Percent 2 4 2 3 2 3 5" xfId="38492"/>
    <cellStyle name="Percent 2 4 2 3 2 3 6" xfId="50721"/>
    <cellStyle name="Percent 2 4 2 3 2 4" xfId="12182"/>
    <cellStyle name="Percent 2 4 2 3 2 4 2" xfId="20112"/>
    <cellStyle name="Percent 2 4 2 3 2 4 2 2" xfId="32367"/>
    <cellStyle name="Percent 2 4 2 3 2 4 2 3" xfId="44608"/>
    <cellStyle name="Percent 2 4 2 3 2 4 3" xfId="26252"/>
    <cellStyle name="Percent 2 4 2 3 2 4 4" xfId="38494"/>
    <cellStyle name="Percent 2 4 2 3 2 4 5" xfId="50723"/>
    <cellStyle name="Percent 2 4 2 3 2 5" xfId="20105"/>
    <cellStyle name="Percent 2 4 2 3 2 5 2" xfId="32360"/>
    <cellStyle name="Percent 2 4 2 3 2 5 3" xfId="44601"/>
    <cellStyle name="Percent 2 4 2 3 2 6" xfId="26245"/>
    <cellStyle name="Percent 2 4 2 3 2 7" xfId="38487"/>
    <cellStyle name="Percent 2 4 2 3 2 8" xfId="50716"/>
    <cellStyle name="Percent 2 4 2 3 3" xfId="12183"/>
    <cellStyle name="Percent 2 4 2 3 3 2" xfId="12184"/>
    <cellStyle name="Percent 2 4 2 3 3 2 2" xfId="12185"/>
    <cellStyle name="Percent 2 4 2 3 3 2 2 2" xfId="20115"/>
    <cellStyle name="Percent 2 4 2 3 3 2 2 2 2" xfId="32370"/>
    <cellStyle name="Percent 2 4 2 3 3 2 2 2 3" xfId="44611"/>
    <cellStyle name="Percent 2 4 2 3 3 2 2 3" xfId="26255"/>
    <cellStyle name="Percent 2 4 2 3 3 2 2 4" xfId="38497"/>
    <cellStyle name="Percent 2 4 2 3 3 2 2 5" xfId="50726"/>
    <cellStyle name="Percent 2 4 2 3 3 2 3" xfId="20114"/>
    <cellStyle name="Percent 2 4 2 3 3 2 3 2" xfId="32369"/>
    <cellStyle name="Percent 2 4 2 3 3 2 3 3" xfId="44610"/>
    <cellStyle name="Percent 2 4 2 3 3 2 4" xfId="26254"/>
    <cellStyle name="Percent 2 4 2 3 3 2 5" xfId="38496"/>
    <cellStyle name="Percent 2 4 2 3 3 2 6" xfId="50725"/>
    <cellStyle name="Percent 2 4 2 3 3 3" xfId="12186"/>
    <cellStyle name="Percent 2 4 2 3 3 3 2" xfId="20116"/>
    <cellStyle name="Percent 2 4 2 3 3 3 2 2" xfId="32371"/>
    <cellStyle name="Percent 2 4 2 3 3 3 2 3" xfId="44612"/>
    <cellStyle name="Percent 2 4 2 3 3 3 3" xfId="26256"/>
    <cellStyle name="Percent 2 4 2 3 3 3 4" xfId="38498"/>
    <cellStyle name="Percent 2 4 2 3 3 3 5" xfId="50727"/>
    <cellStyle name="Percent 2 4 2 3 3 4" xfId="20113"/>
    <cellStyle name="Percent 2 4 2 3 3 4 2" xfId="32368"/>
    <cellStyle name="Percent 2 4 2 3 3 4 3" xfId="44609"/>
    <cellStyle name="Percent 2 4 2 3 3 5" xfId="26253"/>
    <cellStyle name="Percent 2 4 2 3 3 6" xfId="38495"/>
    <cellStyle name="Percent 2 4 2 3 3 7" xfId="50724"/>
    <cellStyle name="Percent 2 4 2 3 4" xfId="12187"/>
    <cellStyle name="Percent 2 4 2 3 4 2" xfId="12188"/>
    <cellStyle name="Percent 2 4 2 3 4 2 2" xfId="20118"/>
    <cellStyle name="Percent 2 4 2 3 4 2 2 2" xfId="32373"/>
    <cellStyle name="Percent 2 4 2 3 4 2 2 3" xfId="44614"/>
    <cellStyle name="Percent 2 4 2 3 4 2 3" xfId="26258"/>
    <cellStyle name="Percent 2 4 2 3 4 2 4" xfId="38500"/>
    <cellStyle name="Percent 2 4 2 3 4 2 5" xfId="50729"/>
    <cellStyle name="Percent 2 4 2 3 4 3" xfId="20117"/>
    <cellStyle name="Percent 2 4 2 3 4 3 2" xfId="32372"/>
    <cellStyle name="Percent 2 4 2 3 4 3 3" xfId="44613"/>
    <cellStyle name="Percent 2 4 2 3 4 4" xfId="26257"/>
    <cellStyle name="Percent 2 4 2 3 4 5" xfId="38499"/>
    <cellStyle name="Percent 2 4 2 3 4 6" xfId="50728"/>
    <cellStyle name="Percent 2 4 2 3 5" xfId="12189"/>
    <cellStyle name="Percent 2 4 2 3 5 2" xfId="20119"/>
    <cellStyle name="Percent 2 4 2 3 5 2 2" xfId="32374"/>
    <cellStyle name="Percent 2 4 2 3 5 2 3" xfId="44615"/>
    <cellStyle name="Percent 2 4 2 3 5 3" xfId="26259"/>
    <cellStyle name="Percent 2 4 2 3 5 4" xfId="38501"/>
    <cellStyle name="Percent 2 4 2 3 5 5" xfId="50730"/>
    <cellStyle name="Percent 2 4 2 3 6" xfId="20104"/>
    <cellStyle name="Percent 2 4 2 3 6 2" xfId="32359"/>
    <cellStyle name="Percent 2 4 2 3 6 3" xfId="44600"/>
    <cellStyle name="Percent 2 4 2 3 7" xfId="26244"/>
    <cellStyle name="Percent 2 4 2 3 8" xfId="38486"/>
    <cellStyle name="Percent 2 4 2 3 9" xfId="50715"/>
    <cellStyle name="Percent 2 4 2 4" xfId="12190"/>
    <cellStyle name="Percent 2 4 2 4 2" xfId="12191"/>
    <cellStyle name="Percent 2 4 2 4 2 2" xfId="12192"/>
    <cellStyle name="Percent 2 4 2 4 2 2 2" xfId="12193"/>
    <cellStyle name="Percent 2 4 2 4 2 2 2 2" xfId="20123"/>
    <cellStyle name="Percent 2 4 2 4 2 2 2 2 2" xfId="32378"/>
    <cellStyle name="Percent 2 4 2 4 2 2 2 2 3" xfId="44619"/>
    <cellStyle name="Percent 2 4 2 4 2 2 2 3" xfId="26263"/>
    <cellStyle name="Percent 2 4 2 4 2 2 2 4" xfId="38505"/>
    <cellStyle name="Percent 2 4 2 4 2 2 2 5" xfId="50734"/>
    <cellStyle name="Percent 2 4 2 4 2 2 3" xfId="20122"/>
    <cellStyle name="Percent 2 4 2 4 2 2 3 2" xfId="32377"/>
    <cellStyle name="Percent 2 4 2 4 2 2 3 3" xfId="44618"/>
    <cellStyle name="Percent 2 4 2 4 2 2 4" xfId="26262"/>
    <cellStyle name="Percent 2 4 2 4 2 2 5" xfId="38504"/>
    <cellStyle name="Percent 2 4 2 4 2 2 6" xfId="50733"/>
    <cellStyle name="Percent 2 4 2 4 2 3" xfId="12194"/>
    <cellStyle name="Percent 2 4 2 4 2 3 2" xfId="20124"/>
    <cellStyle name="Percent 2 4 2 4 2 3 2 2" xfId="32379"/>
    <cellStyle name="Percent 2 4 2 4 2 3 2 3" xfId="44620"/>
    <cellStyle name="Percent 2 4 2 4 2 3 3" xfId="26264"/>
    <cellStyle name="Percent 2 4 2 4 2 3 4" xfId="38506"/>
    <cellStyle name="Percent 2 4 2 4 2 3 5" xfId="50735"/>
    <cellStyle name="Percent 2 4 2 4 2 4" xfId="20121"/>
    <cellStyle name="Percent 2 4 2 4 2 4 2" xfId="32376"/>
    <cellStyle name="Percent 2 4 2 4 2 4 3" xfId="44617"/>
    <cellStyle name="Percent 2 4 2 4 2 5" xfId="26261"/>
    <cellStyle name="Percent 2 4 2 4 2 6" xfId="38503"/>
    <cellStyle name="Percent 2 4 2 4 2 7" xfId="50732"/>
    <cellStyle name="Percent 2 4 2 4 3" xfId="12195"/>
    <cellStyle name="Percent 2 4 2 4 3 2" xfId="12196"/>
    <cellStyle name="Percent 2 4 2 4 3 2 2" xfId="20126"/>
    <cellStyle name="Percent 2 4 2 4 3 2 2 2" xfId="32381"/>
    <cellStyle name="Percent 2 4 2 4 3 2 2 3" xfId="44622"/>
    <cellStyle name="Percent 2 4 2 4 3 2 3" xfId="26266"/>
    <cellStyle name="Percent 2 4 2 4 3 2 4" xfId="38508"/>
    <cellStyle name="Percent 2 4 2 4 3 2 5" xfId="50737"/>
    <cellStyle name="Percent 2 4 2 4 3 3" xfId="20125"/>
    <cellStyle name="Percent 2 4 2 4 3 3 2" xfId="32380"/>
    <cellStyle name="Percent 2 4 2 4 3 3 3" xfId="44621"/>
    <cellStyle name="Percent 2 4 2 4 3 4" xfId="26265"/>
    <cellStyle name="Percent 2 4 2 4 3 5" xfId="38507"/>
    <cellStyle name="Percent 2 4 2 4 3 6" xfId="50736"/>
    <cellStyle name="Percent 2 4 2 4 4" xfId="12197"/>
    <cellStyle name="Percent 2 4 2 4 4 2" xfId="20127"/>
    <cellStyle name="Percent 2 4 2 4 4 2 2" xfId="32382"/>
    <cellStyle name="Percent 2 4 2 4 4 2 3" xfId="44623"/>
    <cellStyle name="Percent 2 4 2 4 4 3" xfId="26267"/>
    <cellStyle name="Percent 2 4 2 4 4 4" xfId="38509"/>
    <cellStyle name="Percent 2 4 2 4 4 5" xfId="50738"/>
    <cellStyle name="Percent 2 4 2 4 5" xfId="20120"/>
    <cellStyle name="Percent 2 4 2 4 5 2" xfId="32375"/>
    <cellStyle name="Percent 2 4 2 4 5 3" xfId="44616"/>
    <cellStyle name="Percent 2 4 2 4 6" xfId="26260"/>
    <cellStyle name="Percent 2 4 2 4 7" xfId="38502"/>
    <cellStyle name="Percent 2 4 2 4 8" xfId="50731"/>
    <cellStyle name="Percent 2 4 2 5" xfId="12198"/>
    <cellStyle name="Percent 2 4 2 5 2" xfId="12199"/>
    <cellStyle name="Percent 2 4 2 5 2 2" xfId="12200"/>
    <cellStyle name="Percent 2 4 2 5 2 2 2" xfId="20130"/>
    <cellStyle name="Percent 2 4 2 5 2 2 2 2" xfId="32385"/>
    <cellStyle name="Percent 2 4 2 5 2 2 2 3" xfId="44626"/>
    <cellStyle name="Percent 2 4 2 5 2 2 3" xfId="26270"/>
    <cellStyle name="Percent 2 4 2 5 2 2 4" xfId="38512"/>
    <cellStyle name="Percent 2 4 2 5 2 2 5" xfId="50741"/>
    <cellStyle name="Percent 2 4 2 5 2 3" xfId="20129"/>
    <cellStyle name="Percent 2 4 2 5 2 3 2" xfId="32384"/>
    <cellStyle name="Percent 2 4 2 5 2 3 3" xfId="44625"/>
    <cellStyle name="Percent 2 4 2 5 2 4" xfId="26269"/>
    <cellStyle name="Percent 2 4 2 5 2 5" xfId="38511"/>
    <cellStyle name="Percent 2 4 2 5 2 6" xfId="50740"/>
    <cellStyle name="Percent 2 4 2 5 3" xfId="12201"/>
    <cellStyle name="Percent 2 4 2 5 3 2" xfId="20131"/>
    <cellStyle name="Percent 2 4 2 5 3 2 2" xfId="32386"/>
    <cellStyle name="Percent 2 4 2 5 3 2 3" xfId="44627"/>
    <cellStyle name="Percent 2 4 2 5 3 3" xfId="26271"/>
    <cellStyle name="Percent 2 4 2 5 3 4" xfId="38513"/>
    <cellStyle name="Percent 2 4 2 5 3 5" xfId="50742"/>
    <cellStyle name="Percent 2 4 2 5 4" xfId="20128"/>
    <cellStyle name="Percent 2 4 2 5 4 2" xfId="32383"/>
    <cellStyle name="Percent 2 4 2 5 4 3" xfId="44624"/>
    <cellStyle name="Percent 2 4 2 5 5" xfId="26268"/>
    <cellStyle name="Percent 2 4 2 5 6" xfId="38510"/>
    <cellStyle name="Percent 2 4 2 5 7" xfId="50739"/>
    <cellStyle name="Percent 2 4 2 6" xfId="12202"/>
    <cellStyle name="Percent 2 4 2 6 2" xfId="12203"/>
    <cellStyle name="Percent 2 4 2 6 2 2" xfId="20133"/>
    <cellStyle name="Percent 2 4 2 6 2 2 2" xfId="32388"/>
    <cellStyle name="Percent 2 4 2 6 2 2 3" xfId="44629"/>
    <cellStyle name="Percent 2 4 2 6 2 3" xfId="26273"/>
    <cellStyle name="Percent 2 4 2 6 2 4" xfId="38515"/>
    <cellStyle name="Percent 2 4 2 6 2 5" xfId="50744"/>
    <cellStyle name="Percent 2 4 2 6 3" xfId="20132"/>
    <cellStyle name="Percent 2 4 2 6 3 2" xfId="32387"/>
    <cellStyle name="Percent 2 4 2 6 3 3" xfId="44628"/>
    <cellStyle name="Percent 2 4 2 6 4" xfId="26272"/>
    <cellStyle name="Percent 2 4 2 6 5" xfId="38514"/>
    <cellStyle name="Percent 2 4 2 6 6" xfId="50743"/>
    <cellStyle name="Percent 2 4 2 7" xfId="12204"/>
    <cellStyle name="Percent 2 4 2 7 2" xfId="20134"/>
    <cellStyle name="Percent 2 4 2 7 2 2" xfId="32389"/>
    <cellStyle name="Percent 2 4 2 7 2 3" xfId="44630"/>
    <cellStyle name="Percent 2 4 2 7 3" xfId="26274"/>
    <cellStyle name="Percent 2 4 2 7 4" xfId="38516"/>
    <cellStyle name="Percent 2 4 2 7 5" xfId="50745"/>
    <cellStyle name="Percent 2 4 2 8" xfId="20071"/>
    <cellStyle name="Percent 2 4 2 8 2" xfId="32326"/>
    <cellStyle name="Percent 2 4 2 8 3" xfId="44567"/>
    <cellStyle name="Percent 2 4 2 9" xfId="26211"/>
    <cellStyle name="Percent 2 4 3" xfId="12205"/>
    <cellStyle name="Percent 2 4 3 10" xfId="50746"/>
    <cellStyle name="Percent 2 4 3 2" xfId="12206"/>
    <cellStyle name="Percent 2 4 3 2 2" xfId="12207"/>
    <cellStyle name="Percent 2 4 3 2 2 2" xfId="12208"/>
    <cellStyle name="Percent 2 4 3 2 2 2 2" xfId="12209"/>
    <cellStyle name="Percent 2 4 3 2 2 2 2 2" xfId="12210"/>
    <cellStyle name="Percent 2 4 3 2 2 2 2 2 2" xfId="20140"/>
    <cellStyle name="Percent 2 4 3 2 2 2 2 2 2 2" xfId="32395"/>
    <cellStyle name="Percent 2 4 3 2 2 2 2 2 2 3" xfId="44636"/>
    <cellStyle name="Percent 2 4 3 2 2 2 2 2 3" xfId="26280"/>
    <cellStyle name="Percent 2 4 3 2 2 2 2 2 4" xfId="38522"/>
    <cellStyle name="Percent 2 4 3 2 2 2 2 2 5" xfId="50751"/>
    <cellStyle name="Percent 2 4 3 2 2 2 2 3" xfId="20139"/>
    <cellStyle name="Percent 2 4 3 2 2 2 2 3 2" xfId="32394"/>
    <cellStyle name="Percent 2 4 3 2 2 2 2 3 3" xfId="44635"/>
    <cellStyle name="Percent 2 4 3 2 2 2 2 4" xfId="26279"/>
    <cellStyle name="Percent 2 4 3 2 2 2 2 5" xfId="38521"/>
    <cellStyle name="Percent 2 4 3 2 2 2 2 6" xfId="50750"/>
    <cellStyle name="Percent 2 4 3 2 2 2 3" xfId="12211"/>
    <cellStyle name="Percent 2 4 3 2 2 2 3 2" xfId="20141"/>
    <cellStyle name="Percent 2 4 3 2 2 2 3 2 2" xfId="32396"/>
    <cellStyle name="Percent 2 4 3 2 2 2 3 2 3" xfId="44637"/>
    <cellStyle name="Percent 2 4 3 2 2 2 3 3" xfId="26281"/>
    <cellStyle name="Percent 2 4 3 2 2 2 3 4" xfId="38523"/>
    <cellStyle name="Percent 2 4 3 2 2 2 3 5" xfId="50752"/>
    <cellStyle name="Percent 2 4 3 2 2 2 4" xfId="20138"/>
    <cellStyle name="Percent 2 4 3 2 2 2 4 2" xfId="32393"/>
    <cellStyle name="Percent 2 4 3 2 2 2 4 3" xfId="44634"/>
    <cellStyle name="Percent 2 4 3 2 2 2 5" xfId="26278"/>
    <cellStyle name="Percent 2 4 3 2 2 2 6" xfId="38520"/>
    <cellStyle name="Percent 2 4 3 2 2 2 7" xfId="50749"/>
    <cellStyle name="Percent 2 4 3 2 2 3" xfId="12212"/>
    <cellStyle name="Percent 2 4 3 2 2 3 2" xfId="12213"/>
    <cellStyle name="Percent 2 4 3 2 2 3 2 2" xfId="20143"/>
    <cellStyle name="Percent 2 4 3 2 2 3 2 2 2" xfId="32398"/>
    <cellStyle name="Percent 2 4 3 2 2 3 2 2 3" xfId="44639"/>
    <cellStyle name="Percent 2 4 3 2 2 3 2 3" xfId="26283"/>
    <cellStyle name="Percent 2 4 3 2 2 3 2 4" xfId="38525"/>
    <cellStyle name="Percent 2 4 3 2 2 3 2 5" xfId="50754"/>
    <cellStyle name="Percent 2 4 3 2 2 3 3" xfId="20142"/>
    <cellStyle name="Percent 2 4 3 2 2 3 3 2" xfId="32397"/>
    <cellStyle name="Percent 2 4 3 2 2 3 3 3" xfId="44638"/>
    <cellStyle name="Percent 2 4 3 2 2 3 4" xfId="26282"/>
    <cellStyle name="Percent 2 4 3 2 2 3 5" xfId="38524"/>
    <cellStyle name="Percent 2 4 3 2 2 3 6" xfId="50753"/>
    <cellStyle name="Percent 2 4 3 2 2 4" xfId="12214"/>
    <cellStyle name="Percent 2 4 3 2 2 4 2" xfId="20144"/>
    <cellStyle name="Percent 2 4 3 2 2 4 2 2" xfId="32399"/>
    <cellStyle name="Percent 2 4 3 2 2 4 2 3" xfId="44640"/>
    <cellStyle name="Percent 2 4 3 2 2 4 3" xfId="26284"/>
    <cellStyle name="Percent 2 4 3 2 2 4 4" xfId="38526"/>
    <cellStyle name="Percent 2 4 3 2 2 4 5" xfId="50755"/>
    <cellStyle name="Percent 2 4 3 2 2 5" xfId="20137"/>
    <cellStyle name="Percent 2 4 3 2 2 5 2" xfId="32392"/>
    <cellStyle name="Percent 2 4 3 2 2 5 3" xfId="44633"/>
    <cellStyle name="Percent 2 4 3 2 2 6" xfId="26277"/>
    <cellStyle name="Percent 2 4 3 2 2 7" xfId="38519"/>
    <cellStyle name="Percent 2 4 3 2 2 8" xfId="50748"/>
    <cellStyle name="Percent 2 4 3 2 3" xfId="12215"/>
    <cellStyle name="Percent 2 4 3 2 3 2" xfId="12216"/>
    <cellStyle name="Percent 2 4 3 2 3 2 2" xfId="12217"/>
    <cellStyle name="Percent 2 4 3 2 3 2 2 2" xfId="20147"/>
    <cellStyle name="Percent 2 4 3 2 3 2 2 2 2" xfId="32402"/>
    <cellStyle name="Percent 2 4 3 2 3 2 2 2 3" xfId="44643"/>
    <cellStyle name="Percent 2 4 3 2 3 2 2 3" xfId="26287"/>
    <cellStyle name="Percent 2 4 3 2 3 2 2 4" xfId="38529"/>
    <cellStyle name="Percent 2 4 3 2 3 2 2 5" xfId="50758"/>
    <cellStyle name="Percent 2 4 3 2 3 2 3" xfId="20146"/>
    <cellStyle name="Percent 2 4 3 2 3 2 3 2" xfId="32401"/>
    <cellStyle name="Percent 2 4 3 2 3 2 3 3" xfId="44642"/>
    <cellStyle name="Percent 2 4 3 2 3 2 4" xfId="26286"/>
    <cellStyle name="Percent 2 4 3 2 3 2 5" xfId="38528"/>
    <cellStyle name="Percent 2 4 3 2 3 2 6" xfId="50757"/>
    <cellStyle name="Percent 2 4 3 2 3 3" xfId="12218"/>
    <cellStyle name="Percent 2 4 3 2 3 3 2" xfId="20148"/>
    <cellStyle name="Percent 2 4 3 2 3 3 2 2" xfId="32403"/>
    <cellStyle name="Percent 2 4 3 2 3 3 2 3" xfId="44644"/>
    <cellStyle name="Percent 2 4 3 2 3 3 3" xfId="26288"/>
    <cellStyle name="Percent 2 4 3 2 3 3 4" xfId="38530"/>
    <cellStyle name="Percent 2 4 3 2 3 3 5" xfId="50759"/>
    <cellStyle name="Percent 2 4 3 2 3 4" xfId="20145"/>
    <cellStyle name="Percent 2 4 3 2 3 4 2" xfId="32400"/>
    <cellStyle name="Percent 2 4 3 2 3 4 3" xfId="44641"/>
    <cellStyle name="Percent 2 4 3 2 3 5" xfId="26285"/>
    <cellStyle name="Percent 2 4 3 2 3 6" xfId="38527"/>
    <cellStyle name="Percent 2 4 3 2 3 7" xfId="50756"/>
    <cellStyle name="Percent 2 4 3 2 4" xfId="12219"/>
    <cellStyle name="Percent 2 4 3 2 4 2" xfId="12220"/>
    <cellStyle name="Percent 2 4 3 2 4 2 2" xfId="20150"/>
    <cellStyle name="Percent 2 4 3 2 4 2 2 2" xfId="32405"/>
    <cellStyle name="Percent 2 4 3 2 4 2 2 3" xfId="44646"/>
    <cellStyle name="Percent 2 4 3 2 4 2 3" xfId="26290"/>
    <cellStyle name="Percent 2 4 3 2 4 2 4" xfId="38532"/>
    <cellStyle name="Percent 2 4 3 2 4 2 5" xfId="50761"/>
    <cellStyle name="Percent 2 4 3 2 4 3" xfId="20149"/>
    <cellStyle name="Percent 2 4 3 2 4 3 2" xfId="32404"/>
    <cellStyle name="Percent 2 4 3 2 4 3 3" xfId="44645"/>
    <cellStyle name="Percent 2 4 3 2 4 4" xfId="26289"/>
    <cellStyle name="Percent 2 4 3 2 4 5" xfId="38531"/>
    <cellStyle name="Percent 2 4 3 2 4 6" xfId="50760"/>
    <cellStyle name="Percent 2 4 3 2 5" xfId="12221"/>
    <cellStyle name="Percent 2 4 3 2 5 2" xfId="20151"/>
    <cellStyle name="Percent 2 4 3 2 5 2 2" xfId="32406"/>
    <cellStyle name="Percent 2 4 3 2 5 2 3" xfId="44647"/>
    <cellStyle name="Percent 2 4 3 2 5 3" xfId="26291"/>
    <cellStyle name="Percent 2 4 3 2 5 4" xfId="38533"/>
    <cellStyle name="Percent 2 4 3 2 5 5" xfId="50762"/>
    <cellStyle name="Percent 2 4 3 2 6" xfId="20136"/>
    <cellStyle name="Percent 2 4 3 2 6 2" xfId="32391"/>
    <cellStyle name="Percent 2 4 3 2 6 3" xfId="44632"/>
    <cellStyle name="Percent 2 4 3 2 7" xfId="26276"/>
    <cellStyle name="Percent 2 4 3 2 8" xfId="38518"/>
    <cellStyle name="Percent 2 4 3 2 9" xfId="50747"/>
    <cellStyle name="Percent 2 4 3 3" xfId="12222"/>
    <cellStyle name="Percent 2 4 3 3 2" xfId="12223"/>
    <cellStyle name="Percent 2 4 3 3 2 2" xfId="12224"/>
    <cellStyle name="Percent 2 4 3 3 2 2 2" xfId="12225"/>
    <cellStyle name="Percent 2 4 3 3 2 2 2 2" xfId="20155"/>
    <cellStyle name="Percent 2 4 3 3 2 2 2 2 2" xfId="32410"/>
    <cellStyle name="Percent 2 4 3 3 2 2 2 2 3" xfId="44651"/>
    <cellStyle name="Percent 2 4 3 3 2 2 2 3" xfId="26295"/>
    <cellStyle name="Percent 2 4 3 3 2 2 2 4" xfId="38537"/>
    <cellStyle name="Percent 2 4 3 3 2 2 2 5" xfId="50766"/>
    <cellStyle name="Percent 2 4 3 3 2 2 3" xfId="20154"/>
    <cellStyle name="Percent 2 4 3 3 2 2 3 2" xfId="32409"/>
    <cellStyle name="Percent 2 4 3 3 2 2 3 3" xfId="44650"/>
    <cellStyle name="Percent 2 4 3 3 2 2 4" xfId="26294"/>
    <cellStyle name="Percent 2 4 3 3 2 2 5" xfId="38536"/>
    <cellStyle name="Percent 2 4 3 3 2 2 6" xfId="50765"/>
    <cellStyle name="Percent 2 4 3 3 2 3" xfId="12226"/>
    <cellStyle name="Percent 2 4 3 3 2 3 2" xfId="20156"/>
    <cellStyle name="Percent 2 4 3 3 2 3 2 2" xfId="32411"/>
    <cellStyle name="Percent 2 4 3 3 2 3 2 3" xfId="44652"/>
    <cellStyle name="Percent 2 4 3 3 2 3 3" xfId="26296"/>
    <cellStyle name="Percent 2 4 3 3 2 3 4" xfId="38538"/>
    <cellStyle name="Percent 2 4 3 3 2 3 5" xfId="50767"/>
    <cellStyle name="Percent 2 4 3 3 2 4" xfId="20153"/>
    <cellStyle name="Percent 2 4 3 3 2 4 2" xfId="32408"/>
    <cellStyle name="Percent 2 4 3 3 2 4 3" xfId="44649"/>
    <cellStyle name="Percent 2 4 3 3 2 5" xfId="26293"/>
    <cellStyle name="Percent 2 4 3 3 2 6" xfId="38535"/>
    <cellStyle name="Percent 2 4 3 3 2 7" xfId="50764"/>
    <cellStyle name="Percent 2 4 3 3 3" xfId="12227"/>
    <cellStyle name="Percent 2 4 3 3 3 2" xfId="12228"/>
    <cellStyle name="Percent 2 4 3 3 3 2 2" xfId="20158"/>
    <cellStyle name="Percent 2 4 3 3 3 2 2 2" xfId="32413"/>
    <cellStyle name="Percent 2 4 3 3 3 2 2 3" xfId="44654"/>
    <cellStyle name="Percent 2 4 3 3 3 2 3" xfId="26298"/>
    <cellStyle name="Percent 2 4 3 3 3 2 4" xfId="38540"/>
    <cellStyle name="Percent 2 4 3 3 3 2 5" xfId="50769"/>
    <cellStyle name="Percent 2 4 3 3 3 3" xfId="20157"/>
    <cellStyle name="Percent 2 4 3 3 3 3 2" xfId="32412"/>
    <cellStyle name="Percent 2 4 3 3 3 3 3" xfId="44653"/>
    <cellStyle name="Percent 2 4 3 3 3 4" xfId="26297"/>
    <cellStyle name="Percent 2 4 3 3 3 5" xfId="38539"/>
    <cellStyle name="Percent 2 4 3 3 3 6" xfId="50768"/>
    <cellStyle name="Percent 2 4 3 3 4" xfId="12229"/>
    <cellStyle name="Percent 2 4 3 3 4 2" xfId="20159"/>
    <cellStyle name="Percent 2 4 3 3 4 2 2" xfId="32414"/>
    <cellStyle name="Percent 2 4 3 3 4 2 3" xfId="44655"/>
    <cellStyle name="Percent 2 4 3 3 4 3" xfId="26299"/>
    <cellStyle name="Percent 2 4 3 3 4 4" xfId="38541"/>
    <cellStyle name="Percent 2 4 3 3 4 5" xfId="50770"/>
    <cellStyle name="Percent 2 4 3 3 5" xfId="20152"/>
    <cellStyle name="Percent 2 4 3 3 5 2" xfId="32407"/>
    <cellStyle name="Percent 2 4 3 3 5 3" xfId="44648"/>
    <cellStyle name="Percent 2 4 3 3 6" xfId="26292"/>
    <cellStyle name="Percent 2 4 3 3 7" xfId="38534"/>
    <cellStyle name="Percent 2 4 3 3 8" xfId="50763"/>
    <cellStyle name="Percent 2 4 3 4" xfId="12230"/>
    <cellStyle name="Percent 2 4 3 4 2" xfId="12231"/>
    <cellStyle name="Percent 2 4 3 4 2 2" xfId="12232"/>
    <cellStyle name="Percent 2 4 3 4 2 2 2" xfId="20162"/>
    <cellStyle name="Percent 2 4 3 4 2 2 2 2" xfId="32417"/>
    <cellStyle name="Percent 2 4 3 4 2 2 2 3" xfId="44658"/>
    <cellStyle name="Percent 2 4 3 4 2 2 3" xfId="26302"/>
    <cellStyle name="Percent 2 4 3 4 2 2 4" xfId="38544"/>
    <cellStyle name="Percent 2 4 3 4 2 2 5" xfId="50773"/>
    <cellStyle name="Percent 2 4 3 4 2 3" xfId="20161"/>
    <cellStyle name="Percent 2 4 3 4 2 3 2" xfId="32416"/>
    <cellStyle name="Percent 2 4 3 4 2 3 3" xfId="44657"/>
    <cellStyle name="Percent 2 4 3 4 2 4" xfId="26301"/>
    <cellStyle name="Percent 2 4 3 4 2 5" xfId="38543"/>
    <cellStyle name="Percent 2 4 3 4 2 6" xfId="50772"/>
    <cellStyle name="Percent 2 4 3 4 3" xfId="12233"/>
    <cellStyle name="Percent 2 4 3 4 3 2" xfId="20163"/>
    <cellStyle name="Percent 2 4 3 4 3 2 2" xfId="32418"/>
    <cellStyle name="Percent 2 4 3 4 3 2 3" xfId="44659"/>
    <cellStyle name="Percent 2 4 3 4 3 3" xfId="26303"/>
    <cellStyle name="Percent 2 4 3 4 3 4" xfId="38545"/>
    <cellStyle name="Percent 2 4 3 4 3 5" xfId="50774"/>
    <cellStyle name="Percent 2 4 3 4 4" xfId="20160"/>
    <cellStyle name="Percent 2 4 3 4 4 2" xfId="32415"/>
    <cellStyle name="Percent 2 4 3 4 4 3" xfId="44656"/>
    <cellStyle name="Percent 2 4 3 4 5" xfId="26300"/>
    <cellStyle name="Percent 2 4 3 4 6" xfId="38542"/>
    <cellStyle name="Percent 2 4 3 4 7" xfId="50771"/>
    <cellStyle name="Percent 2 4 3 5" xfId="12234"/>
    <cellStyle name="Percent 2 4 3 5 2" xfId="12235"/>
    <cellStyle name="Percent 2 4 3 5 2 2" xfId="20165"/>
    <cellStyle name="Percent 2 4 3 5 2 2 2" xfId="32420"/>
    <cellStyle name="Percent 2 4 3 5 2 2 3" xfId="44661"/>
    <cellStyle name="Percent 2 4 3 5 2 3" xfId="26305"/>
    <cellStyle name="Percent 2 4 3 5 2 4" xfId="38547"/>
    <cellStyle name="Percent 2 4 3 5 2 5" xfId="50776"/>
    <cellStyle name="Percent 2 4 3 5 3" xfId="20164"/>
    <cellStyle name="Percent 2 4 3 5 3 2" xfId="32419"/>
    <cellStyle name="Percent 2 4 3 5 3 3" xfId="44660"/>
    <cellStyle name="Percent 2 4 3 5 4" xfId="26304"/>
    <cellStyle name="Percent 2 4 3 5 5" xfId="38546"/>
    <cellStyle name="Percent 2 4 3 5 6" xfId="50775"/>
    <cellStyle name="Percent 2 4 3 6" xfId="12236"/>
    <cellStyle name="Percent 2 4 3 6 2" xfId="20166"/>
    <cellStyle name="Percent 2 4 3 6 2 2" xfId="32421"/>
    <cellStyle name="Percent 2 4 3 6 2 3" xfId="44662"/>
    <cellStyle name="Percent 2 4 3 6 3" xfId="26306"/>
    <cellStyle name="Percent 2 4 3 6 4" xfId="38548"/>
    <cellStyle name="Percent 2 4 3 6 5" xfId="50777"/>
    <cellStyle name="Percent 2 4 3 7" xfId="20135"/>
    <cellStyle name="Percent 2 4 3 7 2" xfId="32390"/>
    <cellStyle name="Percent 2 4 3 7 3" xfId="44631"/>
    <cellStyle name="Percent 2 4 3 8" xfId="26275"/>
    <cellStyle name="Percent 2 4 3 9" xfId="38517"/>
    <cellStyle name="Percent 2 4 4" xfId="12237"/>
    <cellStyle name="Percent 2 4 4 2" xfId="12238"/>
    <cellStyle name="Percent 2 4 4 2 2" xfId="12239"/>
    <cellStyle name="Percent 2 4 4 2 2 2" xfId="12240"/>
    <cellStyle name="Percent 2 4 4 2 2 2 2" xfId="12241"/>
    <cellStyle name="Percent 2 4 4 2 2 2 2 2" xfId="20171"/>
    <cellStyle name="Percent 2 4 4 2 2 2 2 2 2" xfId="32426"/>
    <cellStyle name="Percent 2 4 4 2 2 2 2 2 3" xfId="44667"/>
    <cellStyle name="Percent 2 4 4 2 2 2 2 3" xfId="26311"/>
    <cellStyle name="Percent 2 4 4 2 2 2 2 4" xfId="38553"/>
    <cellStyle name="Percent 2 4 4 2 2 2 2 5" xfId="50782"/>
    <cellStyle name="Percent 2 4 4 2 2 2 3" xfId="20170"/>
    <cellStyle name="Percent 2 4 4 2 2 2 3 2" xfId="32425"/>
    <cellStyle name="Percent 2 4 4 2 2 2 3 3" xfId="44666"/>
    <cellStyle name="Percent 2 4 4 2 2 2 4" xfId="26310"/>
    <cellStyle name="Percent 2 4 4 2 2 2 5" xfId="38552"/>
    <cellStyle name="Percent 2 4 4 2 2 2 6" xfId="50781"/>
    <cellStyle name="Percent 2 4 4 2 2 3" xfId="12242"/>
    <cellStyle name="Percent 2 4 4 2 2 3 2" xfId="20172"/>
    <cellStyle name="Percent 2 4 4 2 2 3 2 2" xfId="32427"/>
    <cellStyle name="Percent 2 4 4 2 2 3 2 3" xfId="44668"/>
    <cellStyle name="Percent 2 4 4 2 2 3 3" xfId="26312"/>
    <cellStyle name="Percent 2 4 4 2 2 3 4" xfId="38554"/>
    <cellStyle name="Percent 2 4 4 2 2 3 5" xfId="50783"/>
    <cellStyle name="Percent 2 4 4 2 2 4" xfId="20169"/>
    <cellStyle name="Percent 2 4 4 2 2 4 2" xfId="32424"/>
    <cellStyle name="Percent 2 4 4 2 2 4 3" xfId="44665"/>
    <cellStyle name="Percent 2 4 4 2 2 5" xfId="26309"/>
    <cellStyle name="Percent 2 4 4 2 2 6" xfId="38551"/>
    <cellStyle name="Percent 2 4 4 2 2 7" xfId="50780"/>
    <cellStyle name="Percent 2 4 4 2 3" xfId="12243"/>
    <cellStyle name="Percent 2 4 4 2 3 2" xfId="12244"/>
    <cellStyle name="Percent 2 4 4 2 3 2 2" xfId="20174"/>
    <cellStyle name="Percent 2 4 4 2 3 2 2 2" xfId="32429"/>
    <cellStyle name="Percent 2 4 4 2 3 2 2 3" xfId="44670"/>
    <cellStyle name="Percent 2 4 4 2 3 2 3" xfId="26314"/>
    <cellStyle name="Percent 2 4 4 2 3 2 4" xfId="38556"/>
    <cellStyle name="Percent 2 4 4 2 3 2 5" xfId="50785"/>
    <cellStyle name="Percent 2 4 4 2 3 3" xfId="20173"/>
    <cellStyle name="Percent 2 4 4 2 3 3 2" xfId="32428"/>
    <cellStyle name="Percent 2 4 4 2 3 3 3" xfId="44669"/>
    <cellStyle name="Percent 2 4 4 2 3 4" xfId="26313"/>
    <cellStyle name="Percent 2 4 4 2 3 5" xfId="38555"/>
    <cellStyle name="Percent 2 4 4 2 3 6" xfId="50784"/>
    <cellStyle name="Percent 2 4 4 2 4" xfId="12245"/>
    <cellStyle name="Percent 2 4 4 2 4 2" xfId="20175"/>
    <cellStyle name="Percent 2 4 4 2 4 2 2" xfId="32430"/>
    <cellStyle name="Percent 2 4 4 2 4 2 3" xfId="44671"/>
    <cellStyle name="Percent 2 4 4 2 4 3" xfId="26315"/>
    <cellStyle name="Percent 2 4 4 2 4 4" xfId="38557"/>
    <cellStyle name="Percent 2 4 4 2 4 5" xfId="50786"/>
    <cellStyle name="Percent 2 4 4 2 5" xfId="20168"/>
    <cellStyle name="Percent 2 4 4 2 5 2" xfId="32423"/>
    <cellStyle name="Percent 2 4 4 2 5 3" xfId="44664"/>
    <cellStyle name="Percent 2 4 4 2 6" xfId="26308"/>
    <cellStyle name="Percent 2 4 4 2 7" xfId="38550"/>
    <cellStyle name="Percent 2 4 4 2 8" xfId="50779"/>
    <cellStyle name="Percent 2 4 4 3" xfId="12246"/>
    <cellStyle name="Percent 2 4 4 3 2" xfId="12247"/>
    <cellStyle name="Percent 2 4 4 3 2 2" xfId="12248"/>
    <cellStyle name="Percent 2 4 4 3 2 2 2" xfId="20178"/>
    <cellStyle name="Percent 2 4 4 3 2 2 2 2" xfId="32433"/>
    <cellStyle name="Percent 2 4 4 3 2 2 2 3" xfId="44674"/>
    <cellStyle name="Percent 2 4 4 3 2 2 3" xfId="26318"/>
    <cellStyle name="Percent 2 4 4 3 2 2 4" xfId="38560"/>
    <cellStyle name="Percent 2 4 4 3 2 2 5" xfId="50789"/>
    <cellStyle name="Percent 2 4 4 3 2 3" xfId="20177"/>
    <cellStyle name="Percent 2 4 4 3 2 3 2" xfId="32432"/>
    <cellStyle name="Percent 2 4 4 3 2 3 3" xfId="44673"/>
    <cellStyle name="Percent 2 4 4 3 2 4" xfId="26317"/>
    <cellStyle name="Percent 2 4 4 3 2 5" xfId="38559"/>
    <cellStyle name="Percent 2 4 4 3 2 6" xfId="50788"/>
    <cellStyle name="Percent 2 4 4 3 3" xfId="12249"/>
    <cellStyle name="Percent 2 4 4 3 3 2" xfId="20179"/>
    <cellStyle name="Percent 2 4 4 3 3 2 2" xfId="32434"/>
    <cellStyle name="Percent 2 4 4 3 3 2 3" xfId="44675"/>
    <cellStyle name="Percent 2 4 4 3 3 3" xfId="26319"/>
    <cellStyle name="Percent 2 4 4 3 3 4" xfId="38561"/>
    <cellStyle name="Percent 2 4 4 3 3 5" xfId="50790"/>
    <cellStyle name="Percent 2 4 4 3 4" xfId="20176"/>
    <cellStyle name="Percent 2 4 4 3 4 2" xfId="32431"/>
    <cellStyle name="Percent 2 4 4 3 4 3" xfId="44672"/>
    <cellStyle name="Percent 2 4 4 3 5" xfId="26316"/>
    <cellStyle name="Percent 2 4 4 3 6" xfId="38558"/>
    <cellStyle name="Percent 2 4 4 3 7" xfId="50787"/>
    <cellStyle name="Percent 2 4 4 4" xfId="12250"/>
    <cellStyle name="Percent 2 4 4 4 2" xfId="12251"/>
    <cellStyle name="Percent 2 4 4 4 2 2" xfId="20181"/>
    <cellStyle name="Percent 2 4 4 4 2 2 2" xfId="32436"/>
    <cellStyle name="Percent 2 4 4 4 2 2 3" xfId="44677"/>
    <cellStyle name="Percent 2 4 4 4 2 3" xfId="26321"/>
    <cellStyle name="Percent 2 4 4 4 2 4" xfId="38563"/>
    <cellStyle name="Percent 2 4 4 4 2 5" xfId="50792"/>
    <cellStyle name="Percent 2 4 4 4 3" xfId="20180"/>
    <cellStyle name="Percent 2 4 4 4 3 2" xfId="32435"/>
    <cellStyle name="Percent 2 4 4 4 3 3" xfId="44676"/>
    <cellStyle name="Percent 2 4 4 4 4" xfId="26320"/>
    <cellStyle name="Percent 2 4 4 4 5" xfId="38562"/>
    <cellStyle name="Percent 2 4 4 4 6" xfId="50791"/>
    <cellStyle name="Percent 2 4 4 5" xfId="12252"/>
    <cellStyle name="Percent 2 4 4 5 2" xfId="20182"/>
    <cellStyle name="Percent 2 4 4 5 2 2" xfId="32437"/>
    <cellStyle name="Percent 2 4 4 5 2 3" xfId="44678"/>
    <cellStyle name="Percent 2 4 4 5 3" xfId="26322"/>
    <cellStyle name="Percent 2 4 4 5 4" xfId="38564"/>
    <cellStyle name="Percent 2 4 4 5 5" xfId="50793"/>
    <cellStyle name="Percent 2 4 4 6" xfId="20167"/>
    <cellStyle name="Percent 2 4 4 6 2" xfId="32422"/>
    <cellStyle name="Percent 2 4 4 6 3" xfId="44663"/>
    <cellStyle name="Percent 2 4 4 7" xfId="26307"/>
    <cellStyle name="Percent 2 4 4 8" xfId="38549"/>
    <cellStyle name="Percent 2 4 4 9" xfId="50778"/>
    <cellStyle name="Percent 2 4 5" xfId="12253"/>
    <cellStyle name="Percent 2 4 5 2" xfId="12254"/>
    <cellStyle name="Percent 2 4 5 2 2" xfId="12255"/>
    <cellStyle name="Percent 2 4 5 2 2 2" xfId="12256"/>
    <cellStyle name="Percent 2 4 5 2 2 2 2" xfId="20186"/>
    <cellStyle name="Percent 2 4 5 2 2 2 2 2" xfId="32441"/>
    <cellStyle name="Percent 2 4 5 2 2 2 2 3" xfId="44682"/>
    <cellStyle name="Percent 2 4 5 2 2 2 3" xfId="26326"/>
    <cellStyle name="Percent 2 4 5 2 2 2 4" xfId="38568"/>
    <cellStyle name="Percent 2 4 5 2 2 2 5" xfId="50797"/>
    <cellStyle name="Percent 2 4 5 2 2 3" xfId="20185"/>
    <cellStyle name="Percent 2 4 5 2 2 3 2" xfId="32440"/>
    <cellStyle name="Percent 2 4 5 2 2 3 3" xfId="44681"/>
    <cellStyle name="Percent 2 4 5 2 2 4" xfId="26325"/>
    <cellStyle name="Percent 2 4 5 2 2 5" xfId="38567"/>
    <cellStyle name="Percent 2 4 5 2 2 6" xfId="50796"/>
    <cellStyle name="Percent 2 4 5 2 3" xfId="12257"/>
    <cellStyle name="Percent 2 4 5 2 3 2" xfId="20187"/>
    <cellStyle name="Percent 2 4 5 2 3 2 2" xfId="32442"/>
    <cellStyle name="Percent 2 4 5 2 3 2 3" xfId="44683"/>
    <cellStyle name="Percent 2 4 5 2 3 3" xfId="26327"/>
    <cellStyle name="Percent 2 4 5 2 3 4" xfId="38569"/>
    <cellStyle name="Percent 2 4 5 2 3 5" xfId="50798"/>
    <cellStyle name="Percent 2 4 5 2 4" xfId="20184"/>
    <cellStyle name="Percent 2 4 5 2 4 2" xfId="32439"/>
    <cellStyle name="Percent 2 4 5 2 4 3" xfId="44680"/>
    <cellStyle name="Percent 2 4 5 2 5" xfId="26324"/>
    <cellStyle name="Percent 2 4 5 2 6" xfId="38566"/>
    <cellStyle name="Percent 2 4 5 2 7" xfId="50795"/>
    <cellStyle name="Percent 2 4 5 3" xfId="12258"/>
    <cellStyle name="Percent 2 4 5 3 2" xfId="12259"/>
    <cellStyle name="Percent 2 4 5 3 2 2" xfId="20189"/>
    <cellStyle name="Percent 2 4 5 3 2 2 2" xfId="32444"/>
    <cellStyle name="Percent 2 4 5 3 2 2 3" xfId="44685"/>
    <cellStyle name="Percent 2 4 5 3 2 3" xfId="26329"/>
    <cellStyle name="Percent 2 4 5 3 2 4" xfId="38571"/>
    <cellStyle name="Percent 2 4 5 3 2 5" xfId="50800"/>
    <cellStyle name="Percent 2 4 5 3 3" xfId="20188"/>
    <cellStyle name="Percent 2 4 5 3 3 2" xfId="32443"/>
    <cellStyle name="Percent 2 4 5 3 3 3" xfId="44684"/>
    <cellStyle name="Percent 2 4 5 3 4" xfId="26328"/>
    <cellStyle name="Percent 2 4 5 3 5" xfId="38570"/>
    <cellStyle name="Percent 2 4 5 3 6" xfId="50799"/>
    <cellStyle name="Percent 2 4 5 4" xfId="12260"/>
    <cellStyle name="Percent 2 4 5 4 2" xfId="20190"/>
    <cellStyle name="Percent 2 4 5 4 2 2" xfId="32445"/>
    <cellStyle name="Percent 2 4 5 4 2 3" xfId="44686"/>
    <cellStyle name="Percent 2 4 5 4 3" xfId="26330"/>
    <cellStyle name="Percent 2 4 5 4 4" xfId="38572"/>
    <cellStyle name="Percent 2 4 5 4 5" xfId="50801"/>
    <cellStyle name="Percent 2 4 5 5" xfId="20183"/>
    <cellStyle name="Percent 2 4 5 5 2" xfId="32438"/>
    <cellStyle name="Percent 2 4 5 5 3" xfId="44679"/>
    <cellStyle name="Percent 2 4 5 6" xfId="26323"/>
    <cellStyle name="Percent 2 4 5 7" xfId="38565"/>
    <cellStyle name="Percent 2 4 5 8" xfId="50794"/>
    <cellStyle name="Percent 2 4 6" xfId="12261"/>
    <cellStyle name="Percent 2 4 6 2" xfId="12262"/>
    <cellStyle name="Percent 2 4 6 2 2" xfId="12263"/>
    <cellStyle name="Percent 2 4 6 2 2 2" xfId="20193"/>
    <cellStyle name="Percent 2 4 6 2 2 2 2" xfId="32448"/>
    <cellStyle name="Percent 2 4 6 2 2 2 3" xfId="44689"/>
    <cellStyle name="Percent 2 4 6 2 2 3" xfId="26333"/>
    <cellStyle name="Percent 2 4 6 2 2 4" xfId="38575"/>
    <cellStyle name="Percent 2 4 6 2 2 5" xfId="50804"/>
    <cellStyle name="Percent 2 4 6 2 3" xfId="20192"/>
    <cellStyle name="Percent 2 4 6 2 3 2" xfId="32447"/>
    <cellStyle name="Percent 2 4 6 2 3 3" xfId="44688"/>
    <cellStyle name="Percent 2 4 6 2 4" xfId="26332"/>
    <cellStyle name="Percent 2 4 6 2 5" xfId="38574"/>
    <cellStyle name="Percent 2 4 6 2 6" xfId="50803"/>
    <cellStyle name="Percent 2 4 6 3" xfId="12264"/>
    <cellStyle name="Percent 2 4 6 3 2" xfId="20194"/>
    <cellStyle name="Percent 2 4 6 3 2 2" xfId="32449"/>
    <cellStyle name="Percent 2 4 6 3 2 3" xfId="44690"/>
    <cellStyle name="Percent 2 4 6 3 3" xfId="26334"/>
    <cellStyle name="Percent 2 4 6 3 4" xfId="38576"/>
    <cellStyle name="Percent 2 4 6 3 5" xfId="50805"/>
    <cellStyle name="Percent 2 4 6 4" xfId="20191"/>
    <cellStyle name="Percent 2 4 6 4 2" xfId="32446"/>
    <cellStyle name="Percent 2 4 6 4 3" xfId="44687"/>
    <cellStyle name="Percent 2 4 6 5" xfId="26331"/>
    <cellStyle name="Percent 2 4 6 6" xfId="38573"/>
    <cellStyle name="Percent 2 4 6 7" xfId="50802"/>
    <cellStyle name="Percent 2 4 7" xfId="12265"/>
    <cellStyle name="Percent 2 4 7 2" xfId="12266"/>
    <cellStyle name="Percent 2 4 7 2 2" xfId="20196"/>
    <cellStyle name="Percent 2 4 7 2 2 2" xfId="32451"/>
    <cellStyle name="Percent 2 4 7 2 2 3" xfId="44692"/>
    <cellStyle name="Percent 2 4 7 2 3" xfId="26336"/>
    <cellStyle name="Percent 2 4 7 2 4" xfId="38578"/>
    <cellStyle name="Percent 2 4 7 2 5" xfId="50807"/>
    <cellStyle name="Percent 2 4 7 3" xfId="20195"/>
    <cellStyle name="Percent 2 4 7 3 2" xfId="32450"/>
    <cellStyle name="Percent 2 4 7 3 3" xfId="44691"/>
    <cellStyle name="Percent 2 4 7 4" xfId="26335"/>
    <cellStyle name="Percent 2 4 7 5" xfId="38577"/>
    <cellStyle name="Percent 2 4 7 6" xfId="50806"/>
    <cellStyle name="Percent 2 4 8" xfId="12267"/>
    <cellStyle name="Percent 2 4 8 2" xfId="20197"/>
    <cellStyle name="Percent 2 4 8 2 2" xfId="32452"/>
    <cellStyle name="Percent 2 4 8 2 3" xfId="44693"/>
    <cellStyle name="Percent 2 4 8 3" xfId="26337"/>
    <cellStyle name="Percent 2 4 8 4" xfId="38579"/>
    <cellStyle name="Percent 2 4 8 5" xfId="50808"/>
    <cellStyle name="Percent 2 4 9" xfId="20070"/>
    <cellStyle name="Percent 2 4 9 2" xfId="32325"/>
    <cellStyle name="Percent 2 4 9 3" xfId="44566"/>
    <cellStyle name="Percent 2 5" xfId="12268"/>
    <cellStyle name="Percent 2 5 10" xfId="38580"/>
    <cellStyle name="Percent 2 5 11" xfId="50809"/>
    <cellStyle name="Percent 2 5 2" xfId="12269"/>
    <cellStyle name="Percent 2 5 2 10" xfId="50810"/>
    <cellStyle name="Percent 2 5 2 2" xfId="12270"/>
    <cellStyle name="Percent 2 5 2 2 2" xfId="12271"/>
    <cellStyle name="Percent 2 5 2 2 2 2" xfId="12272"/>
    <cellStyle name="Percent 2 5 2 2 2 2 2" xfId="12273"/>
    <cellStyle name="Percent 2 5 2 2 2 2 2 2" xfId="12274"/>
    <cellStyle name="Percent 2 5 2 2 2 2 2 2 2" xfId="20204"/>
    <cellStyle name="Percent 2 5 2 2 2 2 2 2 2 2" xfId="32459"/>
    <cellStyle name="Percent 2 5 2 2 2 2 2 2 2 3" xfId="44700"/>
    <cellStyle name="Percent 2 5 2 2 2 2 2 2 3" xfId="26344"/>
    <cellStyle name="Percent 2 5 2 2 2 2 2 2 4" xfId="38586"/>
    <cellStyle name="Percent 2 5 2 2 2 2 2 2 5" xfId="50815"/>
    <cellStyle name="Percent 2 5 2 2 2 2 2 3" xfId="20203"/>
    <cellStyle name="Percent 2 5 2 2 2 2 2 3 2" xfId="32458"/>
    <cellStyle name="Percent 2 5 2 2 2 2 2 3 3" xfId="44699"/>
    <cellStyle name="Percent 2 5 2 2 2 2 2 4" xfId="26343"/>
    <cellStyle name="Percent 2 5 2 2 2 2 2 5" xfId="38585"/>
    <cellStyle name="Percent 2 5 2 2 2 2 2 6" xfId="50814"/>
    <cellStyle name="Percent 2 5 2 2 2 2 3" xfId="12275"/>
    <cellStyle name="Percent 2 5 2 2 2 2 3 2" xfId="20205"/>
    <cellStyle name="Percent 2 5 2 2 2 2 3 2 2" xfId="32460"/>
    <cellStyle name="Percent 2 5 2 2 2 2 3 2 3" xfId="44701"/>
    <cellStyle name="Percent 2 5 2 2 2 2 3 3" xfId="26345"/>
    <cellStyle name="Percent 2 5 2 2 2 2 3 4" xfId="38587"/>
    <cellStyle name="Percent 2 5 2 2 2 2 3 5" xfId="50816"/>
    <cellStyle name="Percent 2 5 2 2 2 2 4" xfId="20202"/>
    <cellStyle name="Percent 2 5 2 2 2 2 4 2" xfId="32457"/>
    <cellStyle name="Percent 2 5 2 2 2 2 4 3" xfId="44698"/>
    <cellStyle name="Percent 2 5 2 2 2 2 5" xfId="26342"/>
    <cellStyle name="Percent 2 5 2 2 2 2 6" xfId="38584"/>
    <cellStyle name="Percent 2 5 2 2 2 2 7" xfId="50813"/>
    <cellStyle name="Percent 2 5 2 2 2 3" xfId="12276"/>
    <cellStyle name="Percent 2 5 2 2 2 3 2" xfId="12277"/>
    <cellStyle name="Percent 2 5 2 2 2 3 2 2" xfId="20207"/>
    <cellStyle name="Percent 2 5 2 2 2 3 2 2 2" xfId="32462"/>
    <cellStyle name="Percent 2 5 2 2 2 3 2 2 3" xfId="44703"/>
    <cellStyle name="Percent 2 5 2 2 2 3 2 3" xfId="26347"/>
    <cellStyle name="Percent 2 5 2 2 2 3 2 4" xfId="38589"/>
    <cellStyle name="Percent 2 5 2 2 2 3 2 5" xfId="50818"/>
    <cellStyle name="Percent 2 5 2 2 2 3 3" xfId="20206"/>
    <cellStyle name="Percent 2 5 2 2 2 3 3 2" xfId="32461"/>
    <cellStyle name="Percent 2 5 2 2 2 3 3 3" xfId="44702"/>
    <cellStyle name="Percent 2 5 2 2 2 3 4" xfId="26346"/>
    <cellStyle name="Percent 2 5 2 2 2 3 5" xfId="38588"/>
    <cellStyle name="Percent 2 5 2 2 2 3 6" xfId="50817"/>
    <cellStyle name="Percent 2 5 2 2 2 4" xfId="12278"/>
    <cellStyle name="Percent 2 5 2 2 2 4 2" xfId="20208"/>
    <cellStyle name="Percent 2 5 2 2 2 4 2 2" xfId="32463"/>
    <cellStyle name="Percent 2 5 2 2 2 4 2 3" xfId="44704"/>
    <cellStyle name="Percent 2 5 2 2 2 4 3" xfId="26348"/>
    <cellStyle name="Percent 2 5 2 2 2 4 4" xfId="38590"/>
    <cellStyle name="Percent 2 5 2 2 2 4 5" xfId="50819"/>
    <cellStyle name="Percent 2 5 2 2 2 5" xfId="20201"/>
    <cellStyle name="Percent 2 5 2 2 2 5 2" xfId="32456"/>
    <cellStyle name="Percent 2 5 2 2 2 5 3" xfId="44697"/>
    <cellStyle name="Percent 2 5 2 2 2 6" xfId="26341"/>
    <cellStyle name="Percent 2 5 2 2 2 7" xfId="38583"/>
    <cellStyle name="Percent 2 5 2 2 2 8" xfId="50812"/>
    <cellStyle name="Percent 2 5 2 2 3" xfId="12279"/>
    <cellStyle name="Percent 2 5 2 2 3 2" xfId="12280"/>
    <cellStyle name="Percent 2 5 2 2 3 2 2" xfId="12281"/>
    <cellStyle name="Percent 2 5 2 2 3 2 2 2" xfId="20211"/>
    <cellStyle name="Percent 2 5 2 2 3 2 2 2 2" xfId="32466"/>
    <cellStyle name="Percent 2 5 2 2 3 2 2 2 3" xfId="44707"/>
    <cellStyle name="Percent 2 5 2 2 3 2 2 3" xfId="26351"/>
    <cellStyle name="Percent 2 5 2 2 3 2 2 4" xfId="38593"/>
    <cellStyle name="Percent 2 5 2 2 3 2 2 5" xfId="50822"/>
    <cellStyle name="Percent 2 5 2 2 3 2 3" xfId="20210"/>
    <cellStyle name="Percent 2 5 2 2 3 2 3 2" xfId="32465"/>
    <cellStyle name="Percent 2 5 2 2 3 2 3 3" xfId="44706"/>
    <cellStyle name="Percent 2 5 2 2 3 2 4" xfId="26350"/>
    <cellStyle name="Percent 2 5 2 2 3 2 5" xfId="38592"/>
    <cellStyle name="Percent 2 5 2 2 3 2 6" xfId="50821"/>
    <cellStyle name="Percent 2 5 2 2 3 3" xfId="12282"/>
    <cellStyle name="Percent 2 5 2 2 3 3 2" xfId="20212"/>
    <cellStyle name="Percent 2 5 2 2 3 3 2 2" xfId="32467"/>
    <cellStyle name="Percent 2 5 2 2 3 3 2 3" xfId="44708"/>
    <cellStyle name="Percent 2 5 2 2 3 3 3" xfId="26352"/>
    <cellStyle name="Percent 2 5 2 2 3 3 4" xfId="38594"/>
    <cellStyle name="Percent 2 5 2 2 3 3 5" xfId="50823"/>
    <cellStyle name="Percent 2 5 2 2 3 4" xfId="20209"/>
    <cellStyle name="Percent 2 5 2 2 3 4 2" xfId="32464"/>
    <cellStyle name="Percent 2 5 2 2 3 4 3" xfId="44705"/>
    <cellStyle name="Percent 2 5 2 2 3 5" xfId="26349"/>
    <cellStyle name="Percent 2 5 2 2 3 6" xfId="38591"/>
    <cellStyle name="Percent 2 5 2 2 3 7" xfId="50820"/>
    <cellStyle name="Percent 2 5 2 2 4" xfId="12283"/>
    <cellStyle name="Percent 2 5 2 2 4 2" xfId="12284"/>
    <cellStyle name="Percent 2 5 2 2 4 2 2" xfId="20214"/>
    <cellStyle name="Percent 2 5 2 2 4 2 2 2" xfId="32469"/>
    <cellStyle name="Percent 2 5 2 2 4 2 2 3" xfId="44710"/>
    <cellStyle name="Percent 2 5 2 2 4 2 3" xfId="26354"/>
    <cellStyle name="Percent 2 5 2 2 4 2 4" xfId="38596"/>
    <cellStyle name="Percent 2 5 2 2 4 2 5" xfId="50825"/>
    <cellStyle name="Percent 2 5 2 2 4 3" xfId="20213"/>
    <cellStyle name="Percent 2 5 2 2 4 3 2" xfId="32468"/>
    <cellStyle name="Percent 2 5 2 2 4 3 3" xfId="44709"/>
    <cellStyle name="Percent 2 5 2 2 4 4" xfId="26353"/>
    <cellStyle name="Percent 2 5 2 2 4 5" xfId="38595"/>
    <cellStyle name="Percent 2 5 2 2 4 6" xfId="50824"/>
    <cellStyle name="Percent 2 5 2 2 5" xfId="12285"/>
    <cellStyle name="Percent 2 5 2 2 5 2" xfId="20215"/>
    <cellStyle name="Percent 2 5 2 2 5 2 2" xfId="32470"/>
    <cellStyle name="Percent 2 5 2 2 5 2 3" xfId="44711"/>
    <cellStyle name="Percent 2 5 2 2 5 3" xfId="26355"/>
    <cellStyle name="Percent 2 5 2 2 5 4" xfId="38597"/>
    <cellStyle name="Percent 2 5 2 2 5 5" xfId="50826"/>
    <cellStyle name="Percent 2 5 2 2 6" xfId="20200"/>
    <cellStyle name="Percent 2 5 2 2 6 2" xfId="32455"/>
    <cellStyle name="Percent 2 5 2 2 6 3" xfId="44696"/>
    <cellStyle name="Percent 2 5 2 2 7" xfId="26340"/>
    <cellStyle name="Percent 2 5 2 2 8" xfId="38582"/>
    <cellStyle name="Percent 2 5 2 2 9" xfId="50811"/>
    <cellStyle name="Percent 2 5 2 3" xfId="12286"/>
    <cellStyle name="Percent 2 5 2 3 2" xfId="12287"/>
    <cellStyle name="Percent 2 5 2 3 2 2" xfId="12288"/>
    <cellStyle name="Percent 2 5 2 3 2 2 2" xfId="12289"/>
    <cellStyle name="Percent 2 5 2 3 2 2 2 2" xfId="20219"/>
    <cellStyle name="Percent 2 5 2 3 2 2 2 2 2" xfId="32474"/>
    <cellStyle name="Percent 2 5 2 3 2 2 2 2 3" xfId="44715"/>
    <cellStyle name="Percent 2 5 2 3 2 2 2 3" xfId="26359"/>
    <cellStyle name="Percent 2 5 2 3 2 2 2 4" xfId="38601"/>
    <cellStyle name="Percent 2 5 2 3 2 2 2 5" xfId="50830"/>
    <cellStyle name="Percent 2 5 2 3 2 2 3" xfId="20218"/>
    <cellStyle name="Percent 2 5 2 3 2 2 3 2" xfId="32473"/>
    <cellStyle name="Percent 2 5 2 3 2 2 3 3" xfId="44714"/>
    <cellStyle name="Percent 2 5 2 3 2 2 4" xfId="26358"/>
    <cellStyle name="Percent 2 5 2 3 2 2 5" xfId="38600"/>
    <cellStyle name="Percent 2 5 2 3 2 2 6" xfId="50829"/>
    <cellStyle name="Percent 2 5 2 3 2 3" xfId="12290"/>
    <cellStyle name="Percent 2 5 2 3 2 3 2" xfId="20220"/>
    <cellStyle name="Percent 2 5 2 3 2 3 2 2" xfId="32475"/>
    <cellStyle name="Percent 2 5 2 3 2 3 2 3" xfId="44716"/>
    <cellStyle name="Percent 2 5 2 3 2 3 3" xfId="26360"/>
    <cellStyle name="Percent 2 5 2 3 2 3 4" xfId="38602"/>
    <cellStyle name="Percent 2 5 2 3 2 3 5" xfId="50831"/>
    <cellStyle name="Percent 2 5 2 3 2 4" xfId="20217"/>
    <cellStyle name="Percent 2 5 2 3 2 4 2" xfId="32472"/>
    <cellStyle name="Percent 2 5 2 3 2 4 3" xfId="44713"/>
    <cellStyle name="Percent 2 5 2 3 2 5" xfId="26357"/>
    <cellStyle name="Percent 2 5 2 3 2 6" xfId="38599"/>
    <cellStyle name="Percent 2 5 2 3 2 7" xfId="50828"/>
    <cellStyle name="Percent 2 5 2 3 3" xfId="12291"/>
    <cellStyle name="Percent 2 5 2 3 3 2" xfId="12292"/>
    <cellStyle name="Percent 2 5 2 3 3 2 2" xfId="20222"/>
    <cellStyle name="Percent 2 5 2 3 3 2 2 2" xfId="32477"/>
    <cellStyle name="Percent 2 5 2 3 3 2 2 3" xfId="44718"/>
    <cellStyle name="Percent 2 5 2 3 3 2 3" xfId="26362"/>
    <cellStyle name="Percent 2 5 2 3 3 2 4" xfId="38604"/>
    <cellStyle name="Percent 2 5 2 3 3 2 5" xfId="50833"/>
    <cellStyle name="Percent 2 5 2 3 3 3" xfId="20221"/>
    <cellStyle name="Percent 2 5 2 3 3 3 2" xfId="32476"/>
    <cellStyle name="Percent 2 5 2 3 3 3 3" xfId="44717"/>
    <cellStyle name="Percent 2 5 2 3 3 4" xfId="26361"/>
    <cellStyle name="Percent 2 5 2 3 3 5" xfId="38603"/>
    <cellStyle name="Percent 2 5 2 3 3 6" xfId="50832"/>
    <cellStyle name="Percent 2 5 2 3 4" xfId="12293"/>
    <cellStyle name="Percent 2 5 2 3 4 2" xfId="20223"/>
    <cellStyle name="Percent 2 5 2 3 4 2 2" xfId="32478"/>
    <cellStyle name="Percent 2 5 2 3 4 2 3" xfId="44719"/>
    <cellStyle name="Percent 2 5 2 3 4 3" xfId="26363"/>
    <cellStyle name="Percent 2 5 2 3 4 4" xfId="38605"/>
    <cellStyle name="Percent 2 5 2 3 4 5" xfId="50834"/>
    <cellStyle name="Percent 2 5 2 3 5" xfId="20216"/>
    <cellStyle name="Percent 2 5 2 3 5 2" xfId="32471"/>
    <cellStyle name="Percent 2 5 2 3 5 3" xfId="44712"/>
    <cellStyle name="Percent 2 5 2 3 6" xfId="26356"/>
    <cellStyle name="Percent 2 5 2 3 7" xfId="38598"/>
    <cellStyle name="Percent 2 5 2 3 8" xfId="50827"/>
    <cellStyle name="Percent 2 5 2 4" xfId="12294"/>
    <cellStyle name="Percent 2 5 2 4 2" xfId="12295"/>
    <cellStyle name="Percent 2 5 2 4 2 2" xfId="12296"/>
    <cellStyle name="Percent 2 5 2 4 2 2 2" xfId="20226"/>
    <cellStyle name="Percent 2 5 2 4 2 2 2 2" xfId="32481"/>
    <cellStyle name="Percent 2 5 2 4 2 2 2 3" xfId="44722"/>
    <cellStyle name="Percent 2 5 2 4 2 2 3" xfId="26366"/>
    <cellStyle name="Percent 2 5 2 4 2 2 4" xfId="38608"/>
    <cellStyle name="Percent 2 5 2 4 2 2 5" xfId="50837"/>
    <cellStyle name="Percent 2 5 2 4 2 3" xfId="20225"/>
    <cellStyle name="Percent 2 5 2 4 2 3 2" xfId="32480"/>
    <cellStyle name="Percent 2 5 2 4 2 3 3" xfId="44721"/>
    <cellStyle name="Percent 2 5 2 4 2 4" xfId="26365"/>
    <cellStyle name="Percent 2 5 2 4 2 5" xfId="38607"/>
    <cellStyle name="Percent 2 5 2 4 2 6" xfId="50836"/>
    <cellStyle name="Percent 2 5 2 4 3" xfId="12297"/>
    <cellStyle name="Percent 2 5 2 4 3 2" xfId="20227"/>
    <cellStyle name="Percent 2 5 2 4 3 2 2" xfId="32482"/>
    <cellStyle name="Percent 2 5 2 4 3 2 3" xfId="44723"/>
    <cellStyle name="Percent 2 5 2 4 3 3" xfId="26367"/>
    <cellStyle name="Percent 2 5 2 4 3 4" xfId="38609"/>
    <cellStyle name="Percent 2 5 2 4 3 5" xfId="50838"/>
    <cellStyle name="Percent 2 5 2 4 4" xfId="20224"/>
    <cellStyle name="Percent 2 5 2 4 4 2" xfId="32479"/>
    <cellStyle name="Percent 2 5 2 4 4 3" xfId="44720"/>
    <cellStyle name="Percent 2 5 2 4 5" xfId="26364"/>
    <cellStyle name="Percent 2 5 2 4 6" xfId="38606"/>
    <cellStyle name="Percent 2 5 2 4 7" xfId="50835"/>
    <cellStyle name="Percent 2 5 2 5" xfId="12298"/>
    <cellStyle name="Percent 2 5 2 5 2" xfId="12299"/>
    <cellStyle name="Percent 2 5 2 5 2 2" xfId="20229"/>
    <cellStyle name="Percent 2 5 2 5 2 2 2" xfId="32484"/>
    <cellStyle name="Percent 2 5 2 5 2 2 3" xfId="44725"/>
    <cellStyle name="Percent 2 5 2 5 2 3" xfId="26369"/>
    <cellStyle name="Percent 2 5 2 5 2 4" xfId="38611"/>
    <cellStyle name="Percent 2 5 2 5 2 5" xfId="50840"/>
    <cellStyle name="Percent 2 5 2 5 3" xfId="20228"/>
    <cellStyle name="Percent 2 5 2 5 3 2" xfId="32483"/>
    <cellStyle name="Percent 2 5 2 5 3 3" xfId="44724"/>
    <cellStyle name="Percent 2 5 2 5 4" xfId="26368"/>
    <cellStyle name="Percent 2 5 2 5 5" xfId="38610"/>
    <cellStyle name="Percent 2 5 2 5 6" xfId="50839"/>
    <cellStyle name="Percent 2 5 2 6" xfId="12300"/>
    <cellStyle name="Percent 2 5 2 6 2" xfId="20230"/>
    <cellStyle name="Percent 2 5 2 6 2 2" xfId="32485"/>
    <cellStyle name="Percent 2 5 2 6 2 3" xfId="44726"/>
    <cellStyle name="Percent 2 5 2 6 3" xfId="26370"/>
    <cellStyle name="Percent 2 5 2 6 4" xfId="38612"/>
    <cellStyle name="Percent 2 5 2 6 5" xfId="50841"/>
    <cellStyle name="Percent 2 5 2 7" xfId="20199"/>
    <cellStyle name="Percent 2 5 2 7 2" xfId="32454"/>
    <cellStyle name="Percent 2 5 2 7 3" xfId="44695"/>
    <cellStyle name="Percent 2 5 2 8" xfId="26339"/>
    <cellStyle name="Percent 2 5 2 9" xfId="38581"/>
    <cellStyle name="Percent 2 5 3" xfId="12301"/>
    <cellStyle name="Percent 2 5 3 2" xfId="12302"/>
    <cellStyle name="Percent 2 5 3 2 2" xfId="12303"/>
    <cellStyle name="Percent 2 5 3 2 2 2" xfId="12304"/>
    <cellStyle name="Percent 2 5 3 2 2 2 2" xfId="12305"/>
    <cellStyle name="Percent 2 5 3 2 2 2 2 2" xfId="20235"/>
    <cellStyle name="Percent 2 5 3 2 2 2 2 2 2" xfId="32490"/>
    <cellStyle name="Percent 2 5 3 2 2 2 2 2 3" xfId="44731"/>
    <cellStyle name="Percent 2 5 3 2 2 2 2 3" xfId="26375"/>
    <cellStyle name="Percent 2 5 3 2 2 2 2 4" xfId="38617"/>
    <cellStyle name="Percent 2 5 3 2 2 2 2 5" xfId="50846"/>
    <cellStyle name="Percent 2 5 3 2 2 2 3" xfId="20234"/>
    <cellStyle name="Percent 2 5 3 2 2 2 3 2" xfId="32489"/>
    <cellStyle name="Percent 2 5 3 2 2 2 3 3" xfId="44730"/>
    <cellStyle name="Percent 2 5 3 2 2 2 4" xfId="26374"/>
    <cellStyle name="Percent 2 5 3 2 2 2 5" xfId="38616"/>
    <cellStyle name="Percent 2 5 3 2 2 2 6" xfId="50845"/>
    <cellStyle name="Percent 2 5 3 2 2 3" xfId="12306"/>
    <cellStyle name="Percent 2 5 3 2 2 3 2" xfId="20236"/>
    <cellStyle name="Percent 2 5 3 2 2 3 2 2" xfId="32491"/>
    <cellStyle name="Percent 2 5 3 2 2 3 2 3" xfId="44732"/>
    <cellStyle name="Percent 2 5 3 2 2 3 3" xfId="26376"/>
    <cellStyle name="Percent 2 5 3 2 2 3 4" xfId="38618"/>
    <cellStyle name="Percent 2 5 3 2 2 3 5" xfId="50847"/>
    <cellStyle name="Percent 2 5 3 2 2 4" xfId="20233"/>
    <cellStyle name="Percent 2 5 3 2 2 4 2" xfId="32488"/>
    <cellStyle name="Percent 2 5 3 2 2 4 3" xfId="44729"/>
    <cellStyle name="Percent 2 5 3 2 2 5" xfId="26373"/>
    <cellStyle name="Percent 2 5 3 2 2 6" xfId="38615"/>
    <cellStyle name="Percent 2 5 3 2 2 7" xfId="50844"/>
    <cellStyle name="Percent 2 5 3 2 3" xfId="12307"/>
    <cellStyle name="Percent 2 5 3 2 3 2" xfId="12308"/>
    <cellStyle name="Percent 2 5 3 2 3 2 2" xfId="20238"/>
    <cellStyle name="Percent 2 5 3 2 3 2 2 2" xfId="32493"/>
    <cellStyle name="Percent 2 5 3 2 3 2 2 3" xfId="44734"/>
    <cellStyle name="Percent 2 5 3 2 3 2 3" xfId="26378"/>
    <cellStyle name="Percent 2 5 3 2 3 2 4" xfId="38620"/>
    <cellStyle name="Percent 2 5 3 2 3 2 5" xfId="50849"/>
    <cellStyle name="Percent 2 5 3 2 3 3" xfId="20237"/>
    <cellStyle name="Percent 2 5 3 2 3 3 2" xfId="32492"/>
    <cellStyle name="Percent 2 5 3 2 3 3 3" xfId="44733"/>
    <cellStyle name="Percent 2 5 3 2 3 4" xfId="26377"/>
    <cellStyle name="Percent 2 5 3 2 3 5" xfId="38619"/>
    <cellStyle name="Percent 2 5 3 2 3 6" xfId="50848"/>
    <cellStyle name="Percent 2 5 3 2 4" xfId="12309"/>
    <cellStyle name="Percent 2 5 3 2 4 2" xfId="20239"/>
    <cellStyle name="Percent 2 5 3 2 4 2 2" xfId="32494"/>
    <cellStyle name="Percent 2 5 3 2 4 2 3" xfId="44735"/>
    <cellStyle name="Percent 2 5 3 2 4 3" xfId="26379"/>
    <cellStyle name="Percent 2 5 3 2 4 4" xfId="38621"/>
    <cellStyle name="Percent 2 5 3 2 4 5" xfId="50850"/>
    <cellStyle name="Percent 2 5 3 2 5" xfId="20232"/>
    <cellStyle name="Percent 2 5 3 2 5 2" xfId="32487"/>
    <cellStyle name="Percent 2 5 3 2 5 3" xfId="44728"/>
    <cellStyle name="Percent 2 5 3 2 6" xfId="26372"/>
    <cellStyle name="Percent 2 5 3 2 7" xfId="38614"/>
    <cellStyle name="Percent 2 5 3 2 8" xfId="50843"/>
    <cellStyle name="Percent 2 5 3 3" xfId="12310"/>
    <cellStyle name="Percent 2 5 3 3 2" xfId="12311"/>
    <cellStyle name="Percent 2 5 3 3 2 2" xfId="12312"/>
    <cellStyle name="Percent 2 5 3 3 2 2 2" xfId="20242"/>
    <cellStyle name="Percent 2 5 3 3 2 2 2 2" xfId="32497"/>
    <cellStyle name="Percent 2 5 3 3 2 2 2 3" xfId="44738"/>
    <cellStyle name="Percent 2 5 3 3 2 2 3" xfId="26382"/>
    <cellStyle name="Percent 2 5 3 3 2 2 4" xfId="38624"/>
    <cellStyle name="Percent 2 5 3 3 2 2 5" xfId="50853"/>
    <cellStyle name="Percent 2 5 3 3 2 3" xfId="20241"/>
    <cellStyle name="Percent 2 5 3 3 2 3 2" xfId="32496"/>
    <cellStyle name="Percent 2 5 3 3 2 3 3" xfId="44737"/>
    <cellStyle name="Percent 2 5 3 3 2 4" xfId="26381"/>
    <cellStyle name="Percent 2 5 3 3 2 5" xfId="38623"/>
    <cellStyle name="Percent 2 5 3 3 2 6" xfId="50852"/>
    <cellStyle name="Percent 2 5 3 3 3" xfId="12313"/>
    <cellStyle name="Percent 2 5 3 3 3 2" xfId="20243"/>
    <cellStyle name="Percent 2 5 3 3 3 2 2" xfId="32498"/>
    <cellStyle name="Percent 2 5 3 3 3 2 3" xfId="44739"/>
    <cellStyle name="Percent 2 5 3 3 3 3" xfId="26383"/>
    <cellStyle name="Percent 2 5 3 3 3 4" xfId="38625"/>
    <cellStyle name="Percent 2 5 3 3 3 5" xfId="50854"/>
    <cellStyle name="Percent 2 5 3 3 4" xfId="20240"/>
    <cellStyle name="Percent 2 5 3 3 4 2" xfId="32495"/>
    <cellStyle name="Percent 2 5 3 3 4 3" xfId="44736"/>
    <cellStyle name="Percent 2 5 3 3 5" xfId="26380"/>
    <cellStyle name="Percent 2 5 3 3 6" xfId="38622"/>
    <cellStyle name="Percent 2 5 3 3 7" xfId="50851"/>
    <cellStyle name="Percent 2 5 3 4" xfId="12314"/>
    <cellStyle name="Percent 2 5 3 4 2" xfId="12315"/>
    <cellStyle name="Percent 2 5 3 4 2 2" xfId="20245"/>
    <cellStyle name="Percent 2 5 3 4 2 2 2" xfId="32500"/>
    <cellStyle name="Percent 2 5 3 4 2 2 3" xfId="44741"/>
    <cellStyle name="Percent 2 5 3 4 2 3" xfId="26385"/>
    <cellStyle name="Percent 2 5 3 4 2 4" xfId="38627"/>
    <cellStyle name="Percent 2 5 3 4 2 5" xfId="50856"/>
    <cellStyle name="Percent 2 5 3 4 3" xfId="20244"/>
    <cellStyle name="Percent 2 5 3 4 3 2" xfId="32499"/>
    <cellStyle name="Percent 2 5 3 4 3 3" xfId="44740"/>
    <cellStyle name="Percent 2 5 3 4 4" xfId="26384"/>
    <cellStyle name="Percent 2 5 3 4 5" xfId="38626"/>
    <cellStyle name="Percent 2 5 3 4 6" xfId="50855"/>
    <cellStyle name="Percent 2 5 3 5" xfId="12316"/>
    <cellStyle name="Percent 2 5 3 5 2" xfId="20246"/>
    <cellStyle name="Percent 2 5 3 5 2 2" xfId="32501"/>
    <cellStyle name="Percent 2 5 3 5 2 3" xfId="44742"/>
    <cellStyle name="Percent 2 5 3 5 3" xfId="26386"/>
    <cellStyle name="Percent 2 5 3 5 4" xfId="38628"/>
    <cellStyle name="Percent 2 5 3 5 5" xfId="50857"/>
    <cellStyle name="Percent 2 5 3 6" xfId="20231"/>
    <cellStyle name="Percent 2 5 3 6 2" xfId="32486"/>
    <cellStyle name="Percent 2 5 3 6 3" xfId="44727"/>
    <cellStyle name="Percent 2 5 3 7" xfId="26371"/>
    <cellStyle name="Percent 2 5 3 8" xfId="38613"/>
    <cellStyle name="Percent 2 5 3 9" xfId="50842"/>
    <cellStyle name="Percent 2 5 4" xfId="12317"/>
    <cellStyle name="Percent 2 5 4 2" xfId="12318"/>
    <cellStyle name="Percent 2 5 4 2 2" xfId="12319"/>
    <cellStyle name="Percent 2 5 4 2 2 2" xfId="12320"/>
    <cellStyle name="Percent 2 5 4 2 2 2 2" xfId="20250"/>
    <cellStyle name="Percent 2 5 4 2 2 2 2 2" xfId="32505"/>
    <cellStyle name="Percent 2 5 4 2 2 2 2 3" xfId="44746"/>
    <cellStyle name="Percent 2 5 4 2 2 2 3" xfId="26390"/>
    <cellStyle name="Percent 2 5 4 2 2 2 4" xfId="38632"/>
    <cellStyle name="Percent 2 5 4 2 2 2 5" xfId="50861"/>
    <cellStyle name="Percent 2 5 4 2 2 3" xfId="20249"/>
    <cellStyle name="Percent 2 5 4 2 2 3 2" xfId="32504"/>
    <cellStyle name="Percent 2 5 4 2 2 3 3" xfId="44745"/>
    <cellStyle name="Percent 2 5 4 2 2 4" xfId="26389"/>
    <cellStyle name="Percent 2 5 4 2 2 5" xfId="38631"/>
    <cellStyle name="Percent 2 5 4 2 2 6" xfId="50860"/>
    <cellStyle name="Percent 2 5 4 2 3" xfId="12321"/>
    <cellStyle name="Percent 2 5 4 2 3 2" xfId="20251"/>
    <cellStyle name="Percent 2 5 4 2 3 2 2" xfId="32506"/>
    <cellStyle name="Percent 2 5 4 2 3 2 3" xfId="44747"/>
    <cellStyle name="Percent 2 5 4 2 3 3" xfId="26391"/>
    <cellStyle name="Percent 2 5 4 2 3 4" xfId="38633"/>
    <cellStyle name="Percent 2 5 4 2 3 5" xfId="50862"/>
    <cellStyle name="Percent 2 5 4 2 4" xfId="20248"/>
    <cellStyle name="Percent 2 5 4 2 4 2" xfId="32503"/>
    <cellStyle name="Percent 2 5 4 2 4 3" xfId="44744"/>
    <cellStyle name="Percent 2 5 4 2 5" xfId="26388"/>
    <cellStyle name="Percent 2 5 4 2 6" xfId="38630"/>
    <cellStyle name="Percent 2 5 4 2 7" xfId="50859"/>
    <cellStyle name="Percent 2 5 4 3" xfId="12322"/>
    <cellStyle name="Percent 2 5 4 3 2" xfId="12323"/>
    <cellStyle name="Percent 2 5 4 3 2 2" xfId="20253"/>
    <cellStyle name="Percent 2 5 4 3 2 2 2" xfId="32508"/>
    <cellStyle name="Percent 2 5 4 3 2 2 3" xfId="44749"/>
    <cellStyle name="Percent 2 5 4 3 2 3" xfId="26393"/>
    <cellStyle name="Percent 2 5 4 3 2 4" xfId="38635"/>
    <cellStyle name="Percent 2 5 4 3 2 5" xfId="50864"/>
    <cellStyle name="Percent 2 5 4 3 3" xfId="20252"/>
    <cellStyle name="Percent 2 5 4 3 3 2" xfId="32507"/>
    <cellStyle name="Percent 2 5 4 3 3 3" xfId="44748"/>
    <cellStyle name="Percent 2 5 4 3 4" xfId="26392"/>
    <cellStyle name="Percent 2 5 4 3 5" xfId="38634"/>
    <cellStyle name="Percent 2 5 4 3 6" xfId="50863"/>
    <cellStyle name="Percent 2 5 4 4" xfId="12324"/>
    <cellStyle name="Percent 2 5 4 4 2" xfId="20254"/>
    <cellStyle name="Percent 2 5 4 4 2 2" xfId="32509"/>
    <cellStyle name="Percent 2 5 4 4 2 3" xfId="44750"/>
    <cellStyle name="Percent 2 5 4 4 3" xfId="26394"/>
    <cellStyle name="Percent 2 5 4 4 4" xfId="38636"/>
    <cellStyle name="Percent 2 5 4 4 5" xfId="50865"/>
    <cellStyle name="Percent 2 5 4 5" xfId="20247"/>
    <cellStyle name="Percent 2 5 4 5 2" xfId="32502"/>
    <cellStyle name="Percent 2 5 4 5 3" xfId="44743"/>
    <cellStyle name="Percent 2 5 4 6" xfId="26387"/>
    <cellStyle name="Percent 2 5 4 7" xfId="38629"/>
    <cellStyle name="Percent 2 5 4 8" xfId="50858"/>
    <cellStyle name="Percent 2 5 5" xfId="12325"/>
    <cellStyle name="Percent 2 5 5 2" xfId="12326"/>
    <cellStyle name="Percent 2 5 5 2 2" xfId="12327"/>
    <cellStyle name="Percent 2 5 5 2 2 2" xfId="20257"/>
    <cellStyle name="Percent 2 5 5 2 2 2 2" xfId="32512"/>
    <cellStyle name="Percent 2 5 5 2 2 2 3" xfId="44753"/>
    <cellStyle name="Percent 2 5 5 2 2 3" xfId="26397"/>
    <cellStyle name="Percent 2 5 5 2 2 4" xfId="38639"/>
    <cellStyle name="Percent 2 5 5 2 2 5" xfId="50868"/>
    <cellStyle name="Percent 2 5 5 2 3" xfId="20256"/>
    <cellStyle name="Percent 2 5 5 2 3 2" xfId="32511"/>
    <cellStyle name="Percent 2 5 5 2 3 3" xfId="44752"/>
    <cellStyle name="Percent 2 5 5 2 4" xfId="26396"/>
    <cellStyle name="Percent 2 5 5 2 5" xfId="38638"/>
    <cellStyle name="Percent 2 5 5 2 6" xfId="50867"/>
    <cellStyle name="Percent 2 5 5 3" xfId="12328"/>
    <cellStyle name="Percent 2 5 5 3 2" xfId="20258"/>
    <cellStyle name="Percent 2 5 5 3 2 2" xfId="32513"/>
    <cellStyle name="Percent 2 5 5 3 2 3" xfId="44754"/>
    <cellStyle name="Percent 2 5 5 3 3" xfId="26398"/>
    <cellStyle name="Percent 2 5 5 3 4" xfId="38640"/>
    <cellStyle name="Percent 2 5 5 3 5" xfId="50869"/>
    <cellStyle name="Percent 2 5 5 4" xfId="20255"/>
    <cellStyle name="Percent 2 5 5 4 2" xfId="32510"/>
    <cellStyle name="Percent 2 5 5 4 3" xfId="44751"/>
    <cellStyle name="Percent 2 5 5 5" xfId="26395"/>
    <cellStyle name="Percent 2 5 5 6" xfId="38637"/>
    <cellStyle name="Percent 2 5 5 7" xfId="50866"/>
    <cellStyle name="Percent 2 5 6" xfId="12329"/>
    <cellStyle name="Percent 2 5 6 2" xfId="12330"/>
    <cellStyle name="Percent 2 5 6 2 2" xfId="20260"/>
    <cellStyle name="Percent 2 5 6 2 2 2" xfId="32515"/>
    <cellStyle name="Percent 2 5 6 2 2 3" xfId="44756"/>
    <cellStyle name="Percent 2 5 6 2 3" xfId="26400"/>
    <cellStyle name="Percent 2 5 6 2 4" xfId="38642"/>
    <cellStyle name="Percent 2 5 6 2 5" xfId="50871"/>
    <cellStyle name="Percent 2 5 6 3" xfId="20259"/>
    <cellStyle name="Percent 2 5 6 3 2" xfId="32514"/>
    <cellStyle name="Percent 2 5 6 3 3" xfId="44755"/>
    <cellStyle name="Percent 2 5 6 4" xfId="26399"/>
    <cellStyle name="Percent 2 5 6 5" xfId="38641"/>
    <cellStyle name="Percent 2 5 6 6" xfId="50870"/>
    <cellStyle name="Percent 2 5 7" xfId="12331"/>
    <cellStyle name="Percent 2 5 7 2" xfId="20261"/>
    <cellStyle name="Percent 2 5 7 2 2" xfId="32516"/>
    <cellStyle name="Percent 2 5 7 2 3" xfId="44757"/>
    <cellStyle name="Percent 2 5 7 3" xfId="26401"/>
    <cellStyle name="Percent 2 5 7 4" xfId="38643"/>
    <cellStyle name="Percent 2 5 7 5" xfId="50872"/>
    <cellStyle name="Percent 2 5 8" xfId="20198"/>
    <cellStyle name="Percent 2 5 8 2" xfId="32453"/>
    <cellStyle name="Percent 2 5 8 3" xfId="44694"/>
    <cellStyle name="Percent 2 5 9" xfId="26338"/>
    <cellStyle name="Percent 2 6" xfId="12332"/>
    <cellStyle name="Percent 2 6 10" xfId="50873"/>
    <cellStyle name="Percent 2 6 2" xfId="12333"/>
    <cellStyle name="Percent 2 6 2 2" xfId="12334"/>
    <cellStyle name="Percent 2 6 2 2 2" xfId="12335"/>
    <cellStyle name="Percent 2 6 2 2 2 2" xfId="12336"/>
    <cellStyle name="Percent 2 6 2 2 2 2 2" xfId="12337"/>
    <cellStyle name="Percent 2 6 2 2 2 2 2 2" xfId="20267"/>
    <cellStyle name="Percent 2 6 2 2 2 2 2 2 2" xfId="32522"/>
    <cellStyle name="Percent 2 6 2 2 2 2 2 2 3" xfId="44763"/>
    <cellStyle name="Percent 2 6 2 2 2 2 2 3" xfId="26407"/>
    <cellStyle name="Percent 2 6 2 2 2 2 2 4" xfId="38649"/>
    <cellStyle name="Percent 2 6 2 2 2 2 2 5" xfId="50878"/>
    <cellStyle name="Percent 2 6 2 2 2 2 3" xfId="20266"/>
    <cellStyle name="Percent 2 6 2 2 2 2 3 2" xfId="32521"/>
    <cellStyle name="Percent 2 6 2 2 2 2 3 3" xfId="44762"/>
    <cellStyle name="Percent 2 6 2 2 2 2 4" xfId="26406"/>
    <cellStyle name="Percent 2 6 2 2 2 2 5" xfId="38648"/>
    <cellStyle name="Percent 2 6 2 2 2 2 6" xfId="50877"/>
    <cellStyle name="Percent 2 6 2 2 2 3" xfId="12338"/>
    <cellStyle name="Percent 2 6 2 2 2 3 2" xfId="20268"/>
    <cellStyle name="Percent 2 6 2 2 2 3 2 2" xfId="32523"/>
    <cellStyle name="Percent 2 6 2 2 2 3 2 3" xfId="44764"/>
    <cellStyle name="Percent 2 6 2 2 2 3 3" xfId="26408"/>
    <cellStyle name="Percent 2 6 2 2 2 3 4" xfId="38650"/>
    <cellStyle name="Percent 2 6 2 2 2 3 5" xfId="50879"/>
    <cellStyle name="Percent 2 6 2 2 2 4" xfId="20265"/>
    <cellStyle name="Percent 2 6 2 2 2 4 2" xfId="32520"/>
    <cellStyle name="Percent 2 6 2 2 2 4 3" xfId="44761"/>
    <cellStyle name="Percent 2 6 2 2 2 5" xfId="26405"/>
    <cellStyle name="Percent 2 6 2 2 2 6" xfId="38647"/>
    <cellStyle name="Percent 2 6 2 2 2 7" xfId="50876"/>
    <cellStyle name="Percent 2 6 2 2 3" xfId="12339"/>
    <cellStyle name="Percent 2 6 2 2 3 2" xfId="12340"/>
    <cellStyle name="Percent 2 6 2 2 3 2 2" xfId="20270"/>
    <cellStyle name="Percent 2 6 2 2 3 2 2 2" xfId="32525"/>
    <cellStyle name="Percent 2 6 2 2 3 2 2 3" xfId="44766"/>
    <cellStyle name="Percent 2 6 2 2 3 2 3" xfId="26410"/>
    <cellStyle name="Percent 2 6 2 2 3 2 4" xfId="38652"/>
    <cellStyle name="Percent 2 6 2 2 3 2 5" xfId="50881"/>
    <cellStyle name="Percent 2 6 2 2 3 3" xfId="20269"/>
    <cellStyle name="Percent 2 6 2 2 3 3 2" xfId="32524"/>
    <cellStyle name="Percent 2 6 2 2 3 3 3" xfId="44765"/>
    <cellStyle name="Percent 2 6 2 2 3 4" xfId="26409"/>
    <cellStyle name="Percent 2 6 2 2 3 5" xfId="38651"/>
    <cellStyle name="Percent 2 6 2 2 3 6" xfId="50880"/>
    <cellStyle name="Percent 2 6 2 2 4" xfId="12341"/>
    <cellStyle name="Percent 2 6 2 2 4 2" xfId="20271"/>
    <cellStyle name="Percent 2 6 2 2 4 2 2" xfId="32526"/>
    <cellStyle name="Percent 2 6 2 2 4 2 3" xfId="44767"/>
    <cellStyle name="Percent 2 6 2 2 4 3" xfId="26411"/>
    <cellStyle name="Percent 2 6 2 2 4 4" xfId="38653"/>
    <cellStyle name="Percent 2 6 2 2 4 5" xfId="50882"/>
    <cellStyle name="Percent 2 6 2 2 5" xfId="20264"/>
    <cellStyle name="Percent 2 6 2 2 5 2" xfId="32519"/>
    <cellStyle name="Percent 2 6 2 2 5 3" xfId="44760"/>
    <cellStyle name="Percent 2 6 2 2 6" xfId="26404"/>
    <cellStyle name="Percent 2 6 2 2 7" xfId="38646"/>
    <cellStyle name="Percent 2 6 2 2 8" xfId="50875"/>
    <cellStyle name="Percent 2 6 2 3" xfId="12342"/>
    <cellStyle name="Percent 2 6 2 3 2" xfId="12343"/>
    <cellStyle name="Percent 2 6 2 3 2 2" xfId="12344"/>
    <cellStyle name="Percent 2 6 2 3 2 2 2" xfId="20274"/>
    <cellStyle name="Percent 2 6 2 3 2 2 2 2" xfId="32529"/>
    <cellStyle name="Percent 2 6 2 3 2 2 2 3" xfId="44770"/>
    <cellStyle name="Percent 2 6 2 3 2 2 3" xfId="26414"/>
    <cellStyle name="Percent 2 6 2 3 2 2 4" xfId="38656"/>
    <cellStyle name="Percent 2 6 2 3 2 2 5" xfId="50885"/>
    <cellStyle name="Percent 2 6 2 3 2 3" xfId="20273"/>
    <cellStyle name="Percent 2 6 2 3 2 3 2" xfId="32528"/>
    <cellStyle name="Percent 2 6 2 3 2 3 3" xfId="44769"/>
    <cellStyle name="Percent 2 6 2 3 2 4" xfId="26413"/>
    <cellStyle name="Percent 2 6 2 3 2 5" xfId="38655"/>
    <cellStyle name="Percent 2 6 2 3 2 6" xfId="50884"/>
    <cellStyle name="Percent 2 6 2 3 3" xfId="12345"/>
    <cellStyle name="Percent 2 6 2 3 3 2" xfId="20275"/>
    <cellStyle name="Percent 2 6 2 3 3 2 2" xfId="32530"/>
    <cellStyle name="Percent 2 6 2 3 3 2 3" xfId="44771"/>
    <cellStyle name="Percent 2 6 2 3 3 3" xfId="26415"/>
    <cellStyle name="Percent 2 6 2 3 3 4" xfId="38657"/>
    <cellStyle name="Percent 2 6 2 3 3 5" xfId="50886"/>
    <cellStyle name="Percent 2 6 2 3 4" xfId="20272"/>
    <cellStyle name="Percent 2 6 2 3 4 2" xfId="32527"/>
    <cellStyle name="Percent 2 6 2 3 4 3" xfId="44768"/>
    <cellStyle name="Percent 2 6 2 3 5" xfId="26412"/>
    <cellStyle name="Percent 2 6 2 3 6" xfId="38654"/>
    <cellStyle name="Percent 2 6 2 3 7" xfId="50883"/>
    <cellStyle name="Percent 2 6 2 4" xfId="12346"/>
    <cellStyle name="Percent 2 6 2 4 2" xfId="12347"/>
    <cellStyle name="Percent 2 6 2 4 2 2" xfId="20277"/>
    <cellStyle name="Percent 2 6 2 4 2 2 2" xfId="32532"/>
    <cellStyle name="Percent 2 6 2 4 2 2 3" xfId="44773"/>
    <cellStyle name="Percent 2 6 2 4 2 3" xfId="26417"/>
    <cellStyle name="Percent 2 6 2 4 2 4" xfId="38659"/>
    <cellStyle name="Percent 2 6 2 4 2 5" xfId="50888"/>
    <cellStyle name="Percent 2 6 2 4 3" xfId="20276"/>
    <cellStyle name="Percent 2 6 2 4 3 2" xfId="32531"/>
    <cellStyle name="Percent 2 6 2 4 3 3" xfId="44772"/>
    <cellStyle name="Percent 2 6 2 4 4" xfId="26416"/>
    <cellStyle name="Percent 2 6 2 4 5" xfId="38658"/>
    <cellStyle name="Percent 2 6 2 4 6" xfId="50887"/>
    <cellStyle name="Percent 2 6 2 5" xfId="12348"/>
    <cellStyle name="Percent 2 6 2 5 2" xfId="20278"/>
    <cellStyle name="Percent 2 6 2 5 2 2" xfId="32533"/>
    <cellStyle name="Percent 2 6 2 5 2 3" xfId="44774"/>
    <cellStyle name="Percent 2 6 2 5 3" xfId="26418"/>
    <cellStyle name="Percent 2 6 2 5 4" xfId="38660"/>
    <cellStyle name="Percent 2 6 2 5 5" xfId="50889"/>
    <cellStyle name="Percent 2 6 2 6" xfId="20263"/>
    <cellStyle name="Percent 2 6 2 6 2" xfId="32518"/>
    <cellStyle name="Percent 2 6 2 6 3" xfId="44759"/>
    <cellStyle name="Percent 2 6 2 7" xfId="26403"/>
    <cellStyle name="Percent 2 6 2 8" xfId="38645"/>
    <cellStyle name="Percent 2 6 2 9" xfId="50874"/>
    <cellStyle name="Percent 2 6 3" xfId="12349"/>
    <cellStyle name="Percent 2 6 3 2" xfId="12350"/>
    <cellStyle name="Percent 2 6 3 2 2" xfId="12351"/>
    <cellStyle name="Percent 2 6 3 2 2 2" xfId="12352"/>
    <cellStyle name="Percent 2 6 3 2 2 2 2" xfId="20282"/>
    <cellStyle name="Percent 2 6 3 2 2 2 2 2" xfId="32537"/>
    <cellStyle name="Percent 2 6 3 2 2 2 2 3" xfId="44778"/>
    <cellStyle name="Percent 2 6 3 2 2 2 3" xfId="26422"/>
    <cellStyle name="Percent 2 6 3 2 2 2 4" xfId="38664"/>
    <cellStyle name="Percent 2 6 3 2 2 2 5" xfId="50893"/>
    <cellStyle name="Percent 2 6 3 2 2 3" xfId="20281"/>
    <cellStyle name="Percent 2 6 3 2 2 3 2" xfId="32536"/>
    <cellStyle name="Percent 2 6 3 2 2 3 3" xfId="44777"/>
    <cellStyle name="Percent 2 6 3 2 2 4" xfId="26421"/>
    <cellStyle name="Percent 2 6 3 2 2 5" xfId="38663"/>
    <cellStyle name="Percent 2 6 3 2 2 6" xfId="50892"/>
    <cellStyle name="Percent 2 6 3 2 3" xfId="12353"/>
    <cellStyle name="Percent 2 6 3 2 3 2" xfId="20283"/>
    <cellStyle name="Percent 2 6 3 2 3 2 2" xfId="32538"/>
    <cellStyle name="Percent 2 6 3 2 3 2 3" xfId="44779"/>
    <cellStyle name="Percent 2 6 3 2 3 3" xfId="26423"/>
    <cellStyle name="Percent 2 6 3 2 3 4" xfId="38665"/>
    <cellStyle name="Percent 2 6 3 2 3 5" xfId="50894"/>
    <cellStyle name="Percent 2 6 3 2 4" xfId="20280"/>
    <cellStyle name="Percent 2 6 3 2 4 2" xfId="32535"/>
    <cellStyle name="Percent 2 6 3 2 4 3" xfId="44776"/>
    <cellStyle name="Percent 2 6 3 2 5" xfId="26420"/>
    <cellStyle name="Percent 2 6 3 2 6" xfId="38662"/>
    <cellStyle name="Percent 2 6 3 2 7" xfId="50891"/>
    <cellStyle name="Percent 2 6 3 3" xfId="12354"/>
    <cellStyle name="Percent 2 6 3 3 2" xfId="12355"/>
    <cellStyle name="Percent 2 6 3 3 2 2" xfId="20285"/>
    <cellStyle name="Percent 2 6 3 3 2 2 2" xfId="32540"/>
    <cellStyle name="Percent 2 6 3 3 2 2 3" xfId="44781"/>
    <cellStyle name="Percent 2 6 3 3 2 3" xfId="26425"/>
    <cellStyle name="Percent 2 6 3 3 2 4" xfId="38667"/>
    <cellStyle name="Percent 2 6 3 3 2 5" xfId="50896"/>
    <cellStyle name="Percent 2 6 3 3 3" xfId="20284"/>
    <cellStyle name="Percent 2 6 3 3 3 2" xfId="32539"/>
    <cellStyle name="Percent 2 6 3 3 3 3" xfId="44780"/>
    <cellStyle name="Percent 2 6 3 3 4" xfId="26424"/>
    <cellStyle name="Percent 2 6 3 3 5" xfId="38666"/>
    <cellStyle name="Percent 2 6 3 3 6" xfId="50895"/>
    <cellStyle name="Percent 2 6 3 4" xfId="12356"/>
    <cellStyle name="Percent 2 6 3 4 2" xfId="20286"/>
    <cellStyle name="Percent 2 6 3 4 2 2" xfId="32541"/>
    <cellStyle name="Percent 2 6 3 4 2 3" xfId="44782"/>
    <cellStyle name="Percent 2 6 3 4 3" xfId="26426"/>
    <cellStyle name="Percent 2 6 3 4 4" xfId="38668"/>
    <cellStyle name="Percent 2 6 3 4 5" xfId="50897"/>
    <cellStyle name="Percent 2 6 3 5" xfId="20279"/>
    <cellStyle name="Percent 2 6 3 5 2" xfId="32534"/>
    <cellStyle name="Percent 2 6 3 5 3" xfId="44775"/>
    <cellStyle name="Percent 2 6 3 6" xfId="26419"/>
    <cellStyle name="Percent 2 6 3 7" xfId="38661"/>
    <cellStyle name="Percent 2 6 3 8" xfId="50890"/>
    <cellStyle name="Percent 2 6 4" xfId="12357"/>
    <cellStyle name="Percent 2 6 4 2" xfId="12358"/>
    <cellStyle name="Percent 2 6 4 2 2" xfId="12359"/>
    <cellStyle name="Percent 2 6 4 2 2 2" xfId="20289"/>
    <cellStyle name="Percent 2 6 4 2 2 2 2" xfId="32544"/>
    <cellStyle name="Percent 2 6 4 2 2 2 3" xfId="44785"/>
    <cellStyle name="Percent 2 6 4 2 2 3" xfId="26429"/>
    <cellStyle name="Percent 2 6 4 2 2 4" xfId="38671"/>
    <cellStyle name="Percent 2 6 4 2 2 5" xfId="50900"/>
    <cellStyle name="Percent 2 6 4 2 3" xfId="20288"/>
    <cellStyle name="Percent 2 6 4 2 3 2" xfId="32543"/>
    <cellStyle name="Percent 2 6 4 2 3 3" xfId="44784"/>
    <cellStyle name="Percent 2 6 4 2 4" xfId="26428"/>
    <cellStyle name="Percent 2 6 4 2 5" xfId="38670"/>
    <cellStyle name="Percent 2 6 4 2 6" xfId="50899"/>
    <cellStyle name="Percent 2 6 4 3" xfId="12360"/>
    <cellStyle name="Percent 2 6 4 3 2" xfId="20290"/>
    <cellStyle name="Percent 2 6 4 3 2 2" xfId="32545"/>
    <cellStyle name="Percent 2 6 4 3 2 3" xfId="44786"/>
    <cellStyle name="Percent 2 6 4 3 3" xfId="26430"/>
    <cellStyle name="Percent 2 6 4 3 4" xfId="38672"/>
    <cellStyle name="Percent 2 6 4 3 5" xfId="50901"/>
    <cellStyle name="Percent 2 6 4 4" xfId="20287"/>
    <cellStyle name="Percent 2 6 4 4 2" xfId="32542"/>
    <cellStyle name="Percent 2 6 4 4 3" xfId="44783"/>
    <cellStyle name="Percent 2 6 4 5" xfId="26427"/>
    <cellStyle name="Percent 2 6 4 6" xfId="38669"/>
    <cellStyle name="Percent 2 6 4 7" xfId="50898"/>
    <cellStyle name="Percent 2 6 5" xfId="12361"/>
    <cellStyle name="Percent 2 6 5 2" xfId="12362"/>
    <cellStyle name="Percent 2 6 5 2 2" xfId="20292"/>
    <cellStyle name="Percent 2 6 5 2 2 2" xfId="32547"/>
    <cellStyle name="Percent 2 6 5 2 2 3" xfId="44788"/>
    <cellStyle name="Percent 2 6 5 2 3" xfId="26432"/>
    <cellStyle name="Percent 2 6 5 2 4" xfId="38674"/>
    <cellStyle name="Percent 2 6 5 2 5" xfId="50903"/>
    <cellStyle name="Percent 2 6 5 3" xfId="20291"/>
    <cellStyle name="Percent 2 6 5 3 2" xfId="32546"/>
    <cellStyle name="Percent 2 6 5 3 3" xfId="44787"/>
    <cellStyle name="Percent 2 6 5 4" xfId="26431"/>
    <cellStyle name="Percent 2 6 5 5" xfId="38673"/>
    <cellStyle name="Percent 2 6 5 6" xfId="50902"/>
    <cellStyle name="Percent 2 6 6" xfId="12363"/>
    <cellStyle name="Percent 2 6 6 2" xfId="20293"/>
    <cellStyle name="Percent 2 6 6 2 2" xfId="32548"/>
    <cellStyle name="Percent 2 6 6 2 3" xfId="44789"/>
    <cellStyle name="Percent 2 6 6 3" xfId="26433"/>
    <cellStyle name="Percent 2 6 6 4" xfId="38675"/>
    <cellStyle name="Percent 2 6 6 5" xfId="50904"/>
    <cellStyle name="Percent 2 6 7" xfId="20262"/>
    <cellStyle name="Percent 2 6 7 2" xfId="32517"/>
    <cellStyle name="Percent 2 6 7 3" xfId="44758"/>
    <cellStyle name="Percent 2 6 8" xfId="26402"/>
    <cellStyle name="Percent 2 6 9" xfId="38644"/>
    <cellStyle name="Percent 2 7" xfId="12364"/>
    <cellStyle name="Percent 2 7 2" xfId="12365"/>
    <cellStyle name="Percent 2 7 2 2" xfId="12366"/>
    <cellStyle name="Percent 2 7 2 2 2" xfId="12367"/>
    <cellStyle name="Percent 2 7 2 2 2 2" xfId="12368"/>
    <cellStyle name="Percent 2 7 2 2 2 2 2" xfId="20298"/>
    <cellStyle name="Percent 2 7 2 2 2 2 2 2" xfId="32553"/>
    <cellStyle name="Percent 2 7 2 2 2 2 2 3" xfId="44794"/>
    <cellStyle name="Percent 2 7 2 2 2 2 3" xfId="26438"/>
    <cellStyle name="Percent 2 7 2 2 2 2 4" xfId="38680"/>
    <cellStyle name="Percent 2 7 2 2 2 2 5" xfId="50909"/>
    <cellStyle name="Percent 2 7 2 2 2 3" xfId="20297"/>
    <cellStyle name="Percent 2 7 2 2 2 3 2" xfId="32552"/>
    <cellStyle name="Percent 2 7 2 2 2 3 3" xfId="44793"/>
    <cellStyle name="Percent 2 7 2 2 2 4" xfId="26437"/>
    <cellStyle name="Percent 2 7 2 2 2 5" xfId="38679"/>
    <cellStyle name="Percent 2 7 2 2 2 6" xfId="50908"/>
    <cellStyle name="Percent 2 7 2 2 3" xfId="12369"/>
    <cellStyle name="Percent 2 7 2 2 3 2" xfId="20299"/>
    <cellStyle name="Percent 2 7 2 2 3 2 2" xfId="32554"/>
    <cellStyle name="Percent 2 7 2 2 3 2 3" xfId="44795"/>
    <cellStyle name="Percent 2 7 2 2 3 3" xfId="26439"/>
    <cellStyle name="Percent 2 7 2 2 3 4" xfId="38681"/>
    <cellStyle name="Percent 2 7 2 2 3 5" xfId="50910"/>
    <cellStyle name="Percent 2 7 2 2 4" xfId="20296"/>
    <cellStyle name="Percent 2 7 2 2 4 2" xfId="32551"/>
    <cellStyle name="Percent 2 7 2 2 4 3" xfId="44792"/>
    <cellStyle name="Percent 2 7 2 2 5" xfId="26436"/>
    <cellStyle name="Percent 2 7 2 2 6" xfId="38678"/>
    <cellStyle name="Percent 2 7 2 2 7" xfId="50907"/>
    <cellStyle name="Percent 2 7 2 3" xfId="12370"/>
    <cellStyle name="Percent 2 7 2 3 2" xfId="12371"/>
    <cellStyle name="Percent 2 7 2 3 2 2" xfId="20301"/>
    <cellStyle name="Percent 2 7 2 3 2 2 2" xfId="32556"/>
    <cellStyle name="Percent 2 7 2 3 2 2 3" xfId="44797"/>
    <cellStyle name="Percent 2 7 2 3 2 3" xfId="26441"/>
    <cellStyle name="Percent 2 7 2 3 2 4" xfId="38683"/>
    <cellStyle name="Percent 2 7 2 3 2 5" xfId="50912"/>
    <cellStyle name="Percent 2 7 2 3 3" xfId="20300"/>
    <cellStyle name="Percent 2 7 2 3 3 2" xfId="32555"/>
    <cellStyle name="Percent 2 7 2 3 3 3" xfId="44796"/>
    <cellStyle name="Percent 2 7 2 3 4" xfId="26440"/>
    <cellStyle name="Percent 2 7 2 3 5" xfId="38682"/>
    <cellStyle name="Percent 2 7 2 3 6" xfId="50911"/>
    <cellStyle name="Percent 2 7 2 4" xfId="12372"/>
    <cellStyle name="Percent 2 7 2 4 2" xfId="20302"/>
    <cellStyle name="Percent 2 7 2 4 2 2" xfId="32557"/>
    <cellStyle name="Percent 2 7 2 4 2 3" xfId="44798"/>
    <cellStyle name="Percent 2 7 2 4 3" xfId="26442"/>
    <cellStyle name="Percent 2 7 2 4 4" xfId="38684"/>
    <cellStyle name="Percent 2 7 2 4 5" xfId="50913"/>
    <cellStyle name="Percent 2 7 2 5" xfId="20295"/>
    <cellStyle name="Percent 2 7 2 5 2" xfId="32550"/>
    <cellStyle name="Percent 2 7 2 5 3" xfId="44791"/>
    <cellStyle name="Percent 2 7 2 6" xfId="26435"/>
    <cellStyle name="Percent 2 7 2 7" xfId="38677"/>
    <cellStyle name="Percent 2 7 2 8" xfId="50906"/>
    <cellStyle name="Percent 2 7 3" xfId="12373"/>
    <cellStyle name="Percent 2 7 3 2" xfId="12374"/>
    <cellStyle name="Percent 2 7 3 2 2" xfId="12375"/>
    <cellStyle name="Percent 2 7 3 2 2 2" xfId="20305"/>
    <cellStyle name="Percent 2 7 3 2 2 2 2" xfId="32560"/>
    <cellStyle name="Percent 2 7 3 2 2 2 3" xfId="44801"/>
    <cellStyle name="Percent 2 7 3 2 2 3" xfId="26445"/>
    <cellStyle name="Percent 2 7 3 2 2 4" xfId="38687"/>
    <cellStyle name="Percent 2 7 3 2 2 5" xfId="50916"/>
    <cellStyle name="Percent 2 7 3 2 3" xfId="20304"/>
    <cellStyle name="Percent 2 7 3 2 3 2" xfId="32559"/>
    <cellStyle name="Percent 2 7 3 2 3 3" xfId="44800"/>
    <cellStyle name="Percent 2 7 3 2 4" xfId="26444"/>
    <cellStyle name="Percent 2 7 3 2 5" xfId="38686"/>
    <cellStyle name="Percent 2 7 3 2 6" xfId="50915"/>
    <cellStyle name="Percent 2 7 3 3" xfId="12376"/>
    <cellStyle name="Percent 2 7 3 3 2" xfId="20306"/>
    <cellStyle name="Percent 2 7 3 3 2 2" xfId="32561"/>
    <cellStyle name="Percent 2 7 3 3 2 3" xfId="44802"/>
    <cellStyle name="Percent 2 7 3 3 3" xfId="26446"/>
    <cellStyle name="Percent 2 7 3 3 4" xfId="38688"/>
    <cellStyle name="Percent 2 7 3 3 5" xfId="50917"/>
    <cellStyle name="Percent 2 7 3 4" xfId="20303"/>
    <cellStyle name="Percent 2 7 3 4 2" xfId="32558"/>
    <cellStyle name="Percent 2 7 3 4 3" xfId="44799"/>
    <cellStyle name="Percent 2 7 3 5" xfId="26443"/>
    <cellStyle name="Percent 2 7 3 6" xfId="38685"/>
    <cellStyle name="Percent 2 7 3 7" xfId="50914"/>
    <cellStyle name="Percent 2 7 4" xfId="12377"/>
    <cellStyle name="Percent 2 7 4 2" xfId="12378"/>
    <cellStyle name="Percent 2 7 4 2 2" xfId="20308"/>
    <cellStyle name="Percent 2 7 4 2 2 2" xfId="32563"/>
    <cellStyle name="Percent 2 7 4 2 2 3" xfId="44804"/>
    <cellStyle name="Percent 2 7 4 2 3" xfId="26448"/>
    <cellStyle name="Percent 2 7 4 2 4" xfId="38690"/>
    <cellStyle name="Percent 2 7 4 2 5" xfId="50919"/>
    <cellStyle name="Percent 2 7 4 3" xfId="20307"/>
    <cellStyle name="Percent 2 7 4 3 2" xfId="32562"/>
    <cellStyle name="Percent 2 7 4 3 3" xfId="44803"/>
    <cellStyle name="Percent 2 7 4 4" xfId="26447"/>
    <cellStyle name="Percent 2 7 4 5" xfId="38689"/>
    <cellStyle name="Percent 2 7 4 6" xfId="50918"/>
    <cellStyle name="Percent 2 7 5" xfId="12379"/>
    <cellStyle name="Percent 2 7 5 2" xfId="20309"/>
    <cellStyle name="Percent 2 7 5 2 2" xfId="32564"/>
    <cellStyle name="Percent 2 7 5 2 3" xfId="44805"/>
    <cellStyle name="Percent 2 7 5 3" xfId="26449"/>
    <cellStyle name="Percent 2 7 5 4" xfId="38691"/>
    <cellStyle name="Percent 2 7 5 5" xfId="50920"/>
    <cellStyle name="Percent 2 7 6" xfId="20294"/>
    <cellStyle name="Percent 2 7 6 2" xfId="32549"/>
    <cellStyle name="Percent 2 7 6 3" xfId="44790"/>
    <cellStyle name="Percent 2 7 7" xfId="26434"/>
    <cellStyle name="Percent 2 7 8" xfId="38676"/>
    <cellStyle name="Percent 2 7 9" xfId="50905"/>
    <cellStyle name="Percent 2 8" xfId="12380"/>
    <cellStyle name="Percent 2 8 2" xfId="12381"/>
    <cellStyle name="Percent 2 8 2 2" xfId="12382"/>
    <cellStyle name="Percent 2 8 2 2 2" xfId="12383"/>
    <cellStyle name="Percent 2 8 2 2 2 2" xfId="20313"/>
    <cellStyle name="Percent 2 8 2 2 2 2 2" xfId="32568"/>
    <cellStyle name="Percent 2 8 2 2 2 2 3" xfId="44809"/>
    <cellStyle name="Percent 2 8 2 2 2 3" xfId="26453"/>
    <cellStyle name="Percent 2 8 2 2 2 4" xfId="38695"/>
    <cellStyle name="Percent 2 8 2 2 2 5" xfId="50924"/>
    <cellStyle name="Percent 2 8 2 2 3" xfId="20312"/>
    <cellStyle name="Percent 2 8 2 2 3 2" xfId="32567"/>
    <cellStyle name="Percent 2 8 2 2 3 3" xfId="44808"/>
    <cellStyle name="Percent 2 8 2 2 4" xfId="26452"/>
    <cellStyle name="Percent 2 8 2 2 5" xfId="38694"/>
    <cellStyle name="Percent 2 8 2 2 6" xfId="50923"/>
    <cellStyle name="Percent 2 8 2 3" xfId="12384"/>
    <cellStyle name="Percent 2 8 2 3 2" xfId="20314"/>
    <cellStyle name="Percent 2 8 2 3 2 2" xfId="32569"/>
    <cellStyle name="Percent 2 8 2 3 2 3" xfId="44810"/>
    <cellStyle name="Percent 2 8 2 3 3" xfId="26454"/>
    <cellStyle name="Percent 2 8 2 3 4" xfId="38696"/>
    <cellStyle name="Percent 2 8 2 3 5" xfId="50925"/>
    <cellStyle name="Percent 2 8 2 4" xfId="20311"/>
    <cellStyle name="Percent 2 8 2 4 2" xfId="32566"/>
    <cellStyle name="Percent 2 8 2 4 3" xfId="44807"/>
    <cellStyle name="Percent 2 8 2 5" xfId="26451"/>
    <cellStyle name="Percent 2 8 2 6" xfId="38693"/>
    <cellStyle name="Percent 2 8 2 7" xfId="50922"/>
    <cellStyle name="Percent 2 8 3" xfId="12385"/>
    <cellStyle name="Percent 2 8 3 2" xfId="12386"/>
    <cellStyle name="Percent 2 8 3 2 2" xfId="20316"/>
    <cellStyle name="Percent 2 8 3 2 2 2" xfId="32571"/>
    <cellStyle name="Percent 2 8 3 2 2 3" xfId="44812"/>
    <cellStyle name="Percent 2 8 3 2 3" xfId="26456"/>
    <cellStyle name="Percent 2 8 3 2 4" xfId="38698"/>
    <cellStyle name="Percent 2 8 3 2 5" xfId="50927"/>
    <cellStyle name="Percent 2 8 3 3" xfId="20315"/>
    <cellStyle name="Percent 2 8 3 3 2" xfId="32570"/>
    <cellStyle name="Percent 2 8 3 3 3" xfId="44811"/>
    <cellStyle name="Percent 2 8 3 4" xfId="26455"/>
    <cellStyle name="Percent 2 8 3 5" xfId="38697"/>
    <cellStyle name="Percent 2 8 3 6" xfId="50926"/>
    <cellStyle name="Percent 2 8 4" xfId="12387"/>
    <cellStyle name="Percent 2 8 4 2" xfId="20317"/>
    <cellStyle name="Percent 2 8 4 2 2" xfId="32572"/>
    <cellStyle name="Percent 2 8 4 2 3" xfId="44813"/>
    <cellStyle name="Percent 2 8 4 3" xfId="26457"/>
    <cellStyle name="Percent 2 8 4 4" xfId="38699"/>
    <cellStyle name="Percent 2 8 4 5" xfId="50928"/>
    <cellStyle name="Percent 2 8 5" xfId="20310"/>
    <cellStyle name="Percent 2 8 5 2" xfId="32565"/>
    <cellStyle name="Percent 2 8 5 3" xfId="44806"/>
    <cellStyle name="Percent 2 8 6" xfId="26450"/>
    <cellStyle name="Percent 2 8 7" xfId="38692"/>
    <cellStyle name="Percent 2 8 8" xfId="50921"/>
    <cellStyle name="Percent 2 9" xfId="12388"/>
    <cellStyle name="Percent 2 9 2" xfId="12389"/>
    <cellStyle name="Percent 2 9 2 2" xfId="12390"/>
    <cellStyle name="Percent 2 9 2 2 2" xfId="20320"/>
    <cellStyle name="Percent 2 9 2 2 2 2" xfId="32575"/>
    <cellStyle name="Percent 2 9 2 2 2 3" xfId="44816"/>
    <cellStyle name="Percent 2 9 2 2 3" xfId="26460"/>
    <cellStyle name="Percent 2 9 2 2 4" xfId="38702"/>
    <cellStyle name="Percent 2 9 2 2 5" xfId="50931"/>
    <cellStyle name="Percent 2 9 2 3" xfId="20319"/>
    <cellStyle name="Percent 2 9 2 3 2" xfId="32574"/>
    <cellStyle name="Percent 2 9 2 3 3" xfId="44815"/>
    <cellStyle name="Percent 2 9 2 4" xfId="26459"/>
    <cellStyle name="Percent 2 9 2 5" xfId="38701"/>
    <cellStyle name="Percent 2 9 2 6" xfId="50930"/>
    <cellStyle name="Percent 2 9 3" xfId="12391"/>
    <cellStyle name="Percent 2 9 3 2" xfId="20321"/>
    <cellStyle name="Percent 2 9 3 2 2" xfId="32576"/>
    <cellStyle name="Percent 2 9 3 2 3" xfId="44817"/>
    <cellStyle name="Percent 2 9 3 3" xfId="26461"/>
    <cellStyle name="Percent 2 9 3 4" xfId="38703"/>
    <cellStyle name="Percent 2 9 3 5" xfId="50932"/>
    <cellStyle name="Percent 2 9 4" xfId="20318"/>
    <cellStyle name="Percent 2 9 4 2" xfId="32573"/>
    <cellStyle name="Percent 2 9 4 3" xfId="44814"/>
    <cellStyle name="Percent 2 9 5" xfId="26458"/>
    <cellStyle name="Percent 2 9 6" xfId="38700"/>
    <cellStyle name="Percent 2 9 7" xfId="50929"/>
    <cellStyle name="Percent 3" xfId="12392"/>
    <cellStyle name="Percent 3 2" xfId="12393"/>
    <cellStyle name="Percent 3 3" xfId="26462"/>
    <cellStyle name="Percent 3 4" xfId="20357"/>
    <cellStyle name="Percent 3 5" xfId="32607"/>
    <cellStyle name="Percent 4" xfId="14207"/>
    <cellStyle name="Percent 4 2" xfId="20323"/>
    <cellStyle name="Percent 4 2 2" xfId="32578"/>
    <cellStyle name="Percent 4 2 3" xfId="44819"/>
    <cellStyle name="Percent 4 3" xfId="26464"/>
    <cellStyle name="Percent 4 4" xfId="38705"/>
    <cellStyle name="Percent 5" xfId="14214"/>
    <cellStyle name="Percent 5 2" xfId="20329"/>
    <cellStyle name="Percent 5 2 2" xfId="32583"/>
    <cellStyle name="Percent 5 2 3" xfId="44824"/>
    <cellStyle name="Percent 5 3" xfId="26469"/>
    <cellStyle name="Percent 5 4" xfId="38710"/>
    <cellStyle name="Percent 6" xfId="14217"/>
    <cellStyle name="Percent 6 2" xfId="20332"/>
    <cellStyle name="Percent 6 2 2" xfId="32586"/>
    <cellStyle name="Percent 6 2 3" xfId="44827"/>
    <cellStyle name="Percent 6 3" xfId="26472"/>
    <cellStyle name="Percent 6 4" xfId="38713"/>
    <cellStyle name="Percent 7" xfId="14220"/>
    <cellStyle name="Percent 7 2" xfId="20335"/>
    <cellStyle name="Percent 7 2 2" xfId="32589"/>
    <cellStyle name="Percent 7 2 3" xfId="44830"/>
    <cellStyle name="Percent 7 3" xfId="26475"/>
    <cellStyle name="Percent 7 4" xfId="38716"/>
    <cellStyle name="Percent 8" xfId="14223"/>
    <cellStyle name="Percent 8 2" xfId="20338"/>
    <cellStyle name="Percent 8 2 2" xfId="32592"/>
    <cellStyle name="Percent 8 2 3" xfId="44833"/>
    <cellStyle name="Percent 8 3" xfId="26478"/>
    <cellStyle name="Percent 8 4" xfId="38719"/>
    <cellStyle name="Percent 9" xfId="14226"/>
    <cellStyle name="Percent 9 2" xfId="20341"/>
    <cellStyle name="Percent 9 2 2" xfId="32595"/>
    <cellStyle name="Percent 9 2 3" xfId="44836"/>
    <cellStyle name="Percent 9 3" xfId="26481"/>
    <cellStyle name="Percent 9 4" xfId="38722"/>
    <cellStyle name="PSChar" xfId="4"/>
    <cellStyle name="PSChar 2" xfId="12394"/>
    <cellStyle name="PSChar 2 2" xfId="12395"/>
    <cellStyle name="PSDate" xfId="5"/>
    <cellStyle name="PSDate 2" xfId="12396"/>
    <cellStyle name="PSDate 2 2" xfId="12397"/>
    <cellStyle name="PSDec" xfId="6"/>
    <cellStyle name="PSDec 2" xfId="12398"/>
    <cellStyle name="PSDec 2 2" xfId="12399"/>
    <cellStyle name="PSHeading" xfId="7"/>
    <cellStyle name="PSHeading 2" xfId="12400"/>
    <cellStyle name="PSHeading 2 2" xfId="12401"/>
    <cellStyle name="PSInt" xfId="8"/>
    <cellStyle name="PSInt 2" xfId="12402"/>
    <cellStyle name="PSInt 2 2" xfId="12403"/>
    <cellStyle name="PSSpacer" xfId="9"/>
    <cellStyle name="PSSpacer 2" xfId="12404"/>
    <cellStyle name="PSSpacer 2 2" xfId="12405"/>
    <cellStyle name="Style 1" xfId="10"/>
    <cellStyle name="Title 10" xfId="12406"/>
    <cellStyle name="Title 11" xfId="12407"/>
    <cellStyle name="Title 2" xfId="12408"/>
    <cellStyle name="Title 3" xfId="12409"/>
    <cellStyle name="Title 4" xfId="12410"/>
    <cellStyle name="Title 5" xfId="12411"/>
    <cellStyle name="Title 6" xfId="12412"/>
    <cellStyle name="Title 7" xfId="12413"/>
    <cellStyle name="Title 8" xfId="12414"/>
    <cellStyle name="Title 9" xfId="12415"/>
    <cellStyle name="Total 10" xfId="12416"/>
    <cellStyle name="Total 10 2" xfId="12417"/>
    <cellStyle name="Total 10 2 2" xfId="12418"/>
    <cellStyle name="Total 10 2 2 2" xfId="12419"/>
    <cellStyle name="Total 10 2 2 3" xfId="12420"/>
    <cellStyle name="Total 10 2 2 4" xfId="12421"/>
    <cellStyle name="Total 10 2 3" xfId="12422"/>
    <cellStyle name="Total 10 2 3 2" xfId="12423"/>
    <cellStyle name="Total 10 2 3 3" xfId="12424"/>
    <cellStyle name="Total 10 2 3 4" xfId="12425"/>
    <cellStyle name="Total 10 2 4" xfId="12426"/>
    <cellStyle name="Total 10 2 4 2" xfId="12427"/>
    <cellStyle name="Total 10 2 4 3" xfId="12428"/>
    <cellStyle name="Total 10 2 5" xfId="12429"/>
    <cellStyle name="Total 10 2 5 2" xfId="12430"/>
    <cellStyle name="Total 10 2 5 3" xfId="12431"/>
    <cellStyle name="Total 10 2 6" xfId="12432"/>
    <cellStyle name="Total 10 3" xfId="12433"/>
    <cellStyle name="Total 10 3 2" xfId="12434"/>
    <cellStyle name="Total 10 3 3" xfId="12435"/>
    <cellStyle name="Total 10 3 4" xfId="12436"/>
    <cellStyle name="Total 10 4" xfId="12437"/>
    <cellStyle name="Total 10 4 2" xfId="12438"/>
    <cellStyle name="Total 10 4 3" xfId="12439"/>
    <cellStyle name="Total 10 4 4" xfId="12440"/>
    <cellStyle name="Total 10 5" xfId="12441"/>
    <cellStyle name="Total 10 5 2" xfId="12442"/>
    <cellStyle name="Total 10 5 3" xfId="12443"/>
    <cellStyle name="Total 10 6" xfId="12444"/>
    <cellStyle name="Total 10 6 2" xfId="12445"/>
    <cellStyle name="Total 10 6 3" xfId="12446"/>
    <cellStyle name="Total 10 7" xfId="12447"/>
    <cellStyle name="Total 11" xfId="12448"/>
    <cellStyle name="Total 11 2" xfId="12449"/>
    <cellStyle name="Total 11 2 2" xfId="12450"/>
    <cellStyle name="Total 11 2 3" xfId="12451"/>
    <cellStyle name="Total 11 2 4" xfId="12452"/>
    <cellStyle name="Total 11 3" xfId="12453"/>
    <cellStyle name="Total 11 3 2" xfId="12454"/>
    <cellStyle name="Total 11 3 3" xfId="12455"/>
    <cellStyle name="Total 11 3 4" xfId="12456"/>
    <cellStyle name="Total 11 4" xfId="12457"/>
    <cellStyle name="Total 11 4 2" xfId="12458"/>
    <cellStyle name="Total 11 4 3" xfId="12459"/>
    <cellStyle name="Total 11 5" xfId="12460"/>
    <cellStyle name="Total 11 5 2" xfId="12461"/>
    <cellStyle name="Total 11 5 3" xfId="12462"/>
    <cellStyle name="Total 11 6" xfId="12463"/>
    <cellStyle name="Total 12" xfId="12464"/>
    <cellStyle name="Total 12 2" xfId="12465"/>
    <cellStyle name="Total 12 3" xfId="12466"/>
    <cellStyle name="Total 12 4" xfId="12467"/>
    <cellStyle name="Total 13" xfId="12468"/>
    <cellStyle name="Total 13 2" xfId="12469"/>
    <cellStyle name="Total 13 3" xfId="12470"/>
    <cellStyle name="Total 13 4" xfId="12471"/>
    <cellStyle name="Total 14" xfId="12472"/>
    <cellStyle name="Total 14 2" xfId="12473"/>
    <cellStyle name="Total 14 3" xfId="12474"/>
    <cellStyle name="Total 14 4" xfId="12475"/>
    <cellStyle name="Total 15" xfId="12476"/>
    <cellStyle name="Total 15 2" xfId="12477"/>
    <cellStyle name="Total 15 3" xfId="12478"/>
    <cellStyle name="Total 16" xfId="12479"/>
    <cellStyle name="Total 16 2" xfId="12480"/>
    <cellStyle name="Total 16 3" xfId="12481"/>
    <cellStyle name="Total 2" xfId="12482"/>
    <cellStyle name="Total 2 2" xfId="12483"/>
    <cellStyle name="Total 2 2 2" xfId="12484"/>
    <cellStyle name="Total 2 2 2 2" xfId="12485"/>
    <cellStyle name="Total 2 2 2 2 2" xfId="12486"/>
    <cellStyle name="Total 2 2 2 2 2 2" xfId="12487"/>
    <cellStyle name="Total 2 2 2 2 2 2 2" xfId="12488"/>
    <cellStyle name="Total 2 2 2 2 2 2 2 2" xfId="12489"/>
    <cellStyle name="Total 2 2 2 2 2 2 2 3" xfId="12490"/>
    <cellStyle name="Total 2 2 2 2 2 2 2 4" xfId="12491"/>
    <cellStyle name="Total 2 2 2 2 2 2 3" xfId="12492"/>
    <cellStyle name="Total 2 2 2 2 2 2 3 2" xfId="12493"/>
    <cellStyle name="Total 2 2 2 2 2 2 3 3" xfId="12494"/>
    <cellStyle name="Total 2 2 2 2 2 2 3 4" xfId="12495"/>
    <cellStyle name="Total 2 2 2 2 2 2 4" xfId="12496"/>
    <cellStyle name="Total 2 2 2 2 2 2 4 2" xfId="12497"/>
    <cellStyle name="Total 2 2 2 2 2 2 4 3" xfId="12498"/>
    <cellStyle name="Total 2 2 2 2 2 2 5" xfId="12499"/>
    <cellStyle name="Total 2 2 2 2 2 2 5 2" xfId="12500"/>
    <cellStyle name="Total 2 2 2 2 2 2 5 3" xfId="12501"/>
    <cellStyle name="Total 2 2 2 2 2 2 6" xfId="12502"/>
    <cellStyle name="Total 2 2 2 2 2 3" xfId="12503"/>
    <cellStyle name="Total 2 2 2 2 2 3 2" xfId="12504"/>
    <cellStyle name="Total 2 2 2 2 2 3 3" xfId="12505"/>
    <cellStyle name="Total 2 2 2 2 2 3 4" xfId="12506"/>
    <cellStyle name="Total 2 2 2 2 2 4" xfId="12507"/>
    <cellStyle name="Total 2 2 2 2 2 4 2" xfId="12508"/>
    <cellStyle name="Total 2 2 2 2 2 4 3" xfId="12509"/>
    <cellStyle name="Total 2 2 2 2 2 4 4" xfId="12510"/>
    <cellStyle name="Total 2 2 2 2 2 5" xfId="12511"/>
    <cellStyle name="Total 2 2 2 2 2 5 2" xfId="12512"/>
    <cellStyle name="Total 2 2 2 2 2 5 3" xfId="12513"/>
    <cellStyle name="Total 2 2 2 2 2 6" xfId="12514"/>
    <cellStyle name="Total 2 2 2 2 2 6 2" xfId="12515"/>
    <cellStyle name="Total 2 2 2 2 2 6 3" xfId="12516"/>
    <cellStyle name="Total 2 2 2 2 2 7" xfId="12517"/>
    <cellStyle name="Total 2 2 2 2 3" xfId="12518"/>
    <cellStyle name="Total 2 2 2 2 3 2" xfId="12519"/>
    <cellStyle name="Total 2 2 2 2 3 2 2" xfId="12520"/>
    <cellStyle name="Total 2 2 2 2 3 2 3" xfId="12521"/>
    <cellStyle name="Total 2 2 2 2 3 2 4" xfId="12522"/>
    <cellStyle name="Total 2 2 2 2 3 3" xfId="12523"/>
    <cellStyle name="Total 2 2 2 2 3 3 2" xfId="12524"/>
    <cellStyle name="Total 2 2 2 2 3 3 3" xfId="12525"/>
    <cellStyle name="Total 2 2 2 2 3 3 4" xfId="12526"/>
    <cellStyle name="Total 2 2 2 2 3 4" xfId="12527"/>
    <cellStyle name="Total 2 2 2 2 3 4 2" xfId="12528"/>
    <cellStyle name="Total 2 2 2 2 3 4 3" xfId="12529"/>
    <cellStyle name="Total 2 2 2 2 3 5" xfId="12530"/>
    <cellStyle name="Total 2 2 2 2 3 5 2" xfId="12531"/>
    <cellStyle name="Total 2 2 2 2 3 5 3" xfId="12532"/>
    <cellStyle name="Total 2 2 2 2 3 6" xfId="12533"/>
    <cellStyle name="Total 2 2 2 2 4" xfId="12534"/>
    <cellStyle name="Total 2 2 2 2 4 2" xfId="12535"/>
    <cellStyle name="Total 2 2 2 2 4 3" xfId="12536"/>
    <cellStyle name="Total 2 2 2 2 4 4" xfId="12537"/>
    <cellStyle name="Total 2 2 2 2 5" xfId="12538"/>
    <cellStyle name="Total 2 2 2 2 5 2" xfId="12539"/>
    <cellStyle name="Total 2 2 2 2 5 3" xfId="12540"/>
    <cellStyle name="Total 2 2 2 2 5 4" xfId="12541"/>
    <cellStyle name="Total 2 2 2 2 6" xfId="12542"/>
    <cellStyle name="Total 2 2 2 2 6 2" xfId="12543"/>
    <cellStyle name="Total 2 2 2 2 6 3" xfId="12544"/>
    <cellStyle name="Total 2 2 2 2 7" xfId="12545"/>
    <cellStyle name="Total 2 2 2 2 7 2" xfId="12546"/>
    <cellStyle name="Total 2 2 2 2 7 3" xfId="12547"/>
    <cellStyle name="Total 2 2 2 2 8" xfId="12548"/>
    <cellStyle name="Total 2 2 2 3" xfId="12549"/>
    <cellStyle name="Total 2 2 2 3 2" xfId="12550"/>
    <cellStyle name="Total 2 2 2 3 2 2" xfId="12551"/>
    <cellStyle name="Total 2 2 2 3 2 2 2" xfId="12552"/>
    <cellStyle name="Total 2 2 2 3 2 2 3" xfId="12553"/>
    <cellStyle name="Total 2 2 2 3 2 2 4" xfId="12554"/>
    <cellStyle name="Total 2 2 2 3 2 3" xfId="12555"/>
    <cellStyle name="Total 2 2 2 3 2 3 2" xfId="12556"/>
    <cellStyle name="Total 2 2 2 3 2 3 3" xfId="12557"/>
    <cellStyle name="Total 2 2 2 3 2 3 4" xfId="12558"/>
    <cellStyle name="Total 2 2 2 3 2 4" xfId="12559"/>
    <cellStyle name="Total 2 2 2 3 2 4 2" xfId="12560"/>
    <cellStyle name="Total 2 2 2 3 2 4 3" xfId="12561"/>
    <cellStyle name="Total 2 2 2 3 2 5" xfId="12562"/>
    <cellStyle name="Total 2 2 2 3 2 5 2" xfId="12563"/>
    <cellStyle name="Total 2 2 2 3 2 5 3" xfId="12564"/>
    <cellStyle name="Total 2 2 2 3 2 6" xfId="12565"/>
    <cellStyle name="Total 2 2 2 3 3" xfId="12566"/>
    <cellStyle name="Total 2 2 2 3 3 2" xfId="12567"/>
    <cellStyle name="Total 2 2 2 3 3 3" xfId="12568"/>
    <cellStyle name="Total 2 2 2 3 3 4" xfId="12569"/>
    <cellStyle name="Total 2 2 2 3 4" xfId="12570"/>
    <cellStyle name="Total 2 2 2 3 4 2" xfId="12571"/>
    <cellStyle name="Total 2 2 2 3 4 3" xfId="12572"/>
    <cellStyle name="Total 2 2 2 3 4 4" xfId="12573"/>
    <cellStyle name="Total 2 2 2 3 5" xfId="12574"/>
    <cellStyle name="Total 2 2 2 3 5 2" xfId="12575"/>
    <cellStyle name="Total 2 2 2 3 5 3" xfId="12576"/>
    <cellStyle name="Total 2 2 2 3 6" xfId="12577"/>
    <cellStyle name="Total 2 2 2 3 6 2" xfId="12578"/>
    <cellStyle name="Total 2 2 2 3 6 3" xfId="12579"/>
    <cellStyle name="Total 2 2 2 3 7" xfId="12580"/>
    <cellStyle name="Total 2 2 2 4" xfId="12581"/>
    <cellStyle name="Total 2 2 2 4 2" xfId="12582"/>
    <cellStyle name="Total 2 2 2 4 2 2" xfId="12583"/>
    <cellStyle name="Total 2 2 2 4 2 3" xfId="12584"/>
    <cellStyle name="Total 2 2 2 4 2 4" xfId="12585"/>
    <cellStyle name="Total 2 2 2 4 3" xfId="12586"/>
    <cellStyle name="Total 2 2 2 4 3 2" xfId="12587"/>
    <cellStyle name="Total 2 2 2 4 3 3" xfId="12588"/>
    <cellStyle name="Total 2 2 2 4 3 4" xfId="12589"/>
    <cellStyle name="Total 2 2 2 4 4" xfId="12590"/>
    <cellStyle name="Total 2 2 2 4 4 2" xfId="12591"/>
    <cellStyle name="Total 2 2 2 4 4 3" xfId="12592"/>
    <cellStyle name="Total 2 2 2 4 5" xfId="12593"/>
    <cellStyle name="Total 2 2 2 4 5 2" xfId="12594"/>
    <cellStyle name="Total 2 2 2 4 5 3" xfId="12595"/>
    <cellStyle name="Total 2 2 2 4 6" xfId="12596"/>
    <cellStyle name="Total 2 2 2 5" xfId="12597"/>
    <cellStyle name="Total 2 2 2 5 2" xfId="12598"/>
    <cellStyle name="Total 2 2 2 5 3" xfId="12599"/>
    <cellStyle name="Total 2 2 2 5 4" xfId="12600"/>
    <cellStyle name="Total 2 2 2 6" xfId="12601"/>
    <cellStyle name="Total 2 2 2 6 2" xfId="12602"/>
    <cellStyle name="Total 2 2 2 6 3" xfId="12603"/>
    <cellStyle name="Total 2 2 2 6 4" xfId="12604"/>
    <cellStyle name="Total 2 2 2 7" xfId="12605"/>
    <cellStyle name="Total 2 2 2 7 2" xfId="12606"/>
    <cellStyle name="Total 2 2 2 7 3" xfId="12607"/>
    <cellStyle name="Total 2 2 2 8" xfId="12608"/>
    <cellStyle name="Total 2 2 2 8 2" xfId="12609"/>
    <cellStyle name="Total 2 2 2 8 3" xfId="12610"/>
    <cellStyle name="Total 2 2 2 9" xfId="12611"/>
    <cellStyle name="Total 2 2 3" xfId="12612"/>
    <cellStyle name="Total 2 2 3 2" xfId="12613"/>
    <cellStyle name="Total 2 2 3 3" xfId="12614"/>
    <cellStyle name="Total 2 2 3 4" xfId="12615"/>
    <cellStyle name="Total 2 2 4" xfId="12616"/>
    <cellStyle name="Total 2 2 4 2" xfId="12617"/>
    <cellStyle name="Total 2 2 4 3" xfId="12618"/>
    <cellStyle name="Total 2 2 4 4" xfId="12619"/>
    <cellStyle name="Total 2 2 5" xfId="12620"/>
    <cellStyle name="Total 2 2 5 2" xfId="12621"/>
    <cellStyle name="Total 2 2 5 3" xfId="12622"/>
    <cellStyle name="Total 2 2 6" xfId="12623"/>
    <cellStyle name="Total 2 2 6 2" xfId="12624"/>
    <cellStyle name="Total 2 2 6 3" xfId="12625"/>
    <cellStyle name="Total 2 2 7" xfId="12626"/>
    <cellStyle name="Total 2 3" xfId="12627"/>
    <cellStyle name="Total 2 3 2" xfId="12628"/>
    <cellStyle name="Total 2 3 2 2" xfId="12629"/>
    <cellStyle name="Total 2 3 2 2 2" xfId="12630"/>
    <cellStyle name="Total 2 3 2 2 2 2" xfId="12631"/>
    <cellStyle name="Total 2 3 2 2 2 2 2" xfId="12632"/>
    <cellStyle name="Total 2 3 2 2 2 2 3" xfId="12633"/>
    <cellStyle name="Total 2 3 2 2 2 2 4" xfId="12634"/>
    <cellStyle name="Total 2 3 2 2 2 3" xfId="12635"/>
    <cellStyle name="Total 2 3 2 2 2 3 2" xfId="12636"/>
    <cellStyle name="Total 2 3 2 2 2 3 3" xfId="12637"/>
    <cellStyle name="Total 2 3 2 2 2 3 4" xfId="12638"/>
    <cellStyle name="Total 2 3 2 2 2 4" xfId="12639"/>
    <cellStyle name="Total 2 3 2 2 2 4 2" xfId="12640"/>
    <cellStyle name="Total 2 3 2 2 2 4 3" xfId="12641"/>
    <cellStyle name="Total 2 3 2 2 2 5" xfId="12642"/>
    <cellStyle name="Total 2 3 2 2 2 5 2" xfId="12643"/>
    <cellStyle name="Total 2 3 2 2 2 5 3" xfId="12644"/>
    <cellStyle name="Total 2 3 2 2 2 6" xfId="12645"/>
    <cellStyle name="Total 2 3 2 2 3" xfId="12646"/>
    <cellStyle name="Total 2 3 2 2 3 2" xfId="12647"/>
    <cellStyle name="Total 2 3 2 2 3 3" xfId="12648"/>
    <cellStyle name="Total 2 3 2 2 3 4" xfId="12649"/>
    <cellStyle name="Total 2 3 2 2 4" xfId="12650"/>
    <cellStyle name="Total 2 3 2 2 4 2" xfId="12651"/>
    <cellStyle name="Total 2 3 2 2 4 3" xfId="12652"/>
    <cellStyle name="Total 2 3 2 2 4 4" xfId="12653"/>
    <cellStyle name="Total 2 3 2 2 5" xfId="12654"/>
    <cellStyle name="Total 2 3 2 2 5 2" xfId="12655"/>
    <cellStyle name="Total 2 3 2 2 5 3" xfId="12656"/>
    <cellStyle name="Total 2 3 2 2 6" xfId="12657"/>
    <cellStyle name="Total 2 3 2 2 6 2" xfId="12658"/>
    <cellStyle name="Total 2 3 2 2 6 3" xfId="12659"/>
    <cellStyle name="Total 2 3 2 2 7" xfId="12660"/>
    <cellStyle name="Total 2 3 2 3" xfId="12661"/>
    <cellStyle name="Total 2 3 2 3 2" xfId="12662"/>
    <cellStyle name="Total 2 3 2 3 2 2" xfId="12663"/>
    <cellStyle name="Total 2 3 2 3 2 3" xfId="12664"/>
    <cellStyle name="Total 2 3 2 3 2 4" xfId="12665"/>
    <cellStyle name="Total 2 3 2 3 3" xfId="12666"/>
    <cellStyle name="Total 2 3 2 3 3 2" xfId="12667"/>
    <cellStyle name="Total 2 3 2 3 3 3" xfId="12668"/>
    <cellStyle name="Total 2 3 2 3 3 4" xfId="12669"/>
    <cellStyle name="Total 2 3 2 3 4" xfId="12670"/>
    <cellStyle name="Total 2 3 2 3 4 2" xfId="12671"/>
    <cellStyle name="Total 2 3 2 3 4 3" xfId="12672"/>
    <cellStyle name="Total 2 3 2 3 5" xfId="12673"/>
    <cellStyle name="Total 2 3 2 3 5 2" xfId="12674"/>
    <cellStyle name="Total 2 3 2 3 5 3" xfId="12675"/>
    <cellStyle name="Total 2 3 2 3 6" xfId="12676"/>
    <cellStyle name="Total 2 3 2 4" xfId="12677"/>
    <cellStyle name="Total 2 3 2 4 2" xfId="12678"/>
    <cellStyle name="Total 2 3 2 4 3" xfId="12679"/>
    <cellStyle name="Total 2 3 2 4 4" xfId="12680"/>
    <cellStyle name="Total 2 3 2 5" xfId="12681"/>
    <cellStyle name="Total 2 3 2 5 2" xfId="12682"/>
    <cellStyle name="Total 2 3 2 5 3" xfId="12683"/>
    <cellStyle name="Total 2 3 2 5 4" xfId="12684"/>
    <cellStyle name="Total 2 3 2 6" xfId="12685"/>
    <cellStyle name="Total 2 3 2 6 2" xfId="12686"/>
    <cellStyle name="Total 2 3 2 6 3" xfId="12687"/>
    <cellStyle name="Total 2 3 2 7" xfId="12688"/>
    <cellStyle name="Total 2 3 2 7 2" xfId="12689"/>
    <cellStyle name="Total 2 3 2 7 3" xfId="12690"/>
    <cellStyle name="Total 2 3 2 8" xfId="12691"/>
    <cellStyle name="Total 2 3 3" xfId="12692"/>
    <cellStyle name="Total 2 3 3 2" xfId="12693"/>
    <cellStyle name="Total 2 3 3 2 2" xfId="12694"/>
    <cellStyle name="Total 2 3 3 2 2 2" xfId="12695"/>
    <cellStyle name="Total 2 3 3 2 2 3" xfId="12696"/>
    <cellStyle name="Total 2 3 3 2 2 4" xfId="12697"/>
    <cellStyle name="Total 2 3 3 2 3" xfId="12698"/>
    <cellStyle name="Total 2 3 3 2 3 2" xfId="12699"/>
    <cellStyle name="Total 2 3 3 2 3 3" xfId="12700"/>
    <cellStyle name="Total 2 3 3 2 3 4" xfId="12701"/>
    <cellStyle name="Total 2 3 3 2 4" xfId="12702"/>
    <cellStyle name="Total 2 3 3 2 4 2" xfId="12703"/>
    <cellStyle name="Total 2 3 3 2 4 3" xfId="12704"/>
    <cellStyle name="Total 2 3 3 2 5" xfId="12705"/>
    <cellStyle name="Total 2 3 3 2 5 2" xfId="12706"/>
    <cellStyle name="Total 2 3 3 2 5 3" xfId="12707"/>
    <cellStyle name="Total 2 3 3 2 6" xfId="12708"/>
    <cellStyle name="Total 2 3 3 3" xfId="12709"/>
    <cellStyle name="Total 2 3 3 3 2" xfId="12710"/>
    <cellStyle name="Total 2 3 3 3 3" xfId="12711"/>
    <cellStyle name="Total 2 3 3 3 4" xfId="12712"/>
    <cellStyle name="Total 2 3 3 4" xfId="12713"/>
    <cellStyle name="Total 2 3 3 4 2" xfId="12714"/>
    <cellStyle name="Total 2 3 3 4 3" xfId="12715"/>
    <cellStyle name="Total 2 3 3 4 4" xfId="12716"/>
    <cellStyle name="Total 2 3 3 5" xfId="12717"/>
    <cellStyle name="Total 2 3 3 5 2" xfId="12718"/>
    <cellStyle name="Total 2 3 3 5 3" xfId="12719"/>
    <cellStyle name="Total 2 3 3 6" xfId="12720"/>
    <cellStyle name="Total 2 3 3 6 2" xfId="12721"/>
    <cellStyle name="Total 2 3 3 6 3" xfId="12722"/>
    <cellStyle name="Total 2 3 3 7" xfId="12723"/>
    <cellStyle name="Total 2 3 4" xfId="12724"/>
    <cellStyle name="Total 2 3 4 2" xfId="12725"/>
    <cellStyle name="Total 2 3 4 2 2" xfId="12726"/>
    <cellStyle name="Total 2 3 4 2 3" xfId="12727"/>
    <cellStyle name="Total 2 3 4 2 4" xfId="12728"/>
    <cellStyle name="Total 2 3 4 3" xfId="12729"/>
    <cellStyle name="Total 2 3 4 3 2" xfId="12730"/>
    <cellStyle name="Total 2 3 4 3 3" xfId="12731"/>
    <cellStyle name="Total 2 3 4 3 4" xfId="12732"/>
    <cellStyle name="Total 2 3 4 4" xfId="12733"/>
    <cellStyle name="Total 2 3 4 4 2" xfId="12734"/>
    <cellStyle name="Total 2 3 4 4 3" xfId="12735"/>
    <cellStyle name="Total 2 3 4 5" xfId="12736"/>
    <cellStyle name="Total 2 3 4 5 2" xfId="12737"/>
    <cellStyle name="Total 2 3 4 5 3" xfId="12738"/>
    <cellStyle name="Total 2 3 4 6" xfId="12739"/>
    <cellStyle name="Total 2 3 5" xfId="12740"/>
    <cellStyle name="Total 2 3 5 2" xfId="12741"/>
    <cellStyle name="Total 2 3 5 3" xfId="12742"/>
    <cellStyle name="Total 2 3 5 4" xfId="12743"/>
    <cellStyle name="Total 2 3 6" xfId="12744"/>
    <cellStyle name="Total 2 3 6 2" xfId="12745"/>
    <cellStyle name="Total 2 3 6 3" xfId="12746"/>
    <cellStyle name="Total 2 3 6 4" xfId="12747"/>
    <cellStyle name="Total 2 3 7" xfId="12748"/>
    <cellStyle name="Total 2 3 7 2" xfId="12749"/>
    <cellStyle name="Total 2 3 7 3" xfId="12750"/>
    <cellStyle name="Total 2 3 8" xfId="12751"/>
    <cellStyle name="Total 2 3 8 2" xfId="12752"/>
    <cellStyle name="Total 2 3 8 3" xfId="12753"/>
    <cellStyle name="Total 2 3 9" xfId="12754"/>
    <cellStyle name="Total 2 4" xfId="12755"/>
    <cellStyle name="Total 2 4 2" xfId="12756"/>
    <cellStyle name="Total 2 4 3" xfId="12757"/>
    <cellStyle name="Total 2 4 4" xfId="12758"/>
    <cellStyle name="Total 2 5" xfId="12759"/>
    <cellStyle name="Total 2 5 2" xfId="12760"/>
    <cellStyle name="Total 2 5 3" xfId="12761"/>
    <cellStyle name="Total 2 5 4" xfId="12762"/>
    <cellStyle name="Total 2 6" xfId="12763"/>
    <cellStyle name="Total 2 6 2" xfId="12764"/>
    <cellStyle name="Total 2 6 3" xfId="12765"/>
    <cellStyle name="Total 2 7" xfId="12766"/>
    <cellStyle name="Total 2 7 2" xfId="12767"/>
    <cellStyle name="Total 2 7 3" xfId="12768"/>
    <cellStyle name="Total 2 8" xfId="12769"/>
    <cellStyle name="Total 3" xfId="12770"/>
    <cellStyle name="Total 3 2" xfId="12771"/>
    <cellStyle name="Total 3 2 2" xfId="12772"/>
    <cellStyle name="Total 3 2 2 2" xfId="12773"/>
    <cellStyle name="Total 3 2 2 2 2" xfId="12774"/>
    <cellStyle name="Total 3 2 2 2 2 2" xfId="12775"/>
    <cellStyle name="Total 3 2 2 2 2 2 2" xfId="12776"/>
    <cellStyle name="Total 3 2 2 2 2 2 2 2" xfId="12777"/>
    <cellStyle name="Total 3 2 2 2 2 2 2 3" xfId="12778"/>
    <cellStyle name="Total 3 2 2 2 2 2 2 4" xfId="12779"/>
    <cellStyle name="Total 3 2 2 2 2 2 3" xfId="12780"/>
    <cellStyle name="Total 3 2 2 2 2 2 3 2" xfId="12781"/>
    <cellStyle name="Total 3 2 2 2 2 2 3 3" xfId="12782"/>
    <cellStyle name="Total 3 2 2 2 2 2 3 4" xfId="12783"/>
    <cellStyle name="Total 3 2 2 2 2 2 4" xfId="12784"/>
    <cellStyle name="Total 3 2 2 2 2 2 4 2" xfId="12785"/>
    <cellStyle name="Total 3 2 2 2 2 2 4 3" xfId="12786"/>
    <cellStyle name="Total 3 2 2 2 2 2 5" xfId="12787"/>
    <cellStyle name="Total 3 2 2 2 2 2 5 2" xfId="12788"/>
    <cellStyle name="Total 3 2 2 2 2 2 5 3" xfId="12789"/>
    <cellStyle name="Total 3 2 2 2 2 2 6" xfId="12790"/>
    <cellStyle name="Total 3 2 2 2 2 3" xfId="12791"/>
    <cellStyle name="Total 3 2 2 2 2 3 2" xfId="12792"/>
    <cellStyle name="Total 3 2 2 2 2 3 3" xfId="12793"/>
    <cellStyle name="Total 3 2 2 2 2 3 4" xfId="12794"/>
    <cellStyle name="Total 3 2 2 2 2 4" xfId="12795"/>
    <cellStyle name="Total 3 2 2 2 2 4 2" xfId="12796"/>
    <cellStyle name="Total 3 2 2 2 2 4 3" xfId="12797"/>
    <cellStyle name="Total 3 2 2 2 2 4 4" xfId="12798"/>
    <cellStyle name="Total 3 2 2 2 2 5" xfId="12799"/>
    <cellStyle name="Total 3 2 2 2 2 5 2" xfId="12800"/>
    <cellStyle name="Total 3 2 2 2 2 5 3" xfId="12801"/>
    <cellStyle name="Total 3 2 2 2 2 6" xfId="12802"/>
    <cellStyle name="Total 3 2 2 2 2 6 2" xfId="12803"/>
    <cellStyle name="Total 3 2 2 2 2 6 3" xfId="12804"/>
    <cellStyle name="Total 3 2 2 2 2 7" xfId="12805"/>
    <cellStyle name="Total 3 2 2 2 3" xfId="12806"/>
    <cellStyle name="Total 3 2 2 2 3 2" xfId="12807"/>
    <cellStyle name="Total 3 2 2 2 3 2 2" xfId="12808"/>
    <cellStyle name="Total 3 2 2 2 3 2 3" xfId="12809"/>
    <cellStyle name="Total 3 2 2 2 3 2 4" xfId="12810"/>
    <cellStyle name="Total 3 2 2 2 3 3" xfId="12811"/>
    <cellStyle name="Total 3 2 2 2 3 3 2" xfId="12812"/>
    <cellStyle name="Total 3 2 2 2 3 3 3" xfId="12813"/>
    <cellStyle name="Total 3 2 2 2 3 3 4" xfId="12814"/>
    <cellStyle name="Total 3 2 2 2 3 4" xfId="12815"/>
    <cellStyle name="Total 3 2 2 2 3 4 2" xfId="12816"/>
    <cellStyle name="Total 3 2 2 2 3 4 3" xfId="12817"/>
    <cellStyle name="Total 3 2 2 2 3 5" xfId="12818"/>
    <cellStyle name="Total 3 2 2 2 3 5 2" xfId="12819"/>
    <cellStyle name="Total 3 2 2 2 3 5 3" xfId="12820"/>
    <cellStyle name="Total 3 2 2 2 3 6" xfId="12821"/>
    <cellStyle name="Total 3 2 2 2 4" xfId="12822"/>
    <cellStyle name="Total 3 2 2 2 4 2" xfId="12823"/>
    <cellStyle name="Total 3 2 2 2 4 3" xfId="12824"/>
    <cellStyle name="Total 3 2 2 2 4 4" xfId="12825"/>
    <cellStyle name="Total 3 2 2 2 5" xfId="12826"/>
    <cellStyle name="Total 3 2 2 2 5 2" xfId="12827"/>
    <cellStyle name="Total 3 2 2 2 5 3" xfId="12828"/>
    <cellStyle name="Total 3 2 2 2 5 4" xfId="12829"/>
    <cellStyle name="Total 3 2 2 2 6" xfId="12830"/>
    <cellStyle name="Total 3 2 2 2 6 2" xfId="12831"/>
    <cellStyle name="Total 3 2 2 2 6 3" xfId="12832"/>
    <cellStyle name="Total 3 2 2 2 7" xfId="12833"/>
    <cellStyle name="Total 3 2 2 2 7 2" xfId="12834"/>
    <cellStyle name="Total 3 2 2 2 7 3" xfId="12835"/>
    <cellStyle name="Total 3 2 2 2 8" xfId="12836"/>
    <cellStyle name="Total 3 2 2 3" xfId="12837"/>
    <cellStyle name="Total 3 2 2 3 2" xfId="12838"/>
    <cellStyle name="Total 3 2 2 3 2 2" xfId="12839"/>
    <cellStyle name="Total 3 2 2 3 2 2 2" xfId="12840"/>
    <cellStyle name="Total 3 2 2 3 2 2 3" xfId="12841"/>
    <cellStyle name="Total 3 2 2 3 2 2 4" xfId="12842"/>
    <cellStyle name="Total 3 2 2 3 2 3" xfId="12843"/>
    <cellStyle name="Total 3 2 2 3 2 3 2" xfId="12844"/>
    <cellStyle name="Total 3 2 2 3 2 3 3" xfId="12845"/>
    <cellStyle name="Total 3 2 2 3 2 3 4" xfId="12846"/>
    <cellStyle name="Total 3 2 2 3 2 4" xfId="12847"/>
    <cellStyle name="Total 3 2 2 3 2 4 2" xfId="12848"/>
    <cellStyle name="Total 3 2 2 3 2 4 3" xfId="12849"/>
    <cellStyle name="Total 3 2 2 3 2 5" xfId="12850"/>
    <cellStyle name="Total 3 2 2 3 2 5 2" xfId="12851"/>
    <cellStyle name="Total 3 2 2 3 2 5 3" xfId="12852"/>
    <cellStyle name="Total 3 2 2 3 2 6" xfId="12853"/>
    <cellStyle name="Total 3 2 2 3 3" xfId="12854"/>
    <cellStyle name="Total 3 2 2 3 3 2" xfId="12855"/>
    <cellStyle name="Total 3 2 2 3 3 3" xfId="12856"/>
    <cellStyle name="Total 3 2 2 3 3 4" xfId="12857"/>
    <cellStyle name="Total 3 2 2 3 4" xfId="12858"/>
    <cellStyle name="Total 3 2 2 3 4 2" xfId="12859"/>
    <cellStyle name="Total 3 2 2 3 4 3" xfId="12860"/>
    <cellStyle name="Total 3 2 2 3 4 4" xfId="12861"/>
    <cellStyle name="Total 3 2 2 3 5" xfId="12862"/>
    <cellStyle name="Total 3 2 2 3 5 2" xfId="12863"/>
    <cellStyle name="Total 3 2 2 3 5 3" xfId="12864"/>
    <cellStyle name="Total 3 2 2 3 6" xfId="12865"/>
    <cellStyle name="Total 3 2 2 3 6 2" xfId="12866"/>
    <cellStyle name="Total 3 2 2 3 6 3" xfId="12867"/>
    <cellStyle name="Total 3 2 2 3 7" xfId="12868"/>
    <cellStyle name="Total 3 2 2 4" xfId="12869"/>
    <cellStyle name="Total 3 2 2 4 2" xfId="12870"/>
    <cellStyle name="Total 3 2 2 4 2 2" xfId="12871"/>
    <cellStyle name="Total 3 2 2 4 2 3" xfId="12872"/>
    <cellStyle name="Total 3 2 2 4 2 4" xfId="12873"/>
    <cellStyle name="Total 3 2 2 4 3" xfId="12874"/>
    <cellStyle name="Total 3 2 2 4 3 2" xfId="12875"/>
    <cellStyle name="Total 3 2 2 4 3 3" xfId="12876"/>
    <cellStyle name="Total 3 2 2 4 3 4" xfId="12877"/>
    <cellStyle name="Total 3 2 2 4 4" xfId="12878"/>
    <cellStyle name="Total 3 2 2 4 4 2" xfId="12879"/>
    <cellStyle name="Total 3 2 2 4 4 3" xfId="12880"/>
    <cellStyle name="Total 3 2 2 4 5" xfId="12881"/>
    <cellStyle name="Total 3 2 2 4 5 2" xfId="12882"/>
    <cellStyle name="Total 3 2 2 4 5 3" xfId="12883"/>
    <cellStyle name="Total 3 2 2 4 6" xfId="12884"/>
    <cellStyle name="Total 3 2 2 5" xfId="12885"/>
    <cellStyle name="Total 3 2 2 5 2" xfId="12886"/>
    <cellStyle name="Total 3 2 2 5 3" xfId="12887"/>
    <cellStyle name="Total 3 2 2 5 4" xfId="12888"/>
    <cellStyle name="Total 3 2 2 6" xfId="12889"/>
    <cellStyle name="Total 3 2 2 6 2" xfId="12890"/>
    <cellStyle name="Total 3 2 2 6 3" xfId="12891"/>
    <cellStyle name="Total 3 2 2 6 4" xfId="12892"/>
    <cellStyle name="Total 3 2 2 7" xfId="12893"/>
    <cellStyle name="Total 3 2 2 7 2" xfId="12894"/>
    <cellStyle name="Total 3 2 2 7 3" xfId="12895"/>
    <cellStyle name="Total 3 2 2 8" xfId="12896"/>
    <cellStyle name="Total 3 2 2 8 2" xfId="12897"/>
    <cellStyle name="Total 3 2 2 8 3" xfId="12898"/>
    <cellStyle name="Total 3 2 2 9" xfId="12899"/>
    <cellStyle name="Total 3 2 3" xfId="12900"/>
    <cellStyle name="Total 3 2 3 2" xfId="12901"/>
    <cellStyle name="Total 3 2 3 3" xfId="12902"/>
    <cellStyle name="Total 3 2 3 4" xfId="12903"/>
    <cellStyle name="Total 3 2 4" xfId="12904"/>
    <cellStyle name="Total 3 2 4 2" xfId="12905"/>
    <cellStyle name="Total 3 2 4 3" xfId="12906"/>
    <cellStyle name="Total 3 2 4 4" xfId="12907"/>
    <cellStyle name="Total 3 2 5" xfId="12908"/>
    <cellStyle name="Total 3 2 5 2" xfId="12909"/>
    <cellStyle name="Total 3 2 5 3" xfId="12910"/>
    <cellStyle name="Total 3 2 6" xfId="12911"/>
    <cellStyle name="Total 3 2 6 2" xfId="12912"/>
    <cellStyle name="Total 3 2 6 3" xfId="12913"/>
    <cellStyle name="Total 3 2 7" xfId="12914"/>
    <cellStyle name="Total 3 3" xfId="12915"/>
    <cellStyle name="Total 3 3 2" xfId="12916"/>
    <cellStyle name="Total 3 3 2 2" xfId="12917"/>
    <cellStyle name="Total 3 3 2 2 2" xfId="12918"/>
    <cellStyle name="Total 3 3 2 2 2 2" xfId="12919"/>
    <cellStyle name="Total 3 3 2 2 2 2 2" xfId="12920"/>
    <cellStyle name="Total 3 3 2 2 2 2 3" xfId="12921"/>
    <cellStyle name="Total 3 3 2 2 2 2 4" xfId="12922"/>
    <cellStyle name="Total 3 3 2 2 2 3" xfId="12923"/>
    <cellStyle name="Total 3 3 2 2 2 3 2" xfId="12924"/>
    <cellStyle name="Total 3 3 2 2 2 3 3" xfId="12925"/>
    <cellStyle name="Total 3 3 2 2 2 3 4" xfId="12926"/>
    <cellStyle name="Total 3 3 2 2 2 4" xfId="12927"/>
    <cellStyle name="Total 3 3 2 2 2 4 2" xfId="12928"/>
    <cellStyle name="Total 3 3 2 2 2 4 3" xfId="12929"/>
    <cellStyle name="Total 3 3 2 2 2 5" xfId="12930"/>
    <cellStyle name="Total 3 3 2 2 2 5 2" xfId="12931"/>
    <cellStyle name="Total 3 3 2 2 2 5 3" xfId="12932"/>
    <cellStyle name="Total 3 3 2 2 2 6" xfId="12933"/>
    <cellStyle name="Total 3 3 2 2 3" xfId="12934"/>
    <cellStyle name="Total 3 3 2 2 3 2" xfId="12935"/>
    <cellStyle name="Total 3 3 2 2 3 3" xfId="12936"/>
    <cellStyle name="Total 3 3 2 2 3 4" xfId="12937"/>
    <cellStyle name="Total 3 3 2 2 4" xfId="12938"/>
    <cellStyle name="Total 3 3 2 2 4 2" xfId="12939"/>
    <cellStyle name="Total 3 3 2 2 4 3" xfId="12940"/>
    <cellStyle name="Total 3 3 2 2 4 4" xfId="12941"/>
    <cellStyle name="Total 3 3 2 2 5" xfId="12942"/>
    <cellStyle name="Total 3 3 2 2 5 2" xfId="12943"/>
    <cellStyle name="Total 3 3 2 2 5 3" xfId="12944"/>
    <cellStyle name="Total 3 3 2 2 6" xfId="12945"/>
    <cellStyle name="Total 3 3 2 2 6 2" xfId="12946"/>
    <cellStyle name="Total 3 3 2 2 6 3" xfId="12947"/>
    <cellStyle name="Total 3 3 2 2 7" xfId="12948"/>
    <cellStyle name="Total 3 3 2 3" xfId="12949"/>
    <cellStyle name="Total 3 3 2 3 2" xfId="12950"/>
    <cellStyle name="Total 3 3 2 3 2 2" xfId="12951"/>
    <cellStyle name="Total 3 3 2 3 2 3" xfId="12952"/>
    <cellStyle name="Total 3 3 2 3 2 4" xfId="12953"/>
    <cellStyle name="Total 3 3 2 3 3" xfId="12954"/>
    <cellStyle name="Total 3 3 2 3 3 2" xfId="12955"/>
    <cellStyle name="Total 3 3 2 3 3 3" xfId="12956"/>
    <cellStyle name="Total 3 3 2 3 3 4" xfId="12957"/>
    <cellStyle name="Total 3 3 2 3 4" xfId="12958"/>
    <cellStyle name="Total 3 3 2 3 4 2" xfId="12959"/>
    <cellStyle name="Total 3 3 2 3 4 3" xfId="12960"/>
    <cellStyle name="Total 3 3 2 3 5" xfId="12961"/>
    <cellStyle name="Total 3 3 2 3 5 2" xfId="12962"/>
    <cellStyle name="Total 3 3 2 3 5 3" xfId="12963"/>
    <cellStyle name="Total 3 3 2 3 6" xfId="12964"/>
    <cellStyle name="Total 3 3 2 4" xfId="12965"/>
    <cellStyle name="Total 3 3 2 4 2" xfId="12966"/>
    <cellStyle name="Total 3 3 2 4 3" xfId="12967"/>
    <cellStyle name="Total 3 3 2 4 4" xfId="12968"/>
    <cellStyle name="Total 3 3 2 5" xfId="12969"/>
    <cellStyle name="Total 3 3 2 5 2" xfId="12970"/>
    <cellStyle name="Total 3 3 2 5 3" xfId="12971"/>
    <cellStyle name="Total 3 3 2 5 4" xfId="12972"/>
    <cellStyle name="Total 3 3 2 6" xfId="12973"/>
    <cellStyle name="Total 3 3 2 6 2" xfId="12974"/>
    <cellStyle name="Total 3 3 2 6 3" xfId="12975"/>
    <cellStyle name="Total 3 3 2 7" xfId="12976"/>
    <cellStyle name="Total 3 3 2 7 2" xfId="12977"/>
    <cellStyle name="Total 3 3 2 7 3" xfId="12978"/>
    <cellStyle name="Total 3 3 2 8" xfId="12979"/>
    <cellStyle name="Total 3 3 3" xfId="12980"/>
    <cellStyle name="Total 3 3 3 2" xfId="12981"/>
    <cellStyle name="Total 3 3 3 2 2" xfId="12982"/>
    <cellStyle name="Total 3 3 3 2 2 2" xfId="12983"/>
    <cellStyle name="Total 3 3 3 2 2 3" xfId="12984"/>
    <cellStyle name="Total 3 3 3 2 2 4" xfId="12985"/>
    <cellStyle name="Total 3 3 3 2 3" xfId="12986"/>
    <cellStyle name="Total 3 3 3 2 3 2" xfId="12987"/>
    <cellStyle name="Total 3 3 3 2 3 3" xfId="12988"/>
    <cellStyle name="Total 3 3 3 2 3 4" xfId="12989"/>
    <cellStyle name="Total 3 3 3 2 4" xfId="12990"/>
    <cellStyle name="Total 3 3 3 2 4 2" xfId="12991"/>
    <cellStyle name="Total 3 3 3 2 4 3" xfId="12992"/>
    <cellStyle name="Total 3 3 3 2 5" xfId="12993"/>
    <cellStyle name="Total 3 3 3 2 5 2" xfId="12994"/>
    <cellStyle name="Total 3 3 3 2 5 3" xfId="12995"/>
    <cellStyle name="Total 3 3 3 2 6" xfId="12996"/>
    <cellStyle name="Total 3 3 3 3" xfId="12997"/>
    <cellStyle name="Total 3 3 3 3 2" xfId="12998"/>
    <cellStyle name="Total 3 3 3 3 3" xfId="12999"/>
    <cellStyle name="Total 3 3 3 3 4" xfId="13000"/>
    <cellStyle name="Total 3 3 3 4" xfId="13001"/>
    <cellStyle name="Total 3 3 3 4 2" xfId="13002"/>
    <cellStyle name="Total 3 3 3 4 3" xfId="13003"/>
    <cellStyle name="Total 3 3 3 4 4" xfId="13004"/>
    <cellStyle name="Total 3 3 3 5" xfId="13005"/>
    <cellStyle name="Total 3 3 3 5 2" xfId="13006"/>
    <cellStyle name="Total 3 3 3 5 3" xfId="13007"/>
    <cellStyle name="Total 3 3 3 6" xfId="13008"/>
    <cellStyle name="Total 3 3 3 6 2" xfId="13009"/>
    <cellStyle name="Total 3 3 3 6 3" xfId="13010"/>
    <cellStyle name="Total 3 3 3 7" xfId="13011"/>
    <cellStyle name="Total 3 3 4" xfId="13012"/>
    <cellStyle name="Total 3 3 4 2" xfId="13013"/>
    <cellStyle name="Total 3 3 4 2 2" xfId="13014"/>
    <cellStyle name="Total 3 3 4 2 3" xfId="13015"/>
    <cellStyle name="Total 3 3 4 2 4" xfId="13016"/>
    <cellStyle name="Total 3 3 4 3" xfId="13017"/>
    <cellStyle name="Total 3 3 4 3 2" xfId="13018"/>
    <cellStyle name="Total 3 3 4 3 3" xfId="13019"/>
    <cellStyle name="Total 3 3 4 3 4" xfId="13020"/>
    <cellStyle name="Total 3 3 4 4" xfId="13021"/>
    <cellStyle name="Total 3 3 4 4 2" xfId="13022"/>
    <cellStyle name="Total 3 3 4 4 3" xfId="13023"/>
    <cellStyle name="Total 3 3 4 5" xfId="13024"/>
    <cellStyle name="Total 3 3 4 5 2" xfId="13025"/>
    <cellStyle name="Total 3 3 4 5 3" xfId="13026"/>
    <cellStyle name="Total 3 3 4 6" xfId="13027"/>
    <cellStyle name="Total 3 3 5" xfId="13028"/>
    <cellStyle name="Total 3 3 5 2" xfId="13029"/>
    <cellStyle name="Total 3 3 5 3" xfId="13030"/>
    <cellStyle name="Total 3 3 5 4" xfId="13031"/>
    <cellStyle name="Total 3 3 6" xfId="13032"/>
    <cellStyle name="Total 3 3 6 2" xfId="13033"/>
    <cellStyle name="Total 3 3 6 3" xfId="13034"/>
    <cellStyle name="Total 3 3 6 4" xfId="13035"/>
    <cellStyle name="Total 3 3 7" xfId="13036"/>
    <cellStyle name="Total 3 3 7 2" xfId="13037"/>
    <cellStyle name="Total 3 3 7 3" xfId="13038"/>
    <cellStyle name="Total 3 3 8" xfId="13039"/>
    <cellStyle name="Total 3 3 8 2" xfId="13040"/>
    <cellStyle name="Total 3 3 8 3" xfId="13041"/>
    <cellStyle name="Total 3 3 9" xfId="13042"/>
    <cellStyle name="Total 3 4" xfId="13043"/>
    <cellStyle name="Total 3 4 2" xfId="13044"/>
    <cellStyle name="Total 3 4 3" xfId="13045"/>
    <cellStyle name="Total 3 4 4" xfId="13046"/>
    <cellStyle name="Total 3 5" xfId="13047"/>
    <cellStyle name="Total 3 5 2" xfId="13048"/>
    <cellStyle name="Total 3 5 3" xfId="13049"/>
    <cellStyle name="Total 3 5 4" xfId="13050"/>
    <cellStyle name="Total 3 6" xfId="13051"/>
    <cellStyle name="Total 3 6 2" xfId="13052"/>
    <cellStyle name="Total 3 6 3" xfId="13053"/>
    <cellStyle name="Total 3 7" xfId="13054"/>
    <cellStyle name="Total 3 7 2" xfId="13055"/>
    <cellStyle name="Total 3 7 3" xfId="13056"/>
    <cellStyle name="Total 3 8" xfId="13057"/>
    <cellStyle name="Total 4" xfId="13058"/>
    <cellStyle name="Total 4 2" xfId="13059"/>
    <cellStyle name="Total 4 2 2" xfId="13060"/>
    <cellStyle name="Total 4 2 2 2" xfId="13061"/>
    <cellStyle name="Total 4 2 2 2 2" xfId="13062"/>
    <cellStyle name="Total 4 2 2 2 2 2" xfId="13063"/>
    <cellStyle name="Total 4 2 2 2 2 2 2" xfId="13064"/>
    <cellStyle name="Total 4 2 2 2 2 2 2 2" xfId="13065"/>
    <cellStyle name="Total 4 2 2 2 2 2 2 3" xfId="13066"/>
    <cellStyle name="Total 4 2 2 2 2 2 2 4" xfId="13067"/>
    <cellStyle name="Total 4 2 2 2 2 2 3" xfId="13068"/>
    <cellStyle name="Total 4 2 2 2 2 2 3 2" xfId="13069"/>
    <cellStyle name="Total 4 2 2 2 2 2 3 3" xfId="13070"/>
    <cellStyle name="Total 4 2 2 2 2 2 3 4" xfId="13071"/>
    <cellStyle name="Total 4 2 2 2 2 2 4" xfId="13072"/>
    <cellStyle name="Total 4 2 2 2 2 2 4 2" xfId="13073"/>
    <cellStyle name="Total 4 2 2 2 2 2 4 3" xfId="13074"/>
    <cellStyle name="Total 4 2 2 2 2 2 5" xfId="13075"/>
    <cellStyle name="Total 4 2 2 2 2 2 5 2" xfId="13076"/>
    <cellStyle name="Total 4 2 2 2 2 2 5 3" xfId="13077"/>
    <cellStyle name="Total 4 2 2 2 2 2 6" xfId="13078"/>
    <cellStyle name="Total 4 2 2 2 2 3" xfId="13079"/>
    <cellStyle name="Total 4 2 2 2 2 3 2" xfId="13080"/>
    <cellStyle name="Total 4 2 2 2 2 3 3" xfId="13081"/>
    <cellStyle name="Total 4 2 2 2 2 3 4" xfId="13082"/>
    <cellStyle name="Total 4 2 2 2 2 4" xfId="13083"/>
    <cellStyle name="Total 4 2 2 2 2 4 2" xfId="13084"/>
    <cellStyle name="Total 4 2 2 2 2 4 3" xfId="13085"/>
    <cellStyle name="Total 4 2 2 2 2 4 4" xfId="13086"/>
    <cellStyle name="Total 4 2 2 2 2 5" xfId="13087"/>
    <cellStyle name="Total 4 2 2 2 2 5 2" xfId="13088"/>
    <cellStyle name="Total 4 2 2 2 2 5 3" xfId="13089"/>
    <cellStyle name="Total 4 2 2 2 2 6" xfId="13090"/>
    <cellStyle name="Total 4 2 2 2 2 6 2" xfId="13091"/>
    <cellStyle name="Total 4 2 2 2 2 6 3" xfId="13092"/>
    <cellStyle name="Total 4 2 2 2 2 7" xfId="13093"/>
    <cellStyle name="Total 4 2 2 2 3" xfId="13094"/>
    <cellStyle name="Total 4 2 2 2 3 2" xfId="13095"/>
    <cellStyle name="Total 4 2 2 2 3 2 2" xfId="13096"/>
    <cellStyle name="Total 4 2 2 2 3 2 3" xfId="13097"/>
    <cellStyle name="Total 4 2 2 2 3 2 4" xfId="13098"/>
    <cellStyle name="Total 4 2 2 2 3 3" xfId="13099"/>
    <cellStyle name="Total 4 2 2 2 3 3 2" xfId="13100"/>
    <cellStyle name="Total 4 2 2 2 3 3 3" xfId="13101"/>
    <cellStyle name="Total 4 2 2 2 3 3 4" xfId="13102"/>
    <cellStyle name="Total 4 2 2 2 3 4" xfId="13103"/>
    <cellStyle name="Total 4 2 2 2 3 4 2" xfId="13104"/>
    <cellStyle name="Total 4 2 2 2 3 4 3" xfId="13105"/>
    <cellStyle name="Total 4 2 2 2 3 5" xfId="13106"/>
    <cellStyle name="Total 4 2 2 2 3 5 2" xfId="13107"/>
    <cellStyle name="Total 4 2 2 2 3 5 3" xfId="13108"/>
    <cellStyle name="Total 4 2 2 2 3 6" xfId="13109"/>
    <cellStyle name="Total 4 2 2 2 4" xfId="13110"/>
    <cellStyle name="Total 4 2 2 2 4 2" xfId="13111"/>
    <cellStyle name="Total 4 2 2 2 4 3" xfId="13112"/>
    <cellStyle name="Total 4 2 2 2 4 4" xfId="13113"/>
    <cellStyle name="Total 4 2 2 2 5" xfId="13114"/>
    <cellStyle name="Total 4 2 2 2 5 2" xfId="13115"/>
    <cellStyle name="Total 4 2 2 2 5 3" xfId="13116"/>
    <cellStyle name="Total 4 2 2 2 5 4" xfId="13117"/>
    <cellStyle name="Total 4 2 2 2 6" xfId="13118"/>
    <cellStyle name="Total 4 2 2 2 6 2" xfId="13119"/>
    <cellStyle name="Total 4 2 2 2 6 3" xfId="13120"/>
    <cellStyle name="Total 4 2 2 2 7" xfId="13121"/>
    <cellStyle name="Total 4 2 2 2 7 2" xfId="13122"/>
    <cellStyle name="Total 4 2 2 2 7 3" xfId="13123"/>
    <cellStyle name="Total 4 2 2 2 8" xfId="13124"/>
    <cellStyle name="Total 4 2 2 3" xfId="13125"/>
    <cellStyle name="Total 4 2 2 3 2" xfId="13126"/>
    <cellStyle name="Total 4 2 2 3 2 2" xfId="13127"/>
    <cellStyle name="Total 4 2 2 3 2 2 2" xfId="13128"/>
    <cellStyle name="Total 4 2 2 3 2 2 3" xfId="13129"/>
    <cellStyle name="Total 4 2 2 3 2 2 4" xfId="13130"/>
    <cellStyle name="Total 4 2 2 3 2 3" xfId="13131"/>
    <cellStyle name="Total 4 2 2 3 2 3 2" xfId="13132"/>
    <cellStyle name="Total 4 2 2 3 2 3 3" xfId="13133"/>
    <cellStyle name="Total 4 2 2 3 2 3 4" xfId="13134"/>
    <cellStyle name="Total 4 2 2 3 2 4" xfId="13135"/>
    <cellStyle name="Total 4 2 2 3 2 4 2" xfId="13136"/>
    <cellStyle name="Total 4 2 2 3 2 4 3" xfId="13137"/>
    <cellStyle name="Total 4 2 2 3 2 5" xfId="13138"/>
    <cellStyle name="Total 4 2 2 3 2 5 2" xfId="13139"/>
    <cellStyle name="Total 4 2 2 3 2 5 3" xfId="13140"/>
    <cellStyle name="Total 4 2 2 3 2 6" xfId="13141"/>
    <cellStyle name="Total 4 2 2 3 3" xfId="13142"/>
    <cellStyle name="Total 4 2 2 3 3 2" xfId="13143"/>
    <cellStyle name="Total 4 2 2 3 3 3" xfId="13144"/>
    <cellStyle name="Total 4 2 2 3 3 4" xfId="13145"/>
    <cellStyle name="Total 4 2 2 3 4" xfId="13146"/>
    <cellStyle name="Total 4 2 2 3 4 2" xfId="13147"/>
    <cellStyle name="Total 4 2 2 3 4 3" xfId="13148"/>
    <cellStyle name="Total 4 2 2 3 4 4" xfId="13149"/>
    <cellStyle name="Total 4 2 2 3 5" xfId="13150"/>
    <cellStyle name="Total 4 2 2 3 5 2" xfId="13151"/>
    <cellStyle name="Total 4 2 2 3 5 3" xfId="13152"/>
    <cellStyle name="Total 4 2 2 3 6" xfId="13153"/>
    <cellStyle name="Total 4 2 2 3 6 2" xfId="13154"/>
    <cellStyle name="Total 4 2 2 3 6 3" xfId="13155"/>
    <cellStyle name="Total 4 2 2 3 7" xfId="13156"/>
    <cellStyle name="Total 4 2 2 4" xfId="13157"/>
    <cellStyle name="Total 4 2 2 4 2" xfId="13158"/>
    <cellStyle name="Total 4 2 2 4 2 2" xfId="13159"/>
    <cellStyle name="Total 4 2 2 4 2 3" xfId="13160"/>
    <cellStyle name="Total 4 2 2 4 2 4" xfId="13161"/>
    <cellStyle name="Total 4 2 2 4 3" xfId="13162"/>
    <cellStyle name="Total 4 2 2 4 3 2" xfId="13163"/>
    <cellStyle name="Total 4 2 2 4 3 3" xfId="13164"/>
    <cellStyle name="Total 4 2 2 4 3 4" xfId="13165"/>
    <cellStyle name="Total 4 2 2 4 4" xfId="13166"/>
    <cellStyle name="Total 4 2 2 4 4 2" xfId="13167"/>
    <cellStyle name="Total 4 2 2 4 4 3" xfId="13168"/>
    <cellStyle name="Total 4 2 2 4 5" xfId="13169"/>
    <cellStyle name="Total 4 2 2 4 5 2" xfId="13170"/>
    <cellStyle name="Total 4 2 2 4 5 3" xfId="13171"/>
    <cellStyle name="Total 4 2 2 4 6" xfId="13172"/>
    <cellStyle name="Total 4 2 2 5" xfId="13173"/>
    <cellStyle name="Total 4 2 2 5 2" xfId="13174"/>
    <cellStyle name="Total 4 2 2 5 3" xfId="13175"/>
    <cellStyle name="Total 4 2 2 5 4" xfId="13176"/>
    <cellStyle name="Total 4 2 2 6" xfId="13177"/>
    <cellStyle name="Total 4 2 2 6 2" xfId="13178"/>
    <cellStyle name="Total 4 2 2 6 3" xfId="13179"/>
    <cellStyle name="Total 4 2 2 6 4" xfId="13180"/>
    <cellStyle name="Total 4 2 2 7" xfId="13181"/>
    <cellStyle name="Total 4 2 2 7 2" xfId="13182"/>
    <cellStyle name="Total 4 2 2 7 3" xfId="13183"/>
    <cellStyle name="Total 4 2 2 8" xfId="13184"/>
    <cellStyle name="Total 4 2 2 8 2" xfId="13185"/>
    <cellStyle name="Total 4 2 2 8 3" xfId="13186"/>
    <cellStyle name="Total 4 2 2 9" xfId="13187"/>
    <cellStyle name="Total 4 2 3" xfId="13188"/>
    <cellStyle name="Total 4 2 3 2" xfId="13189"/>
    <cellStyle name="Total 4 2 3 3" xfId="13190"/>
    <cellStyle name="Total 4 2 3 4" xfId="13191"/>
    <cellStyle name="Total 4 2 4" xfId="13192"/>
    <cellStyle name="Total 4 2 4 2" xfId="13193"/>
    <cellStyle name="Total 4 2 4 3" xfId="13194"/>
    <cellStyle name="Total 4 2 4 4" xfId="13195"/>
    <cellStyle name="Total 4 2 5" xfId="13196"/>
    <cellStyle name="Total 4 2 5 2" xfId="13197"/>
    <cellStyle name="Total 4 2 5 3" xfId="13198"/>
    <cellStyle name="Total 4 2 6" xfId="13199"/>
    <cellStyle name="Total 4 2 6 2" xfId="13200"/>
    <cellStyle name="Total 4 2 6 3" xfId="13201"/>
    <cellStyle name="Total 4 2 7" xfId="13202"/>
    <cellStyle name="Total 4 3" xfId="13203"/>
    <cellStyle name="Total 4 3 2" xfId="13204"/>
    <cellStyle name="Total 4 3 2 2" xfId="13205"/>
    <cellStyle name="Total 4 3 2 2 2" xfId="13206"/>
    <cellStyle name="Total 4 3 2 2 2 2" xfId="13207"/>
    <cellStyle name="Total 4 3 2 2 2 2 2" xfId="13208"/>
    <cellStyle name="Total 4 3 2 2 2 2 3" xfId="13209"/>
    <cellStyle name="Total 4 3 2 2 2 2 4" xfId="13210"/>
    <cellStyle name="Total 4 3 2 2 2 3" xfId="13211"/>
    <cellStyle name="Total 4 3 2 2 2 3 2" xfId="13212"/>
    <cellStyle name="Total 4 3 2 2 2 3 3" xfId="13213"/>
    <cellStyle name="Total 4 3 2 2 2 3 4" xfId="13214"/>
    <cellStyle name="Total 4 3 2 2 2 4" xfId="13215"/>
    <cellStyle name="Total 4 3 2 2 2 4 2" xfId="13216"/>
    <cellStyle name="Total 4 3 2 2 2 4 3" xfId="13217"/>
    <cellStyle name="Total 4 3 2 2 2 5" xfId="13218"/>
    <cellStyle name="Total 4 3 2 2 2 5 2" xfId="13219"/>
    <cellStyle name="Total 4 3 2 2 2 5 3" xfId="13220"/>
    <cellStyle name="Total 4 3 2 2 2 6" xfId="13221"/>
    <cellStyle name="Total 4 3 2 2 3" xfId="13222"/>
    <cellStyle name="Total 4 3 2 2 3 2" xfId="13223"/>
    <cellStyle name="Total 4 3 2 2 3 3" xfId="13224"/>
    <cellStyle name="Total 4 3 2 2 3 4" xfId="13225"/>
    <cellStyle name="Total 4 3 2 2 4" xfId="13226"/>
    <cellStyle name="Total 4 3 2 2 4 2" xfId="13227"/>
    <cellStyle name="Total 4 3 2 2 4 3" xfId="13228"/>
    <cellStyle name="Total 4 3 2 2 4 4" xfId="13229"/>
    <cellStyle name="Total 4 3 2 2 5" xfId="13230"/>
    <cellStyle name="Total 4 3 2 2 5 2" xfId="13231"/>
    <cellStyle name="Total 4 3 2 2 5 3" xfId="13232"/>
    <cellStyle name="Total 4 3 2 2 6" xfId="13233"/>
    <cellStyle name="Total 4 3 2 2 6 2" xfId="13234"/>
    <cellStyle name="Total 4 3 2 2 6 3" xfId="13235"/>
    <cellStyle name="Total 4 3 2 2 7" xfId="13236"/>
    <cellStyle name="Total 4 3 2 3" xfId="13237"/>
    <cellStyle name="Total 4 3 2 3 2" xfId="13238"/>
    <cellStyle name="Total 4 3 2 3 2 2" xfId="13239"/>
    <cellStyle name="Total 4 3 2 3 2 3" xfId="13240"/>
    <cellStyle name="Total 4 3 2 3 2 4" xfId="13241"/>
    <cellStyle name="Total 4 3 2 3 3" xfId="13242"/>
    <cellStyle name="Total 4 3 2 3 3 2" xfId="13243"/>
    <cellStyle name="Total 4 3 2 3 3 3" xfId="13244"/>
    <cellStyle name="Total 4 3 2 3 3 4" xfId="13245"/>
    <cellStyle name="Total 4 3 2 3 4" xfId="13246"/>
    <cellStyle name="Total 4 3 2 3 4 2" xfId="13247"/>
    <cellStyle name="Total 4 3 2 3 4 3" xfId="13248"/>
    <cellStyle name="Total 4 3 2 3 5" xfId="13249"/>
    <cellStyle name="Total 4 3 2 3 5 2" xfId="13250"/>
    <cellStyle name="Total 4 3 2 3 5 3" xfId="13251"/>
    <cellStyle name="Total 4 3 2 3 6" xfId="13252"/>
    <cellStyle name="Total 4 3 2 4" xfId="13253"/>
    <cellStyle name="Total 4 3 2 4 2" xfId="13254"/>
    <cellStyle name="Total 4 3 2 4 3" xfId="13255"/>
    <cellStyle name="Total 4 3 2 4 4" xfId="13256"/>
    <cellStyle name="Total 4 3 2 5" xfId="13257"/>
    <cellStyle name="Total 4 3 2 5 2" xfId="13258"/>
    <cellStyle name="Total 4 3 2 5 3" xfId="13259"/>
    <cellStyle name="Total 4 3 2 5 4" xfId="13260"/>
    <cellStyle name="Total 4 3 2 6" xfId="13261"/>
    <cellStyle name="Total 4 3 2 6 2" xfId="13262"/>
    <cellStyle name="Total 4 3 2 6 3" xfId="13263"/>
    <cellStyle name="Total 4 3 2 7" xfId="13264"/>
    <cellStyle name="Total 4 3 2 7 2" xfId="13265"/>
    <cellStyle name="Total 4 3 2 7 3" xfId="13266"/>
    <cellStyle name="Total 4 3 2 8" xfId="13267"/>
    <cellStyle name="Total 4 3 3" xfId="13268"/>
    <cellStyle name="Total 4 3 3 2" xfId="13269"/>
    <cellStyle name="Total 4 3 3 2 2" xfId="13270"/>
    <cellStyle name="Total 4 3 3 2 2 2" xfId="13271"/>
    <cellStyle name="Total 4 3 3 2 2 3" xfId="13272"/>
    <cellStyle name="Total 4 3 3 2 2 4" xfId="13273"/>
    <cellStyle name="Total 4 3 3 2 3" xfId="13274"/>
    <cellStyle name="Total 4 3 3 2 3 2" xfId="13275"/>
    <cellStyle name="Total 4 3 3 2 3 3" xfId="13276"/>
    <cellStyle name="Total 4 3 3 2 3 4" xfId="13277"/>
    <cellStyle name="Total 4 3 3 2 4" xfId="13278"/>
    <cellStyle name="Total 4 3 3 2 4 2" xfId="13279"/>
    <cellStyle name="Total 4 3 3 2 4 3" xfId="13280"/>
    <cellStyle name="Total 4 3 3 2 5" xfId="13281"/>
    <cellStyle name="Total 4 3 3 2 5 2" xfId="13282"/>
    <cellStyle name="Total 4 3 3 2 5 3" xfId="13283"/>
    <cellStyle name="Total 4 3 3 2 6" xfId="13284"/>
    <cellStyle name="Total 4 3 3 3" xfId="13285"/>
    <cellStyle name="Total 4 3 3 3 2" xfId="13286"/>
    <cellStyle name="Total 4 3 3 3 3" xfId="13287"/>
    <cellStyle name="Total 4 3 3 3 4" xfId="13288"/>
    <cellStyle name="Total 4 3 3 4" xfId="13289"/>
    <cellStyle name="Total 4 3 3 4 2" xfId="13290"/>
    <cellStyle name="Total 4 3 3 4 3" xfId="13291"/>
    <cellStyle name="Total 4 3 3 4 4" xfId="13292"/>
    <cellStyle name="Total 4 3 3 5" xfId="13293"/>
    <cellStyle name="Total 4 3 3 5 2" xfId="13294"/>
    <cellStyle name="Total 4 3 3 5 3" xfId="13295"/>
    <cellStyle name="Total 4 3 3 6" xfId="13296"/>
    <cellStyle name="Total 4 3 3 6 2" xfId="13297"/>
    <cellStyle name="Total 4 3 3 6 3" xfId="13298"/>
    <cellStyle name="Total 4 3 3 7" xfId="13299"/>
    <cellStyle name="Total 4 3 4" xfId="13300"/>
    <cellStyle name="Total 4 3 4 2" xfId="13301"/>
    <cellStyle name="Total 4 3 4 2 2" xfId="13302"/>
    <cellStyle name="Total 4 3 4 2 3" xfId="13303"/>
    <cellStyle name="Total 4 3 4 2 4" xfId="13304"/>
    <cellStyle name="Total 4 3 4 3" xfId="13305"/>
    <cellStyle name="Total 4 3 4 3 2" xfId="13306"/>
    <cellStyle name="Total 4 3 4 3 3" xfId="13307"/>
    <cellStyle name="Total 4 3 4 3 4" xfId="13308"/>
    <cellStyle name="Total 4 3 4 4" xfId="13309"/>
    <cellStyle name="Total 4 3 4 4 2" xfId="13310"/>
    <cellStyle name="Total 4 3 4 4 3" xfId="13311"/>
    <cellStyle name="Total 4 3 4 5" xfId="13312"/>
    <cellStyle name="Total 4 3 4 5 2" xfId="13313"/>
    <cellStyle name="Total 4 3 4 5 3" xfId="13314"/>
    <cellStyle name="Total 4 3 4 6" xfId="13315"/>
    <cellStyle name="Total 4 3 5" xfId="13316"/>
    <cellStyle name="Total 4 3 5 2" xfId="13317"/>
    <cellStyle name="Total 4 3 5 3" xfId="13318"/>
    <cellStyle name="Total 4 3 5 4" xfId="13319"/>
    <cellStyle name="Total 4 3 6" xfId="13320"/>
    <cellStyle name="Total 4 3 6 2" xfId="13321"/>
    <cellStyle name="Total 4 3 6 3" xfId="13322"/>
    <cellStyle name="Total 4 3 6 4" xfId="13323"/>
    <cellStyle name="Total 4 3 7" xfId="13324"/>
    <cellStyle name="Total 4 3 7 2" xfId="13325"/>
    <cellStyle name="Total 4 3 7 3" xfId="13326"/>
    <cellStyle name="Total 4 3 8" xfId="13327"/>
    <cellStyle name="Total 4 3 8 2" xfId="13328"/>
    <cellStyle name="Total 4 3 8 3" xfId="13329"/>
    <cellStyle name="Total 4 3 9" xfId="13330"/>
    <cellStyle name="Total 4 4" xfId="13331"/>
    <cellStyle name="Total 4 4 2" xfId="13332"/>
    <cellStyle name="Total 4 4 3" xfId="13333"/>
    <cellStyle name="Total 4 4 4" xfId="13334"/>
    <cellStyle name="Total 4 5" xfId="13335"/>
    <cellStyle name="Total 4 5 2" xfId="13336"/>
    <cellStyle name="Total 4 5 3" xfId="13337"/>
    <cellStyle name="Total 4 5 4" xfId="13338"/>
    <cellStyle name="Total 4 6" xfId="13339"/>
    <cellStyle name="Total 4 6 2" xfId="13340"/>
    <cellStyle name="Total 4 6 3" xfId="13341"/>
    <cellStyle name="Total 4 7" xfId="13342"/>
    <cellStyle name="Total 4 7 2" xfId="13343"/>
    <cellStyle name="Total 4 7 3" xfId="13344"/>
    <cellStyle name="Total 4 8" xfId="13345"/>
    <cellStyle name="Total 5" xfId="13346"/>
    <cellStyle name="Total 5 2" xfId="13347"/>
    <cellStyle name="Total 5 2 2" xfId="13348"/>
    <cellStyle name="Total 5 2 2 2" xfId="13349"/>
    <cellStyle name="Total 5 2 2 2 2" xfId="13350"/>
    <cellStyle name="Total 5 2 2 2 2 2" xfId="13351"/>
    <cellStyle name="Total 5 2 2 2 2 2 2" xfId="13352"/>
    <cellStyle name="Total 5 2 2 2 2 2 2 2" xfId="13353"/>
    <cellStyle name="Total 5 2 2 2 2 2 2 3" xfId="13354"/>
    <cellStyle name="Total 5 2 2 2 2 2 2 4" xfId="13355"/>
    <cellStyle name="Total 5 2 2 2 2 2 3" xfId="13356"/>
    <cellStyle name="Total 5 2 2 2 2 2 3 2" xfId="13357"/>
    <cellStyle name="Total 5 2 2 2 2 2 3 3" xfId="13358"/>
    <cellStyle name="Total 5 2 2 2 2 2 3 4" xfId="13359"/>
    <cellStyle name="Total 5 2 2 2 2 2 4" xfId="13360"/>
    <cellStyle name="Total 5 2 2 2 2 2 4 2" xfId="13361"/>
    <cellStyle name="Total 5 2 2 2 2 2 4 3" xfId="13362"/>
    <cellStyle name="Total 5 2 2 2 2 2 5" xfId="13363"/>
    <cellStyle name="Total 5 2 2 2 2 2 5 2" xfId="13364"/>
    <cellStyle name="Total 5 2 2 2 2 2 5 3" xfId="13365"/>
    <cellStyle name="Total 5 2 2 2 2 2 6" xfId="13366"/>
    <cellStyle name="Total 5 2 2 2 2 3" xfId="13367"/>
    <cellStyle name="Total 5 2 2 2 2 3 2" xfId="13368"/>
    <cellStyle name="Total 5 2 2 2 2 3 3" xfId="13369"/>
    <cellStyle name="Total 5 2 2 2 2 3 4" xfId="13370"/>
    <cellStyle name="Total 5 2 2 2 2 4" xfId="13371"/>
    <cellStyle name="Total 5 2 2 2 2 4 2" xfId="13372"/>
    <cellStyle name="Total 5 2 2 2 2 4 3" xfId="13373"/>
    <cellStyle name="Total 5 2 2 2 2 4 4" xfId="13374"/>
    <cellStyle name="Total 5 2 2 2 2 5" xfId="13375"/>
    <cellStyle name="Total 5 2 2 2 2 5 2" xfId="13376"/>
    <cellStyle name="Total 5 2 2 2 2 5 3" xfId="13377"/>
    <cellStyle name="Total 5 2 2 2 2 6" xfId="13378"/>
    <cellStyle name="Total 5 2 2 2 2 6 2" xfId="13379"/>
    <cellStyle name="Total 5 2 2 2 2 6 3" xfId="13380"/>
    <cellStyle name="Total 5 2 2 2 2 7" xfId="13381"/>
    <cellStyle name="Total 5 2 2 2 3" xfId="13382"/>
    <cellStyle name="Total 5 2 2 2 3 2" xfId="13383"/>
    <cellStyle name="Total 5 2 2 2 3 2 2" xfId="13384"/>
    <cellStyle name="Total 5 2 2 2 3 2 3" xfId="13385"/>
    <cellStyle name="Total 5 2 2 2 3 2 4" xfId="13386"/>
    <cellStyle name="Total 5 2 2 2 3 3" xfId="13387"/>
    <cellStyle name="Total 5 2 2 2 3 3 2" xfId="13388"/>
    <cellStyle name="Total 5 2 2 2 3 3 3" xfId="13389"/>
    <cellStyle name="Total 5 2 2 2 3 3 4" xfId="13390"/>
    <cellStyle name="Total 5 2 2 2 3 4" xfId="13391"/>
    <cellStyle name="Total 5 2 2 2 3 4 2" xfId="13392"/>
    <cellStyle name="Total 5 2 2 2 3 4 3" xfId="13393"/>
    <cellStyle name="Total 5 2 2 2 3 5" xfId="13394"/>
    <cellStyle name="Total 5 2 2 2 3 5 2" xfId="13395"/>
    <cellStyle name="Total 5 2 2 2 3 5 3" xfId="13396"/>
    <cellStyle name="Total 5 2 2 2 3 6" xfId="13397"/>
    <cellStyle name="Total 5 2 2 2 4" xfId="13398"/>
    <cellStyle name="Total 5 2 2 2 4 2" xfId="13399"/>
    <cellStyle name="Total 5 2 2 2 4 3" xfId="13400"/>
    <cellStyle name="Total 5 2 2 2 4 4" xfId="13401"/>
    <cellStyle name="Total 5 2 2 2 5" xfId="13402"/>
    <cellStyle name="Total 5 2 2 2 5 2" xfId="13403"/>
    <cellStyle name="Total 5 2 2 2 5 3" xfId="13404"/>
    <cellStyle name="Total 5 2 2 2 5 4" xfId="13405"/>
    <cellStyle name="Total 5 2 2 2 6" xfId="13406"/>
    <cellStyle name="Total 5 2 2 2 6 2" xfId="13407"/>
    <cellStyle name="Total 5 2 2 2 6 3" xfId="13408"/>
    <cellStyle name="Total 5 2 2 2 7" xfId="13409"/>
    <cellStyle name="Total 5 2 2 2 7 2" xfId="13410"/>
    <cellStyle name="Total 5 2 2 2 7 3" xfId="13411"/>
    <cellStyle name="Total 5 2 2 2 8" xfId="13412"/>
    <cellStyle name="Total 5 2 2 3" xfId="13413"/>
    <cellStyle name="Total 5 2 2 3 2" xfId="13414"/>
    <cellStyle name="Total 5 2 2 3 2 2" xfId="13415"/>
    <cellStyle name="Total 5 2 2 3 2 2 2" xfId="13416"/>
    <cellStyle name="Total 5 2 2 3 2 2 3" xfId="13417"/>
    <cellStyle name="Total 5 2 2 3 2 2 4" xfId="13418"/>
    <cellStyle name="Total 5 2 2 3 2 3" xfId="13419"/>
    <cellStyle name="Total 5 2 2 3 2 3 2" xfId="13420"/>
    <cellStyle name="Total 5 2 2 3 2 3 3" xfId="13421"/>
    <cellStyle name="Total 5 2 2 3 2 3 4" xfId="13422"/>
    <cellStyle name="Total 5 2 2 3 2 4" xfId="13423"/>
    <cellStyle name="Total 5 2 2 3 2 4 2" xfId="13424"/>
    <cellStyle name="Total 5 2 2 3 2 4 3" xfId="13425"/>
    <cellStyle name="Total 5 2 2 3 2 5" xfId="13426"/>
    <cellStyle name="Total 5 2 2 3 2 5 2" xfId="13427"/>
    <cellStyle name="Total 5 2 2 3 2 5 3" xfId="13428"/>
    <cellStyle name="Total 5 2 2 3 2 6" xfId="13429"/>
    <cellStyle name="Total 5 2 2 3 3" xfId="13430"/>
    <cellStyle name="Total 5 2 2 3 3 2" xfId="13431"/>
    <cellStyle name="Total 5 2 2 3 3 3" xfId="13432"/>
    <cellStyle name="Total 5 2 2 3 3 4" xfId="13433"/>
    <cellStyle name="Total 5 2 2 3 4" xfId="13434"/>
    <cellStyle name="Total 5 2 2 3 4 2" xfId="13435"/>
    <cellStyle name="Total 5 2 2 3 4 3" xfId="13436"/>
    <cellStyle name="Total 5 2 2 3 4 4" xfId="13437"/>
    <cellStyle name="Total 5 2 2 3 5" xfId="13438"/>
    <cellStyle name="Total 5 2 2 3 5 2" xfId="13439"/>
    <cellStyle name="Total 5 2 2 3 5 3" xfId="13440"/>
    <cellStyle name="Total 5 2 2 3 6" xfId="13441"/>
    <cellStyle name="Total 5 2 2 3 6 2" xfId="13442"/>
    <cellStyle name="Total 5 2 2 3 6 3" xfId="13443"/>
    <cellStyle name="Total 5 2 2 3 7" xfId="13444"/>
    <cellStyle name="Total 5 2 2 4" xfId="13445"/>
    <cellStyle name="Total 5 2 2 4 2" xfId="13446"/>
    <cellStyle name="Total 5 2 2 4 2 2" xfId="13447"/>
    <cellStyle name="Total 5 2 2 4 2 3" xfId="13448"/>
    <cellStyle name="Total 5 2 2 4 2 4" xfId="13449"/>
    <cellStyle name="Total 5 2 2 4 3" xfId="13450"/>
    <cellStyle name="Total 5 2 2 4 3 2" xfId="13451"/>
    <cellStyle name="Total 5 2 2 4 3 3" xfId="13452"/>
    <cellStyle name="Total 5 2 2 4 3 4" xfId="13453"/>
    <cellStyle name="Total 5 2 2 4 4" xfId="13454"/>
    <cellStyle name="Total 5 2 2 4 4 2" xfId="13455"/>
    <cellStyle name="Total 5 2 2 4 4 3" xfId="13456"/>
    <cellStyle name="Total 5 2 2 4 5" xfId="13457"/>
    <cellStyle name="Total 5 2 2 4 5 2" xfId="13458"/>
    <cellStyle name="Total 5 2 2 4 5 3" xfId="13459"/>
    <cellStyle name="Total 5 2 2 4 6" xfId="13460"/>
    <cellStyle name="Total 5 2 2 5" xfId="13461"/>
    <cellStyle name="Total 5 2 2 5 2" xfId="13462"/>
    <cellStyle name="Total 5 2 2 5 3" xfId="13463"/>
    <cellStyle name="Total 5 2 2 5 4" xfId="13464"/>
    <cellStyle name="Total 5 2 2 6" xfId="13465"/>
    <cellStyle name="Total 5 2 2 6 2" xfId="13466"/>
    <cellStyle name="Total 5 2 2 6 3" xfId="13467"/>
    <cellStyle name="Total 5 2 2 6 4" xfId="13468"/>
    <cellStyle name="Total 5 2 2 7" xfId="13469"/>
    <cellStyle name="Total 5 2 2 7 2" xfId="13470"/>
    <cellStyle name="Total 5 2 2 7 3" xfId="13471"/>
    <cellStyle name="Total 5 2 2 8" xfId="13472"/>
    <cellStyle name="Total 5 2 2 8 2" xfId="13473"/>
    <cellStyle name="Total 5 2 2 8 3" xfId="13474"/>
    <cellStyle name="Total 5 2 2 9" xfId="13475"/>
    <cellStyle name="Total 5 2 3" xfId="13476"/>
    <cellStyle name="Total 5 2 3 2" xfId="13477"/>
    <cellStyle name="Total 5 2 3 3" xfId="13478"/>
    <cellStyle name="Total 5 2 3 4" xfId="13479"/>
    <cellStyle name="Total 5 2 4" xfId="13480"/>
    <cellStyle name="Total 5 2 4 2" xfId="13481"/>
    <cellStyle name="Total 5 2 4 3" xfId="13482"/>
    <cellStyle name="Total 5 2 4 4" xfId="13483"/>
    <cellStyle name="Total 5 2 5" xfId="13484"/>
    <cellStyle name="Total 5 2 5 2" xfId="13485"/>
    <cellStyle name="Total 5 2 5 3" xfId="13486"/>
    <cellStyle name="Total 5 2 6" xfId="13487"/>
    <cellStyle name="Total 5 2 6 2" xfId="13488"/>
    <cellStyle name="Total 5 2 6 3" xfId="13489"/>
    <cellStyle name="Total 5 2 7" xfId="13490"/>
    <cellStyle name="Total 5 3" xfId="13491"/>
    <cellStyle name="Total 5 3 2" xfId="13492"/>
    <cellStyle name="Total 5 3 2 2" xfId="13493"/>
    <cellStyle name="Total 5 3 2 2 2" xfId="13494"/>
    <cellStyle name="Total 5 3 2 2 2 2" xfId="13495"/>
    <cellStyle name="Total 5 3 2 2 2 2 2" xfId="13496"/>
    <cellStyle name="Total 5 3 2 2 2 2 3" xfId="13497"/>
    <cellStyle name="Total 5 3 2 2 2 2 4" xfId="13498"/>
    <cellStyle name="Total 5 3 2 2 2 3" xfId="13499"/>
    <cellStyle name="Total 5 3 2 2 2 3 2" xfId="13500"/>
    <cellStyle name="Total 5 3 2 2 2 3 3" xfId="13501"/>
    <cellStyle name="Total 5 3 2 2 2 3 4" xfId="13502"/>
    <cellStyle name="Total 5 3 2 2 2 4" xfId="13503"/>
    <cellStyle name="Total 5 3 2 2 2 4 2" xfId="13504"/>
    <cellStyle name="Total 5 3 2 2 2 4 3" xfId="13505"/>
    <cellStyle name="Total 5 3 2 2 2 5" xfId="13506"/>
    <cellStyle name="Total 5 3 2 2 2 5 2" xfId="13507"/>
    <cellStyle name="Total 5 3 2 2 2 5 3" xfId="13508"/>
    <cellStyle name="Total 5 3 2 2 2 6" xfId="13509"/>
    <cellStyle name="Total 5 3 2 2 3" xfId="13510"/>
    <cellStyle name="Total 5 3 2 2 3 2" xfId="13511"/>
    <cellStyle name="Total 5 3 2 2 3 3" xfId="13512"/>
    <cellStyle name="Total 5 3 2 2 3 4" xfId="13513"/>
    <cellStyle name="Total 5 3 2 2 4" xfId="13514"/>
    <cellStyle name="Total 5 3 2 2 4 2" xfId="13515"/>
    <cellStyle name="Total 5 3 2 2 4 3" xfId="13516"/>
    <cellStyle name="Total 5 3 2 2 4 4" xfId="13517"/>
    <cellStyle name="Total 5 3 2 2 5" xfId="13518"/>
    <cellStyle name="Total 5 3 2 2 5 2" xfId="13519"/>
    <cellStyle name="Total 5 3 2 2 5 3" xfId="13520"/>
    <cellStyle name="Total 5 3 2 2 6" xfId="13521"/>
    <cellStyle name="Total 5 3 2 2 6 2" xfId="13522"/>
    <cellStyle name="Total 5 3 2 2 6 3" xfId="13523"/>
    <cellStyle name="Total 5 3 2 2 7" xfId="13524"/>
    <cellStyle name="Total 5 3 2 3" xfId="13525"/>
    <cellStyle name="Total 5 3 2 3 2" xfId="13526"/>
    <cellStyle name="Total 5 3 2 3 2 2" xfId="13527"/>
    <cellStyle name="Total 5 3 2 3 2 3" xfId="13528"/>
    <cellStyle name="Total 5 3 2 3 2 4" xfId="13529"/>
    <cellStyle name="Total 5 3 2 3 3" xfId="13530"/>
    <cellStyle name="Total 5 3 2 3 3 2" xfId="13531"/>
    <cellStyle name="Total 5 3 2 3 3 3" xfId="13532"/>
    <cellStyle name="Total 5 3 2 3 3 4" xfId="13533"/>
    <cellStyle name="Total 5 3 2 3 4" xfId="13534"/>
    <cellStyle name="Total 5 3 2 3 4 2" xfId="13535"/>
    <cellStyle name="Total 5 3 2 3 4 3" xfId="13536"/>
    <cellStyle name="Total 5 3 2 3 5" xfId="13537"/>
    <cellStyle name="Total 5 3 2 3 5 2" xfId="13538"/>
    <cellStyle name="Total 5 3 2 3 5 3" xfId="13539"/>
    <cellStyle name="Total 5 3 2 3 6" xfId="13540"/>
    <cellStyle name="Total 5 3 2 4" xfId="13541"/>
    <cellStyle name="Total 5 3 2 4 2" xfId="13542"/>
    <cellStyle name="Total 5 3 2 4 3" xfId="13543"/>
    <cellStyle name="Total 5 3 2 4 4" xfId="13544"/>
    <cellStyle name="Total 5 3 2 5" xfId="13545"/>
    <cellStyle name="Total 5 3 2 5 2" xfId="13546"/>
    <cellStyle name="Total 5 3 2 5 3" xfId="13547"/>
    <cellStyle name="Total 5 3 2 5 4" xfId="13548"/>
    <cellStyle name="Total 5 3 2 6" xfId="13549"/>
    <cellStyle name="Total 5 3 2 6 2" xfId="13550"/>
    <cellStyle name="Total 5 3 2 6 3" xfId="13551"/>
    <cellStyle name="Total 5 3 2 7" xfId="13552"/>
    <cellStyle name="Total 5 3 2 7 2" xfId="13553"/>
    <cellStyle name="Total 5 3 2 7 3" xfId="13554"/>
    <cellStyle name="Total 5 3 2 8" xfId="13555"/>
    <cellStyle name="Total 5 3 3" xfId="13556"/>
    <cellStyle name="Total 5 3 3 2" xfId="13557"/>
    <cellStyle name="Total 5 3 3 2 2" xfId="13558"/>
    <cellStyle name="Total 5 3 3 2 2 2" xfId="13559"/>
    <cellStyle name="Total 5 3 3 2 2 3" xfId="13560"/>
    <cellStyle name="Total 5 3 3 2 2 4" xfId="13561"/>
    <cellStyle name="Total 5 3 3 2 3" xfId="13562"/>
    <cellStyle name="Total 5 3 3 2 3 2" xfId="13563"/>
    <cellStyle name="Total 5 3 3 2 3 3" xfId="13564"/>
    <cellStyle name="Total 5 3 3 2 3 4" xfId="13565"/>
    <cellStyle name="Total 5 3 3 2 4" xfId="13566"/>
    <cellStyle name="Total 5 3 3 2 4 2" xfId="13567"/>
    <cellStyle name="Total 5 3 3 2 4 3" xfId="13568"/>
    <cellStyle name="Total 5 3 3 2 5" xfId="13569"/>
    <cellStyle name="Total 5 3 3 2 5 2" xfId="13570"/>
    <cellStyle name="Total 5 3 3 2 5 3" xfId="13571"/>
    <cellStyle name="Total 5 3 3 2 6" xfId="13572"/>
    <cellStyle name="Total 5 3 3 3" xfId="13573"/>
    <cellStyle name="Total 5 3 3 3 2" xfId="13574"/>
    <cellStyle name="Total 5 3 3 3 3" xfId="13575"/>
    <cellStyle name="Total 5 3 3 3 4" xfId="13576"/>
    <cellStyle name="Total 5 3 3 4" xfId="13577"/>
    <cellStyle name="Total 5 3 3 4 2" xfId="13578"/>
    <cellStyle name="Total 5 3 3 4 3" xfId="13579"/>
    <cellStyle name="Total 5 3 3 4 4" xfId="13580"/>
    <cellStyle name="Total 5 3 3 5" xfId="13581"/>
    <cellStyle name="Total 5 3 3 5 2" xfId="13582"/>
    <cellStyle name="Total 5 3 3 5 3" xfId="13583"/>
    <cellStyle name="Total 5 3 3 6" xfId="13584"/>
    <cellStyle name="Total 5 3 3 6 2" xfId="13585"/>
    <cellStyle name="Total 5 3 3 6 3" xfId="13586"/>
    <cellStyle name="Total 5 3 3 7" xfId="13587"/>
    <cellStyle name="Total 5 3 4" xfId="13588"/>
    <cellStyle name="Total 5 3 4 2" xfId="13589"/>
    <cellStyle name="Total 5 3 4 2 2" xfId="13590"/>
    <cellStyle name="Total 5 3 4 2 3" xfId="13591"/>
    <cellStyle name="Total 5 3 4 2 4" xfId="13592"/>
    <cellStyle name="Total 5 3 4 3" xfId="13593"/>
    <cellStyle name="Total 5 3 4 3 2" xfId="13594"/>
    <cellStyle name="Total 5 3 4 3 3" xfId="13595"/>
    <cellStyle name="Total 5 3 4 3 4" xfId="13596"/>
    <cellStyle name="Total 5 3 4 4" xfId="13597"/>
    <cellStyle name="Total 5 3 4 4 2" xfId="13598"/>
    <cellStyle name="Total 5 3 4 4 3" xfId="13599"/>
    <cellStyle name="Total 5 3 4 5" xfId="13600"/>
    <cellStyle name="Total 5 3 4 5 2" xfId="13601"/>
    <cellStyle name="Total 5 3 4 5 3" xfId="13602"/>
    <cellStyle name="Total 5 3 4 6" xfId="13603"/>
    <cellStyle name="Total 5 3 5" xfId="13604"/>
    <cellStyle name="Total 5 3 5 2" xfId="13605"/>
    <cellStyle name="Total 5 3 5 3" xfId="13606"/>
    <cellStyle name="Total 5 3 5 4" xfId="13607"/>
    <cellStyle name="Total 5 3 6" xfId="13608"/>
    <cellStyle name="Total 5 3 6 2" xfId="13609"/>
    <cellStyle name="Total 5 3 6 3" xfId="13610"/>
    <cellStyle name="Total 5 3 6 4" xfId="13611"/>
    <cellStyle name="Total 5 3 7" xfId="13612"/>
    <cellStyle name="Total 5 3 7 2" xfId="13613"/>
    <cellStyle name="Total 5 3 7 3" xfId="13614"/>
    <cellStyle name="Total 5 3 8" xfId="13615"/>
    <cellStyle name="Total 5 3 8 2" xfId="13616"/>
    <cellStyle name="Total 5 3 8 3" xfId="13617"/>
    <cellStyle name="Total 5 3 9" xfId="13618"/>
    <cellStyle name="Total 5 4" xfId="13619"/>
    <cellStyle name="Total 5 4 2" xfId="13620"/>
    <cellStyle name="Total 5 4 3" xfId="13621"/>
    <cellStyle name="Total 5 4 4" xfId="13622"/>
    <cellStyle name="Total 5 5" xfId="13623"/>
    <cellStyle name="Total 5 5 2" xfId="13624"/>
    <cellStyle name="Total 5 5 3" xfId="13625"/>
    <cellStyle name="Total 5 5 4" xfId="13626"/>
    <cellStyle name="Total 5 6" xfId="13627"/>
    <cellStyle name="Total 5 6 2" xfId="13628"/>
    <cellStyle name="Total 5 6 3" xfId="13629"/>
    <cellStyle name="Total 5 7" xfId="13630"/>
    <cellStyle name="Total 5 7 2" xfId="13631"/>
    <cellStyle name="Total 5 7 3" xfId="13632"/>
    <cellStyle name="Total 5 8" xfId="13633"/>
    <cellStyle name="Total 6" xfId="13634"/>
    <cellStyle name="Total 6 2" xfId="13635"/>
    <cellStyle name="Total 6 2 2" xfId="13636"/>
    <cellStyle name="Total 6 2 2 2" xfId="13637"/>
    <cellStyle name="Total 6 2 2 2 2" xfId="13638"/>
    <cellStyle name="Total 6 2 2 2 2 2" xfId="13639"/>
    <cellStyle name="Total 6 2 2 2 2 2 2" xfId="13640"/>
    <cellStyle name="Total 6 2 2 2 2 2 3" xfId="13641"/>
    <cellStyle name="Total 6 2 2 2 2 2 4" xfId="13642"/>
    <cellStyle name="Total 6 2 2 2 2 3" xfId="13643"/>
    <cellStyle name="Total 6 2 2 2 2 3 2" xfId="13644"/>
    <cellStyle name="Total 6 2 2 2 2 3 3" xfId="13645"/>
    <cellStyle name="Total 6 2 2 2 2 3 4" xfId="13646"/>
    <cellStyle name="Total 6 2 2 2 2 4" xfId="13647"/>
    <cellStyle name="Total 6 2 2 2 2 4 2" xfId="13648"/>
    <cellStyle name="Total 6 2 2 2 2 4 3" xfId="13649"/>
    <cellStyle name="Total 6 2 2 2 2 5" xfId="13650"/>
    <cellStyle name="Total 6 2 2 2 2 5 2" xfId="13651"/>
    <cellStyle name="Total 6 2 2 2 2 5 3" xfId="13652"/>
    <cellStyle name="Total 6 2 2 2 2 6" xfId="13653"/>
    <cellStyle name="Total 6 2 2 2 3" xfId="13654"/>
    <cellStyle name="Total 6 2 2 2 3 2" xfId="13655"/>
    <cellStyle name="Total 6 2 2 2 3 3" xfId="13656"/>
    <cellStyle name="Total 6 2 2 2 3 4" xfId="13657"/>
    <cellStyle name="Total 6 2 2 2 4" xfId="13658"/>
    <cellStyle name="Total 6 2 2 2 4 2" xfId="13659"/>
    <cellStyle name="Total 6 2 2 2 4 3" xfId="13660"/>
    <cellStyle name="Total 6 2 2 2 4 4" xfId="13661"/>
    <cellStyle name="Total 6 2 2 2 5" xfId="13662"/>
    <cellStyle name="Total 6 2 2 2 5 2" xfId="13663"/>
    <cellStyle name="Total 6 2 2 2 5 3" xfId="13664"/>
    <cellStyle name="Total 6 2 2 2 6" xfId="13665"/>
    <cellStyle name="Total 6 2 2 2 6 2" xfId="13666"/>
    <cellStyle name="Total 6 2 2 2 6 3" xfId="13667"/>
    <cellStyle name="Total 6 2 2 2 7" xfId="13668"/>
    <cellStyle name="Total 6 2 2 3" xfId="13669"/>
    <cellStyle name="Total 6 2 2 3 2" xfId="13670"/>
    <cellStyle name="Total 6 2 2 3 2 2" xfId="13671"/>
    <cellStyle name="Total 6 2 2 3 2 3" xfId="13672"/>
    <cellStyle name="Total 6 2 2 3 2 4" xfId="13673"/>
    <cellStyle name="Total 6 2 2 3 3" xfId="13674"/>
    <cellStyle name="Total 6 2 2 3 3 2" xfId="13675"/>
    <cellStyle name="Total 6 2 2 3 3 3" xfId="13676"/>
    <cellStyle name="Total 6 2 2 3 3 4" xfId="13677"/>
    <cellStyle name="Total 6 2 2 3 4" xfId="13678"/>
    <cellStyle name="Total 6 2 2 3 4 2" xfId="13679"/>
    <cellStyle name="Total 6 2 2 3 4 3" xfId="13680"/>
    <cellStyle name="Total 6 2 2 3 5" xfId="13681"/>
    <cellStyle name="Total 6 2 2 3 5 2" xfId="13682"/>
    <cellStyle name="Total 6 2 2 3 5 3" xfId="13683"/>
    <cellStyle name="Total 6 2 2 3 6" xfId="13684"/>
    <cellStyle name="Total 6 2 2 4" xfId="13685"/>
    <cellStyle name="Total 6 2 2 4 2" xfId="13686"/>
    <cellStyle name="Total 6 2 2 4 3" xfId="13687"/>
    <cellStyle name="Total 6 2 2 4 4" xfId="13688"/>
    <cellStyle name="Total 6 2 2 5" xfId="13689"/>
    <cellStyle name="Total 6 2 2 5 2" xfId="13690"/>
    <cellStyle name="Total 6 2 2 5 3" xfId="13691"/>
    <cellStyle name="Total 6 2 2 5 4" xfId="13692"/>
    <cellStyle name="Total 6 2 2 6" xfId="13693"/>
    <cellStyle name="Total 6 2 2 6 2" xfId="13694"/>
    <cellStyle name="Total 6 2 2 6 3" xfId="13695"/>
    <cellStyle name="Total 6 2 2 7" xfId="13696"/>
    <cellStyle name="Total 6 2 2 7 2" xfId="13697"/>
    <cellStyle name="Total 6 2 2 7 3" xfId="13698"/>
    <cellStyle name="Total 6 2 2 8" xfId="13699"/>
    <cellStyle name="Total 6 2 3" xfId="13700"/>
    <cellStyle name="Total 6 2 3 2" xfId="13701"/>
    <cellStyle name="Total 6 2 3 2 2" xfId="13702"/>
    <cellStyle name="Total 6 2 3 2 2 2" xfId="13703"/>
    <cellStyle name="Total 6 2 3 2 2 3" xfId="13704"/>
    <cellStyle name="Total 6 2 3 2 2 4" xfId="13705"/>
    <cellStyle name="Total 6 2 3 2 3" xfId="13706"/>
    <cellStyle name="Total 6 2 3 2 3 2" xfId="13707"/>
    <cellStyle name="Total 6 2 3 2 3 3" xfId="13708"/>
    <cellStyle name="Total 6 2 3 2 3 4" xfId="13709"/>
    <cellStyle name="Total 6 2 3 2 4" xfId="13710"/>
    <cellStyle name="Total 6 2 3 2 4 2" xfId="13711"/>
    <cellStyle name="Total 6 2 3 2 4 3" xfId="13712"/>
    <cellStyle name="Total 6 2 3 2 5" xfId="13713"/>
    <cellStyle name="Total 6 2 3 2 5 2" xfId="13714"/>
    <cellStyle name="Total 6 2 3 2 5 3" xfId="13715"/>
    <cellStyle name="Total 6 2 3 2 6" xfId="13716"/>
    <cellStyle name="Total 6 2 3 3" xfId="13717"/>
    <cellStyle name="Total 6 2 3 3 2" xfId="13718"/>
    <cellStyle name="Total 6 2 3 3 3" xfId="13719"/>
    <cellStyle name="Total 6 2 3 3 4" xfId="13720"/>
    <cellStyle name="Total 6 2 3 4" xfId="13721"/>
    <cellStyle name="Total 6 2 3 4 2" xfId="13722"/>
    <cellStyle name="Total 6 2 3 4 3" xfId="13723"/>
    <cellStyle name="Total 6 2 3 4 4" xfId="13724"/>
    <cellStyle name="Total 6 2 3 5" xfId="13725"/>
    <cellStyle name="Total 6 2 3 5 2" xfId="13726"/>
    <cellStyle name="Total 6 2 3 5 3" xfId="13727"/>
    <cellStyle name="Total 6 2 3 6" xfId="13728"/>
    <cellStyle name="Total 6 2 3 6 2" xfId="13729"/>
    <cellStyle name="Total 6 2 3 6 3" xfId="13730"/>
    <cellStyle name="Total 6 2 3 7" xfId="13731"/>
    <cellStyle name="Total 6 2 4" xfId="13732"/>
    <cellStyle name="Total 6 2 4 2" xfId="13733"/>
    <cellStyle name="Total 6 2 4 2 2" xfId="13734"/>
    <cellStyle name="Total 6 2 4 2 3" xfId="13735"/>
    <cellStyle name="Total 6 2 4 2 4" xfId="13736"/>
    <cellStyle name="Total 6 2 4 3" xfId="13737"/>
    <cellStyle name="Total 6 2 4 3 2" xfId="13738"/>
    <cellStyle name="Total 6 2 4 3 3" xfId="13739"/>
    <cellStyle name="Total 6 2 4 3 4" xfId="13740"/>
    <cellStyle name="Total 6 2 4 4" xfId="13741"/>
    <cellStyle name="Total 6 2 4 4 2" xfId="13742"/>
    <cellStyle name="Total 6 2 4 4 3" xfId="13743"/>
    <cellStyle name="Total 6 2 4 5" xfId="13744"/>
    <cellStyle name="Total 6 2 4 5 2" xfId="13745"/>
    <cellStyle name="Total 6 2 4 5 3" xfId="13746"/>
    <cellStyle name="Total 6 2 4 6" xfId="13747"/>
    <cellStyle name="Total 6 2 5" xfId="13748"/>
    <cellStyle name="Total 6 2 5 2" xfId="13749"/>
    <cellStyle name="Total 6 2 5 3" xfId="13750"/>
    <cellStyle name="Total 6 2 5 4" xfId="13751"/>
    <cellStyle name="Total 6 2 6" xfId="13752"/>
    <cellStyle name="Total 6 2 6 2" xfId="13753"/>
    <cellStyle name="Total 6 2 6 3" xfId="13754"/>
    <cellStyle name="Total 6 2 6 4" xfId="13755"/>
    <cellStyle name="Total 6 2 7" xfId="13756"/>
    <cellStyle name="Total 6 2 7 2" xfId="13757"/>
    <cellStyle name="Total 6 2 7 3" xfId="13758"/>
    <cellStyle name="Total 6 2 8" xfId="13759"/>
    <cellStyle name="Total 6 2 8 2" xfId="13760"/>
    <cellStyle name="Total 6 2 8 3" xfId="13761"/>
    <cellStyle name="Total 6 2 9" xfId="13762"/>
    <cellStyle name="Total 6 3" xfId="13763"/>
    <cellStyle name="Total 6 3 2" xfId="13764"/>
    <cellStyle name="Total 6 3 3" xfId="13765"/>
    <cellStyle name="Total 6 3 4" xfId="13766"/>
    <cellStyle name="Total 6 4" xfId="13767"/>
    <cellStyle name="Total 6 4 2" xfId="13768"/>
    <cellStyle name="Total 6 4 3" xfId="13769"/>
    <cellStyle name="Total 6 4 4" xfId="13770"/>
    <cellStyle name="Total 6 5" xfId="13771"/>
    <cellStyle name="Total 6 5 2" xfId="13772"/>
    <cellStyle name="Total 6 5 3" xfId="13773"/>
    <cellStyle name="Total 6 6" xfId="13774"/>
    <cellStyle name="Total 6 6 2" xfId="13775"/>
    <cellStyle name="Total 6 6 3" xfId="13776"/>
    <cellStyle name="Total 6 7" xfId="13777"/>
    <cellStyle name="Total 7" xfId="13778"/>
    <cellStyle name="Total 7 2" xfId="13779"/>
    <cellStyle name="Total 7 2 2" xfId="13780"/>
    <cellStyle name="Total 7 2 2 2" xfId="13781"/>
    <cellStyle name="Total 7 2 2 2 2" xfId="13782"/>
    <cellStyle name="Total 7 2 2 2 2 2" xfId="13783"/>
    <cellStyle name="Total 7 2 2 2 2 2 2" xfId="13784"/>
    <cellStyle name="Total 7 2 2 2 2 2 3" xfId="13785"/>
    <cellStyle name="Total 7 2 2 2 2 2 4" xfId="13786"/>
    <cellStyle name="Total 7 2 2 2 2 3" xfId="13787"/>
    <cellStyle name="Total 7 2 2 2 2 3 2" xfId="13788"/>
    <cellStyle name="Total 7 2 2 2 2 3 3" xfId="13789"/>
    <cellStyle name="Total 7 2 2 2 2 3 4" xfId="13790"/>
    <cellStyle name="Total 7 2 2 2 2 4" xfId="13791"/>
    <cellStyle name="Total 7 2 2 2 2 4 2" xfId="13792"/>
    <cellStyle name="Total 7 2 2 2 2 4 3" xfId="13793"/>
    <cellStyle name="Total 7 2 2 2 2 5" xfId="13794"/>
    <cellStyle name="Total 7 2 2 2 2 5 2" xfId="13795"/>
    <cellStyle name="Total 7 2 2 2 2 5 3" xfId="13796"/>
    <cellStyle name="Total 7 2 2 2 2 6" xfId="13797"/>
    <cellStyle name="Total 7 2 2 2 3" xfId="13798"/>
    <cellStyle name="Total 7 2 2 2 3 2" xfId="13799"/>
    <cellStyle name="Total 7 2 2 2 3 3" xfId="13800"/>
    <cellStyle name="Total 7 2 2 2 3 4" xfId="13801"/>
    <cellStyle name="Total 7 2 2 2 4" xfId="13802"/>
    <cellStyle name="Total 7 2 2 2 4 2" xfId="13803"/>
    <cellStyle name="Total 7 2 2 2 4 3" xfId="13804"/>
    <cellStyle name="Total 7 2 2 2 4 4" xfId="13805"/>
    <cellStyle name="Total 7 2 2 2 5" xfId="13806"/>
    <cellStyle name="Total 7 2 2 2 5 2" xfId="13807"/>
    <cellStyle name="Total 7 2 2 2 5 3" xfId="13808"/>
    <cellStyle name="Total 7 2 2 2 6" xfId="13809"/>
    <cellStyle name="Total 7 2 2 2 6 2" xfId="13810"/>
    <cellStyle name="Total 7 2 2 2 6 3" xfId="13811"/>
    <cellStyle name="Total 7 2 2 2 7" xfId="13812"/>
    <cellStyle name="Total 7 2 2 3" xfId="13813"/>
    <cellStyle name="Total 7 2 2 3 2" xfId="13814"/>
    <cellStyle name="Total 7 2 2 3 2 2" xfId="13815"/>
    <cellStyle name="Total 7 2 2 3 2 3" xfId="13816"/>
    <cellStyle name="Total 7 2 2 3 2 4" xfId="13817"/>
    <cellStyle name="Total 7 2 2 3 3" xfId="13818"/>
    <cellStyle name="Total 7 2 2 3 3 2" xfId="13819"/>
    <cellStyle name="Total 7 2 2 3 3 3" xfId="13820"/>
    <cellStyle name="Total 7 2 2 3 3 4" xfId="13821"/>
    <cellStyle name="Total 7 2 2 3 4" xfId="13822"/>
    <cellStyle name="Total 7 2 2 3 4 2" xfId="13823"/>
    <cellStyle name="Total 7 2 2 3 4 3" xfId="13824"/>
    <cellStyle name="Total 7 2 2 3 5" xfId="13825"/>
    <cellStyle name="Total 7 2 2 3 5 2" xfId="13826"/>
    <cellStyle name="Total 7 2 2 3 5 3" xfId="13827"/>
    <cellStyle name="Total 7 2 2 3 6" xfId="13828"/>
    <cellStyle name="Total 7 2 2 4" xfId="13829"/>
    <cellStyle name="Total 7 2 2 4 2" xfId="13830"/>
    <cellStyle name="Total 7 2 2 4 3" xfId="13831"/>
    <cellStyle name="Total 7 2 2 4 4" xfId="13832"/>
    <cellStyle name="Total 7 2 2 5" xfId="13833"/>
    <cellStyle name="Total 7 2 2 5 2" xfId="13834"/>
    <cellStyle name="Total 7 2 2 5 3" xfId="13835"/>
    <cellStyle name="Total 7 2 2 5 4" xfId="13836"/>
    <cellStyle name="Total 7 2 2 6" xfId="13837"/>
    <cellStyle name="Total 7 2 2 6 2" xfId="13838"/>
    <cellStyle name="Total 7 2 2 6 3" xfId="13839"/>
    <cellStyle name="Total 7 2 2 7" xfId="13840"/>
    <cellStyle name="Total 7 2 2 7 2" xfId="13841"/>
    <cellStyle name="Total 7 2 2 7 3" xfId="13842"/>
    <cellStyle name="Total 7 2 2 8" xfId="13843"/>
    <cellStyle name="Total 7 2 3" xfId="13844"/>
    <cellStyle name="Total 7 2 3 2" xfId="13845"/>
    <cellStyle name="Total 7 2 3 2 2" xfId="13846"/>
    <cellStyle name="Total 7 2 3 2 2 2" xfId="13847"/>
    <cellStyle name="Total 7 2 3 2 2 3" xfId="13848"/>
    <cellStyle name="Total 7 2 3 2 2 4" xfId="13849"/>
    <cellStyle name="Total 7 2 3 2 3" xfId="13850"/>
    <cellStyle name="Total 7 2 3 2 3 2" xfId="13851"/>
    <cellStyle name="Total 7 2 3 2 3 3" xfId="13852"/>
    <cellStyle name="Total 7 2 3 2 3 4" xfId="13853"/>
    <cellStyle name="Total 7 2 3 2 4" xfId="13854"/>
    <cellStyle name="Total 7 2 3 2 4 2" xfId="13855"/>
    <cellStyle name="Total 7 2 3 2 4 3" xfId="13856"/>
    <cellStyle name="Total 7 2 3 2 5" xfId="13857"/>
    <cellStyle name="Total 7 2 3 2 5 2" xfId="13858"/>
    <cellStyle name="Total 7 2 3 2 5 3" xfId="13859"/>
    <cellStyle name="Total 7 2 3 2 6" xfId="13860"/>
    <cellStyle name="Total 7 2 3 3" xfId="13861"/>
    <cellStyle name="Total 7 2 3 3 2" xfId="13862"/>
    <cellStyle name="Total 7 2 3 3 3" xfId="13863"/>
    <cellStyle name="Total 7 2 3 3 4" xfId="13864"/>
    <cellStyle name="Total 7 2 3 4" xfId="13865"/>
    <cellStyle name="Total 7 2 3 4 2" xfId="13866"/>
    <cellStyle name="Total 7 2 3 4 3" xfId="13867"/>
    <cellStyle name="Total 7 2 3 4 4" xfId="13868"/>
    <cellStyle name="Total 7 2 3 5" xfId="13869"/>
    <cellStyle name="Total 7 2 3 5 2" xfId="13870"/>
    <cellStyle name="Total 7 2 3 5 3" xfId="13871"/>
    <cellStyle name="Total 7 2 3 6" xfId="13872"/>
    <cellStyle name="Total 7 2 3 6 2" xfId="13873"/>
    <cellStyle name="Total 7 2 3 6 3" xfId="13874"/>
    <cellStyle name="Total 7 2 3 7" xfId="13875"/>
    <cellStyle name="Total 7 2 4" xfId="13876"/>
    <cellStyle name="Total 7 2 4 2" xfId="13877"/>
    <cellStyle name="Total 7 2 4 2 2" xfId="13878"/>
    <cellStyle name="Total 7 2 4 2 3" xfId="13879"/>
    <cellStyle name="Total 7 2 4 2 4" xfId="13880"/>
    <cellStyle name="Total 7 2 4 3" xfId="13881"/>
    <cellStyle name="Total 7 2 4 3 2" xfId="13882"/>
    <cellStyle name="Total 7 2 4 3 3" xfId="13883"/>
    <cellStyle name="Total 7 2 4 3 4" xfId="13884"/>
    <cellStyle name="Total 7 2 4 4" xfId="13885"/>
    <cellStyle name="Total 7 2 4 4 2" xfId="13886"/>
    <cellStyle name="Total 7 2 4 4 3" xfId="13887"/>
    <cellStyle name="Total 7 2 4 5" xfId="13888"/>
    <cellStyle name="Total 7 2 4 5 2" xfId="13889"/>
    <cellStyle name="Total 7 2 4 5 3" xfId="13890"/>
    <cellStyle name="Total 7 2 4 6" xfId="13891"/>
    <cellStyle name="Total 7 2 5" xfId="13892"/>
    <cellStyle name="Total 7 2 5 2" xfId="13893"/>
    <cellStyle name="Total 7 2 5 3" xfId="13894"/>
    <cellStyle name="Total 7 2 5 4" xfId="13895"/>
    <cellStyle name="Total 7 2 6" xfId="13896"/>
    <cellStyle name="Total 7 2 6 2" xfId="13897"/>
    <cellStyle name="Total 7 2 6 3" xfId="13898"/>
    <cellStyle name="Total 7 2 6 4" xfId="13899"/>
    <cellStyle name="Total 7 2 7" xfId="13900"/>
    <cellStyle name="Total 7 2 7 2" xfId="13901"/>
    <cellStyle name="Total 7 2 7 3" xfId="13902"/>
    <cellStyle name="Total 7 2 8" xfId="13903"/>
    <cellStyle name="Total 7 2 8 2" xfId="13904"/>
    <cellStyle name="Total 7 2 8 3" xfId="13905"/>
    <cellStyle name="Total 7 2 9" xfId="13906"/>
    <cellStyle name="Total 7 3" xfId="13907"/>
    <cellStyle name="Total 7 3 2" xfId="13908"/>
    <cellStyle name="Total 7 3 3" xfId="13909"/>
    <cellStyle name="Total 7 3 4" xfId="13910"/>
    <cellStyle name="Total 7 4" xfId="13911"/>
    <cellStyle name="Total 7 4 2" xfId="13912"/>
    <cellStyle name="Total 7 4 3" xfId="13913"/>
    <cellStyle name="Total 7 4 4" xfId="13914"/>
    <cellStyle name="Total 7 5" xfId="13915"/>
    <cellStyle name="Total 7 5 2" xfId="13916"/>
    <cellStyle name="Total 7 5 3" xfId="13917"/>
    <cellStyle name="Total 7 6" xfId="13918"/>
    <cellStyle name="Total 7 6 2" xfId="13919"/>
    <cellStyle name="Total 7 6 3" xfId="13920"/>
    <cellStyle name="Total 7 7" xfId="13921"/>
    <cellStyle name="Total 8" xfId="13922"/>
    <cellStyle name="Total 8 10" xfId="13923"/>
    <cellStyle name="Total 8 2" xfId="13924"/>
    <cellStyle name="Total 8 2 2" xfId="13925"/>
    <cellStyle name="Total 8 2 2 2" xfId="13926"/>
    <cellStyle name="Total 8 2 2 2 2" xfId="13927"/>
    <cellStyle name="Total 8 2 2 2 2 2" xfId="13928"/>
    <cellStyle name="Total 8 2 2 2 2 2 2" xfId="13929"/>
    <cellStyle name="Total 8 2 2 2 2 2 3" xfId="13930"/>
    <cellStyle name="Total 8 2 2 2 2 2 4" xfId="13931"/>
    <cellStyle name="Total 8 2 2 2 2 3" xfId="13932"/>
    <cellStyle name="Total 8 2 2 2 2 3 2" xfId="13933"/>
    <cellStyle name="Total 8 2 2 2 2 3 3" xfId="13934"/>
    <cellStyle name="Total 8 2 2 2 2 3 4" xfId="13935"/>
    <cellStyle name="Total 8 2 2 2 2 4" xfId="13936"/>
    <cellStyle name="Total 8 2 2 2 2 4 2" xfId="13937"/>
    <cellStyle name="Total 8 2 2 2 2 4 3" xfId="13938"/>
    <cellStyle name="Total 8 2 2 2 2 5" xfId="13939"/>
    <cellStyle name="Total 8 2 2 2 2 5 2" xfId="13940"/>
    <cellStyle name="Total 8 2 2 2 2 5 3" xfId="13941"/>
    <cellStyle name="Total 8 2 2 2 2 6" xfId="13942"/>
    <cellStyle name="Total 8 2 2 2 3" xfId="13943"/>
    <cellStyle name="Total 8 2 2 2 3 2" xfId="13944"/>
    <cellStyle name="Total 8 2 2 2 3 3" xfId="13945"/>
    <cellStyle name="Total 8 2 2 2 3 4" xfId="13946"/>
    <cellStyle name="Total 8 2 2 2 4" xfId="13947"/>
    <cellStyle name="Total 8 2 2 2 4 2" xfId="13948"/>
    <cellStyle name="Total 8 2 2 2 4 3" xfId="13949"/>
    <cellStyle name="Total 8 2 2 2 4 4" xfId="13950"/>
    <cellStyle name="Total 8 2 2 2 5" xfId="13951"/>
    <cellStyle name="Total 8 2 2 2 5 2" xfId="13952"/>
    <cellStyle name="Total 8 2 2 2 5 3" xfId="13953"/>
    <cellStyle name="Total 8 2 2 2 6" xfId="13954"/>
    <cellStyle name="Total 8 2 2 2 6 2" xfId="13955"/>
    <cellStyle name="Total 8 2 2 2 6 3" xfId="13956"/>
    <cellStyle name="Total 8 2 2 2 7" xfId="13957"/>
    <cellStyle name="Total 8 2 2 3" xfId="13958"/>
    <cellStyle name="Total 8 2 2 3 2" xfId="13959"/>
    <cellStyle name="Total 8 2 2 3 2 2" xfId="13960"/>
    <cellStyle name="Total 8 2 2 3 2 3" xfId="13961"/>
    <cellStyle name="Total 8 2 2 3 2 4" xfId="13962"/>
    <cellStyle name="Total 8 2 2 3 3" xfId="13963"/>
    <cellStyle name="Total 8 2 2 3 3 2" xfId="13964"/>
    <cellStyle name="Total 8 2 2 3 3 3" xfId="13965"/>
    <cellStyle name="Total 8 2 2 3 3 4" xfId="13966"/>
    <cellStyle name="Total 8 2 2 3 4" xfId="13967"/>
    <cellStyle name="Total 8 2 2 3 4 2" xfId="13968"/>
    <cellStyle name="Total 8 2 2 3 4 3" xfId="13969"/>
    <cellStyle name="Total 8 2 2 3 5" xfId="13970"/>
    <cellStyle name="Total 8 2 2 3 5 2" xfId="13971"/>
    <cellStyle name="Total 8 2 2 3 5 3" xfId="13972"/>
    <cellStyle name="Total 8 2 2 3 6" xfId="13973"/>
    <cellStyle name="Total 8 2 2 4" xfId="13974"/>
    <cellStyle name="Total 8 2 2 4 2" xfId="13975"/>
    <cellStyle name="Total 8 2 2 4 3" xfId="13976"/>
    <cellStyle name="Total 8 2 2 4 4" xfId="13977"/>
    <cellStyle name="Total 8 2 2 5" xfId="13978"/>
    <cellStyle name="Total 8 2 2 5 2" xfId="13979"/>
    <cellStyle name="Total 8 2 2 5 3" xfId="13980"/>
    <cellStyle name="Total 8 2 2 5 4" xfId="13981"/>
    <cellStyle name="Total 8 2 2 6" xfId="13982"/>
    <cellStyle name="Total 8 2 2 6 2" xfId="13983"/>
    <cellStyle name="Total 8 2 2 6 3" xfId="13984"/>
    <cellStyle name="Total 8 2 2 7" xfId="13985"/>
    <cellStyle name="Total 8 2 2 7 2" xfId="13986"/>
    <cellStyle name="Total 8 2 2 7 3" xfId="13987"/>
    <cellStyle name="Total 8 2 2 8" xfId="13988"/>
    <cellStyle name="Total 8 2 3" xfId="13989"/>
    <cellStyle name="Total 8 2 3 2" xfId="13990"/>
    <cellStyle name="Total 8 2 3 3" xfId="13991"/>
    <cellStyle name="Total 8 2 3 4" xfId="13992"/>
    <cellStyle name="Total 8 2 4" xfId="13993"/>
    <cellStyle name="Total 8 2 4 2" xfId="13994"/>
    <cellStyle name="Total 8 2 4 3" xfId="13995"/>
    <cellStyle name="Total 8 2 4 4" xfId="13996"/>
    <cellStyle name="Total 8 2 5" xfId="13997"/>
    <cellStyle name="Total 8 2 5 2" xfId="13998"/>
    <cellStyle name="Total 8 2 5 3" xfId="13999"/>
    <cellStyle name="Total 8 2 6" xfId="14000"/>
    <cellStyle name="Total 8 2 6 2" xfId="14001"/>
    <cellStyle name="Total 8 2 6 3" xfId="14002"/>
    <cellStyle name="Total 8 2 7" xfId="14003"/>
    <cellStyle name="Total 8 3" xfId="14004"/>
    <cellStyle name="Total 8 3 2" xfId="14005"/>
    <cellStyle name="Total 8 3 2 2" xfId="14006"/>
    <cellStyle name="Total 8 3 2 2 2" xfId="14007"/>
    <cellStyle name="Total 8 3 2 2 2 2" xfId="14008"/>
    <cellStyle name="Total 8 3 2 2 2 3" xfId="14009"/>
    <cellStyle name="Total 8 3 2 2 2 4" xfId="14010"/>
    <cellStyle name="Total 8 3 2 2 3" xfId="14011"/>
    <cellStyle name="Total 8 3 2 2 3 2" xfId="14012"/>
    <cellStyle name="Total 8 3 2 2 3 3" xfId="14013"/>
    <cellStyle name="Total 8 3 2 2 3 4" xfId="14014"/>
    <cellStyle name="Total 8 3 2 2 4" xfId="14015"/>
    <cellStyle name="Total 8 3 2 2 4 2" xfId="14016"/>
    <cellStyle name="Total 8 3 2 2 4 3" xfId="14017"/>
    <cellStyle name="Total 8 3 2 2 5" xfId="14018"/>
    <cellStyle name="Total 8 3 2 2 5 2" xfId="14019"/>
    <cellStyle name="Total 8 3 2 2 5 3" xfId="14020"/>
    <cellStyle name="Total 8 3 2 2 6" xfId="14021"/>
    <cellStyle name="Total 8 3 2 3" xfId="14022"/>
    <cellStyle name="Total 8 3 2 3 2" xfId="14023"/>
    <cellStyle name="Total 8 3 2 3 3" xfId="14024"/>
    <cellStyle name="Total 8 3 2 3 4" xfId="14025"/>
    <cellStyle name="Total 8 3 2 4" xfId="14026"/>
    <cellStyle name="Total 8 3 2 4 2" xfId="14027"/>
    <cellStyle name="Total 8 3 2 4 3" xfId="14028"/>
    <cellStyle name="Total 8 3 2 4 4" xfId="14029"/>
    <cellStyle name="Total 8 3 2 5" xfId="14030"/>
    <cellStyle name="Total 8 3 2 5 2" xfId="14031"/>
    <cellStyle name="Total 8 3 2 5 3" xfId="14032"/>
    <cellStyle name="Total 8 3 2 6" xfId="14033"/>
    <cellStyle name="Total 8 3 2 6 2" xfId="14034"/>
    <cellStyle name="Total 8 3 2 6 3" xfId="14035"/>
    <cellStyle name="Total 8 3 2 7" xfId="14036"/>
    <cellStyle name="Total 8 3 3" xfId="14037"/>
    <cellStyle name="Total 8 3 3 2" xfId="14038"/>
    <cellStyle name="Total 8 3 3 2 2" xfId="14039"/>
    <cellStyle name="Total 8 3 3 2 3" xfId="14040"/>
    <cellStyle name="Total 8 3 3 2 4" xfId="14041"/>
    <cellStyle name="Total 8 3 3 3" xfId="14042"/>
    <cellStyle name="Total 8 3 3 3 2" xfId="14043"/>
    <cellStyle name="Total 8 3 3 3 3" xfId="14044"/>
    <cellStyle name="Total 8 3 3 3 4" xfId="14045"/>
    <cellStyle name="Total 8 3 3 4" xfId="14046"/>
    <cellStyle name="Total 8 3 3 4 2" xfId="14047"/>
    <cellStyle name="Total 8 3 3 4 3" xfId="14048"/>
    <cellStyle name="Total 8 3 3 5" xfId="14049"/>
    <cellStyle name="Total 8 3 3 5 2" xfId="14050"/>
    <cellStyle name="Total 8 3 3 5 3" xfId="14051"/>
    <cellStyle name="Total 8 3 3 6" xfId="14052"/>
    <cellStyle name="Total 8 3 4" xfId="14053"/>
    <cellStyle name="Total 8 3 4 2" xfId="14054"/>
    <cellStyle name="Total 8 3 4 3" xfId="14055"/>
    <cellStyle name="Total 8 3 4 4" xfId="14056"/>
    <cellStyle name="Total 8 3 5" xfId="14057"/>
    <cellStyle name="Total 8 3 5 2" xfId="14058"/>
    <cellStyle name="Total 8 3 5 3" xfId="14059"/>
    <cellStyle name="Total 8 3 5 4" xfId="14060"/>
    <cellStyle name="Total 8 3 6" xfId="14061"/>
    <cellStyle name="Total 8 3 6 2" xfId="14062"/>
    <cellStyle name="Total 8 3 6 3" xfId="14063"/>
    <cellStyle name="Total 8 3 7" xfId="14064"/>
    <cellStyle name="Total 8 3 7 2" xfId="14065"/>
    <cellStyle name="Total 8 3 7 3" xfId="14066"/>
    <cellStyle name="Total 8 3 8" xfId="14067"/>
    <cellStyle name="Total 8 4" xfId="14068"/>
    <cellStyle name="Total 8 4 2" xfId="14069"/>
    <cellStyle name="Total 8 4 2 2" xfId="14070"/>
    <cellStyle name="Total 8 4 2 2 2" xfId="14071"/>
    <cellStyle name="Total 8 4 2 2 3" xfId="14072"/>
    <cellStyle name="Total 8 4 2 2 4" xfId="14073"/>
    <cellStyle name="Total 8 4 2 3" xfId="14074"/>
    <cellStyle name="Total 8 4 2 3 2" xfId="14075"/>
    <cellStyle name="Total 8 4 2 3 3" xfId="14076"/>
    <cellStyle name="Total 8 4 2 3 4" xfId="14077"/>
    <cellStyle name="Total 8 4 2 4" xfId="14078"/>
    <cellStyle name="Total 8 4 2 4 2" xfId="14079"/>
    <cellStyle name="Total 8 4 2 4 3" xfId="14080"/>
    <cellStyle name="Total 8 4 2 5" xfId="14081"/>
    <cellStyle name="Total 8 4 2 5 2" xfId="14082"/>
    <cellStyle name="Total 8 4 2 5 3" xfId="14083"/>
    <cellStyle name="Total 8 4 2 6" xfId="14084"/>
    <cellStyle name="Total 8 4 3" xfId="14085"/>
    <cellStyle name="Total 8 4 3 2" xfId="14086"/>
    <cellStyle name="Total 8 4 3 3" xfId="14087"/>
    <cellStyle name="Total 8 4 3 4" xfId="14088"/>
    <cellStyle name="Total 8 4 4" xfId="14089"/>
    <cellStyle name="Total 8 4 4 2" xfId="14090"/>
    <cellStyle name="Total 8 4 4 3" xfId="14091"/>
    <cellStyle name="Total 8 4 4 4" xfId="14092"/>
    <cellStyle name="Total 8 4 5" xfId="14093"/>
    <cellStyle name="Total 8 4 5 2" xfId="14094"/>
    <cellStyle name="Total 8 4 5 3" xfId="14095"/>
    <cellStyle name="Total 8 4 6" xfId="14096"/>
    <cellStyle name="Total 8 4 6 2" xfId="14097"/>
    <cellStyle name="Total 8 4 6 3" xfId="14098"/>
    <cellStyle name="Total 8 4 7" xfId="14099"/>
    <cellStyle name="Total 8 5" xfId="14100"/>
    <cellStyle name="Total 8 5 2" xfId="14101"/>
    <cellStyle name="Total 8 5 2 2" xfId="14102"/>
    <cellStyle name="Total 8 5 2 3" xfId="14103"/>
    <cellStyle name="Total 8 5 2 4" xfId="14104"/>
    <cellStyle name="Total 8 5 3" xfId="14105"/>
    <cellStyle name="Total 8 5 3 2" xfId="14106"/>
    <cellStyle name="Total 8 5 3 3" xfId="14107"/>
    <cellStyle name="Total 8 5 3 4" xfId="14108"/>
    <cellStyle name="Total 8 5 4" xfId="14109"/>
    <cellStyle name="Total 8 5 4 2" xfId="14110"/>
    <cellStyle name="Total 8 5 4 3" xfId="14111"/>
    <cellStyle name="Total 8 5 5" xfId="14112"/>
    <cellStyle name="Total 8 5 5 2" xfId="14113"/>
    <cellStyle name="Total 8 5 5 3" xfId="14114"/>
    <cellStyle name="Total 8 5 6" xfId="14115"/>
    <cellStyle name="Total 8 6" xfId="14116"/>
    <cellStyle name="Total 8 6 2" xfId="14117"/>
    <cellStyle name="Total 8 6 3" xfId="14118"/>
    <cellStyle name="Total 8 6 4" xfId="14119"/>
    <cellStyle name="Total 8 7" xfId="14120"/>
    <cellStyle name="Total 8 7 2" xfId="14121"/>
    <cellStyle name="Total 8 7 3" xfId="14122"/>
    <cellStyle name="Total 8 7 4" xfId="14123"/>
    <cellStyle name="Total 8 8" xfId="14124"/>
    <cellStyle name="Total 8 8 2" xfId="14125"/>
    <cellStyle name="Total 8 8 3" xfId="14126"/>
    <cellStyle name="Total 8 9" xfId="14127"/>
    <cellStyle name="Total 8 9 2" xfId="14128"/>
    <cellStyle name="Total 8 9 3" xfId="14129"/>
    <cellStyle name="Total 9" xfId="14130"/>
    <cellStyle name="Total 9 2" xfId="14131"/>
    <cellStyle name="Total 9 2 2" xfId="14132"/>
    <cellStyle name="Total 9 2 2 2" xfId="14133"/>
    <cellStyle name="Total 9 2 2 2 2" xfId="14134"/>
    <cellStyle name="Total 9 2 2 2 3" xfId="14135"/>
    <cellStyle name="Total 9 2 2 2 4" xfId="14136"/>
    <cellStyle name="Total 9 2 2 3" xfId="14137"/>
    <cellStyle name="Total 9 2 2 3 2" xfId="14138"/>
    <cellStyle name="Total 9 2 2 3 3" xfId="14139"/>
    <cellStyle name="Total 9 2 2 3 4" xfId="14140"/>
    <cellStyle name="Total 9 2 2 4" xfId="14141"/>
    <cellStyle name="Total 9 2 2 4 2" xfId="14142"/>
    <cellStyle name="Total 9 2 2 4 3" xfId="14143"/>
    <cellStyle name="Total 9 2 2 5" xfId="14144"/>
    <cellStyle name="Total 9 2 2 5 2" xfId="14145"/>
    <cellStyle name="Total 9 2 2 5 3" xfId="14146"/>
    <cellStyle name="Total 9 2 2 6" xfId="14147"/>
    <cellStyle name="Total 9 2 3" xfId="14148"/>
    <cellStyle name="Total 9 2 3 2" xfId="14149"/>
    <cellStyle name="Total 9 2 3 3" xfId="14150"/>
    <cellStyle name="Total 9 2 3 4" xfId="14151"/>
    <cellStyle name="Total 9 2 4" xfId="14152"/>
    <cellStyle name="Total 9 2 4 2" xfId="14153"/>
    <cellStyle name="Total 9 2 4 3" xfId="14154"/>
    <cellStyle name="Total 9 2 4 4" xfId="14155"/>
    <cellStyle name="Total 9 2 5" xfId="14156"/>
    <cellStyle name="Total 9 2 5 2" xfId="14157"/>
    <cellStyle name="Total 9 2 5 3" xfId="14158"/>
    <cellStyle name="Total 9 2 6" xfId="14159"/>
    <cellStyle name="Total 9 2 6 2" xfId="14160"/>
    <cellStyle name="Total 9 2 6 3" xfId="14161"/>
    <cellStyle name="Total 9 2 7" xfId="14162"/>
    <cellStyle name="Total 9 3" xfId="14163"/>
    <cellStyle name="Total 9 3 2" xfId="14164"/>
    <cellStyle name="Total 9 3 2 2" xfId="14165"/>
    <cellStyle name="Total 9 3 2 3" xfId="14166"/>
    <cellStyle name="Total 9 3 2 4" xfId="14167"/>
    <cellStyle name="Total 9 3 3" xfId="14168"/>
    <cellStyle name="Total 9 3 3 2" xfId="14169"/>
    <cellStyle name="Total 9 3 3 3" xfId="14170"/>
    <cellStyle name="Total 9 3 3 4" xfId="14171"/>
    <cellStyle name="Total 9 3 4" xfId="14172"/>
    <cellStyle name="Total 9 3 4 2" xfId="14173"/>
    <cellStyle name="Total 9 3 4 3" xfId="14174"/>
    <cellStyle name="Total 9 3 5" xfId="14175"/>
    <cellStyle name="Total 9 3 5 2" xfId="14176"/>
    <cellStyle name="Total 9 3 5 3" xfId="14177"/>
    <cellStyle name="Total 9 3 6" xfId="14178"/>
    <cellStyle name="Total 9 4" xfId="14179"/>
    <cellStyle name="Total 9 4 2" xfId="14180"/>
    <cellStyle name="Total 9 4 3" xfId="14181"/>
    <cellStyle name="Total 9 4 4" xfId="14182"/>
    <cellStyle name="Total 9 5" xfId="14183"/>
    <cellStyle name="Total 9 5 2" xfId="14184"/>
    <cellStyle name="Total 9 5 3" xfId="14185"/>
    <cellStyle name="Total 9 5 4" xfId="14186"/>
    <cellStyle name="Total 9 6" xfId="14187"/>
    <cellStyle name="Total 9 6 2" xfId="14188"/>
    <cellStyle name="Total 9 6 3" xfId="14189"/>
    <cellStyle name="Total 9 7" xfId="14190"/>
    <cellStyle name="Total 9 7 2" xfId="14191"/>
    <cellStyle name="Total 9 7 3" xfId="14192"/>
    <cellStyle name="Total 9 8" xfId="14193"/>
    <cellStyle name="Warning Text 10" xfId="14194"/>
    <cellStyle name="Warning Text 11" xfId="14195"/>
    <cellStyle name="Warning Text 2" xfId="14196"/>
    <cellStyle name="Warning Text 3" xfId="14197"/>
    <cellStyle name="Warning Text 4" xfId="14198"/>
    <cellStyle name="Warning Text 5" xfId="14199"/>
    <cellStyle name="Warning Text 6" xfId="14200"/>
    <cellStyle name="Warning Text 7" xfId="14201"/>
    <cellStyle name="Warning Text 8" xfId="14202"/>
    <cellStyle name="Warning Text 9" xfId="1420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92"/>
  <sheetViews>
    <sheetView tabSelected="1" zoomScale="80" zoomScaleNormal="80" workbookViewId="0">
      <pane xSplit="3" ySplit="4" topLeftCell="D5" activePane="bottomRight" state="frozen"/>
      <selection activeCell="G35" sqref="G35"/>
      <selection pane="topRight" activeCell="G35" sqref="G35"/>
      <selection pane="bottomLeft" activeCell="G35" sqref="G35"/>
      <selection pane="bottomRight" activeCell="A2" sqref="A2:L2"/>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19.88671875" style="81" bestFit="1" customWidth="1"/>
    <col min="7" max="8" width="16.10937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4.5546875" style="69"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86" t="s">
        <v>3</v>
      </c>
      <c r="B1" s="586"/>
      <c r="C1" s="586"/>
      <c r="D1" s="586"/>
      <c r="E1" s="586"/>
      <c r="F1" s="586"/>
      <c r="G1" s="586"/>
      <c r="H1" s="586"/>
      <c r="I1" s="586"/>
      <c r="J1" s="586"/>
      <c r="K1" s="586"/>
      <c r="L1" s="586"/>
      <c r="M1" s="119"/>
    </row>
    <row r="2" spans="1:16" s="67" customFormat="1" ht="18" customHeight="1">
      <c r="A2" s="587" t="s">
        <v>322</v>
      </c>
      <c r="B2" s="587"/>
      <c r="C2" s="587"/>
      <c r="D2" s="587"/>
      <c r="E2" s="587"/>
      <c r="F2" s="587"/>
      <c r="G2" s="587"/>
      <c r="H2" s="587"/>
      <c r="I2" s="587"/>
      <c r="J2" s="587"/>
      <c r="K2" s="587"/>
      <c r="L2" s="587"/>
      <c r="M2" s="120"/>
    </row>
    <row r="3" spans="1:16" s="67" customFormat="1" ht="18" customHeight="1">
      <c r="A3" s="588" t="s">
        <v>544</v>
      </c>
      <c r="B3" s="588"/>
      <c r="C3" s="588"/>
      <c r="D3" s="588"/>
      <c r="E3" s="588"/>
      <c r="F3" s="588"/>
      <c r="G3" s="588"/>
      <c r="H3" s="588"/>
      <c r="I3" s="588"/>
      <c r="J3" s="588"/>
      <c r="K3" s="588"/>
      <c r="L3" s="588"/>
      <c r="M3" s="120"/>
    </row>
    <row r="4" spans="1:16" s="71" customFormat="1" ht="31.2">
      <c r="A4" s="121"/>
      <c r="B4" s="122"/>
      <c r="C4" s="123" t="s">
        <v>213</v>
      </c>
      <c r="D4" s="123" t="s">
        <v>161</v>
      </c>
      <c r="E4" s="123" t="s">
        <v>240</v>
      </c>
      <c r="F4" s="123" t="s">
        <v>218</v>
      </c>
      <c r="G4" s="123" t="s">
        <v>160</v>
      </c>
      <c r="H4" s="123" t="s">
        <v>32</v>
      </c>
      <c r="I4" s="123" t="s">
        <v>47</v>
      </c>
      <c r="J4" s="123" t="s">
        <v>48</v>
      </c>
      <c r="K4" s="124" t="s">
        <v>33</v>
      </c>
      <c r="L4" s="124" t="s">
        <v>34</v>
      </c>
      <c r="M4" s="120"/>
    </row>
    <row r="5" spans="1:16" s="63" customFormat="1" ht="18" customHeight="1">
      <c r="A5" s="125" t="s">
        <v>23</v>
      </c>
      <c r="B5" s="126" t="s">
        <v>7</v>
      </c>
      <c r="C5" s="127">
        <v>22549826</v>
      </c>
      <c r="D5" s="127">
        <f>E5+G5</f>
        <v>-94730</v>
      </c>
      <c r="E5" s="127">
        <v>-94730</v>
      </c>
      <c r="F5" s="362" t="s">
        <v>435</v>
      </c>
      <c r="G5" s="127">
        <v>0</v>
      </c>
      <c r="H5" s="129"/>
      <c r="I5" s="127">
        <v>22455096</v>
      </c>
      <c r="J5" s="127">
        <v>6580634.5900000054</v>
      </c>
      <c r="K5" s="127">
        <v>22455096</v>
      </c>
      <c r="L5" s="127">
        <f>I5-K5</f>
        <v>0</v>
      </c>
      <c r="M5" s="130">
        <f>I5-C5-D5</f>
        <v>0</v>
      </c>
    </row>
    <row r="6" spans="1:16" s="72" customFormat="1" ht="7.5" customHeight="1">
      <c r="A6" s="125"/>
      <c r="B6" s="126"/>
      <c r="C6" s="127"/>
      <c r="D6" s="127"/>
      <c r="E6" s="127"/>
      <c r="F6" s="362"/>
      <c r="G6" s="129"/>
      <c r="H6" s="129"/>
      <c r="I6" s="127"/>
      <c r="J6" s="127"/>
      <c r="K6" s="127"/>
      <c r="L6" s="127"/>
      <c r="M6" s="130">
        <f t="shared" ref="M6:M52" si="0">I6-C6-D6</f>
        <v>0</v>
      </c>
    </row>
    <row r="7" spans="1:16" s="73" customFormat="1" ht="18" customHeight="1">
      <c r="A7" s="131" t="s">
        <v>265</v>
      </c>
      <c r="B7" s="132"/>
      <c r="C7" s="133">
        <f>C5</f>
        <v>22549826</v>
      </c>
      <c r="D7" s="133">
        <f>D5</f>
        <v>-94730</v>
      </c>
      <c r="E7" s="133">
        <v>-94730</v>
      </c>
      <c r="F7" s="133"/>
      <c r="G7" s="133">
        <f t="shared" ref="G7:L7" si="1">G5</f>
        <v>0</v>
      </c>
      <c r="H7" s="133"/>
      <c r="I7" s="133">
        <f t="shared" si="1"/>
        <v>22455096</v>
      </c>
      <c r="J7" s="133">
        <f t="shared" si="1"/>
        <v>6580634.5900000054</v>
      </c>
      <c r="K7" s="133">
        <f t="shared" si="1"/>
        <v>22455096</v>
      </c>
      <c r="L7" s="133">
        <f t="shared" si="1"/>
        <v>0</v>
      </c>
      <c r="M7" s="130">
        <f t="shared" si="0"/>
        <v>0</v>
      </c>
      <c r="N7" s="63"/>
      <c r="O7" s="63"/>
      <c r="P7" s="63"/>
    </row>
    <row r="8" spans="1:16" s="64" customFormat="1" ht="18" customHeight="1">
      <c r="A8" s="135" t="s">
        <v>24</v>
      </c>
      <c r="B8" s="126" t="s">
        <v>8</v>
      </c>
      <c r="C8" s="127">
        <v>750864695</v>
      </c>
      <c r="D8" s="127">
        <f>E8+G8</f>
        <v>1116813</v>
      </c>
      <c r="E8" s="127">
        <v>1116813</v>
      </c>
      <c r="F8" s="362" t="s">
        <v>433</v>
      </c>
      <c r="G8" s="127">
        <v>0</v>
      </c>
      <c r="H8" s="129"/>
      <c r="I8" s="127">
        <v>751981508</v>
      </c>
      <c r="J8" s="127">
        <v>194510215.83000019</v>
      </c>
      <c r="K8" s="127">
        <v>751981508</v>
      </c>
      <c r="L8" s="127">
        <f t="shared" ref="L8:L19" si="2">I8-K8</f>
        <v>0</v>
      </c>
      <c r="M8" s="130">
        <f>I8-C8-D8</f>
        <v>0</v>
      </c>
      <c r="N8" s="63"/>
      <c r="O8" s="127"/>
      <c r="P8" s="63"/>
    </row>
    <row r="9" spans="1:16" s="64" customFormat="1" ht="18" customHeight="1">
      <c r="A9" s="135" t="s">
        <v>25</v>
      </c>
      <c r="B9" s="126" t="s">
        <v>9</v>
      </c>
      <c r="C9" s="127">
        <v>48305766</v>
      </c>
      <c r="D9" s="127">
        <f>E9+G9</f>
        <v>-1646671</v>
      </c>
      <c r="E9" s="127">
        <v>-1646671</v>
      </c>
      <c r="F9" s="362" t="s">
        <v>434</v>
      </c>
      <c r="G9" s="127">
        <v>0</v>
      </c>
      <c r="H9" s="129"/>
      <c r="I9" s="127">
        <v>46659095</v>
      </c>
      <c r="J9" s="127">
        <v>9909205.0399998315</v>
      </c>
      <c r="K9" s="127">
        <v>46659095</v>
      </c>
      <c r="L9" s="127">
        <f>I9-K9</f>
        <v>0</v>
      </c>
      <c r="M9" s="130">
        <f>I9-C9-D9</f>
        <v>0</v>
      </c>
      <c r="N9" s="63"/>
      <c r="O9" s="63"/>
      <c r="P9" s="63"/>
    </row>
    <row r="10" spans="1:16" s="64" customFormat="1" ht="18" customHeight="1">
      <c r="A10" s="135" t="s">
        <v>26</v>
      </c>
      <c r="B10" s="126" t="s">
        <v>179</v>
      </c>
      <c r="C10" s="127">
        <v>70954128</v>
      </c>
      <c r="D10" s="127">
        <f t="shared" ref="D10:D19" si="3">E10+G10</f>
        <v>-107830</v>
      </c>
      <c r="E10" s="127">
        <v>-107830</v>
      </c>
      <c r="F10" s="362" t="s">
        <v>229</v>
      </c>
      <c r="G10" s="127">
        <v>0</v>
      </c>
      <c r="H10" s="128"/>
      <c r="I10" s="127">
        <v>70846298</v>
      </c>
      <c r="J10" s="127">
        <v>9241432</v>
      </c>
      <c r="K10" s="127">
        <v>79124104</v>
      </c>
      <c r="L10" s="127">
        <f t="shared" si="2"/>
        <v>-8277806</v>
      </c>
      <c r="M10" s="130">
        <f>I10-C10-D10</f>
        <v>0</v>
      </c>
      <c r="N10" s="63"/>
      <c r="O10" s="63"/>
      <c r="P10" s="63"/>
    </row>
    <row r="11" spans="1:16" s="64" customFormat="1" ht="18" customHeight="1">
      <c r="A11" s="135" t="s">
        <v>27</v>
      </c>
      <c r="B11" s="126" t="s">
        <v>180</v>
      </c>
      <c r="C11" s="127">
        <v>10065312</v>
      </c>
      <c r="D11" s="127">
        <f t="shared" si="3"/>
        <v>-283391</v>
      </c>
      <c r="E11" s="127">
        <v>-283391</v>
      </c>
      <c r="F11" s="362" t="s">
        <v>199</v>
      </c>
      <c r="G11" s="127">
        <v>0</v>
      </c>
      <c r="H11" s="128"/>
      <c r="I11" s="127">
        <v>9781921</v>
      </c>
      <c r="J11" s="127">
        <v>2031306.77</v>
      </c>
      <c r="K11" s="127">
        <v>12312328</v>
      </c>
      <c r="L11" s="127">
        <f t="shared" si="2"/>
        <v>-2530407</v>
      </c>
      <c r="M11" s="130">
        <f t="shared" si="0"/>
        <v>0</v>
      </c>
      <c r="N11" s="63"/>
      <c r="O11" s="63"/>
      <c r="P11" s="63"/>
    </row>
    <row r="12" spans="1:16" s="64" customFormat="1" ht="18" customHeight="1">
      <c r="A12" s="135" t="s">
        <v>28</v>
      </c>
      <c r="B12" s="126" t="s">
        <v>181</v>
      </c>
      <c r="C12" s="127">
        <v>3488221</v>
      </c>
      <c r="D12" s="127">
        <f t="shared" si="3"/>
        <v>0</v>
      </c>
      <c r="E12" s="127">
        <v>0</v>
      </c>
      <c r="F12" s="362"/>
      <c r="G12" s="127">
        <v>0</v>
      </c>
      <c r="H12" s="128"/>
      <c r="I12" s="127">
        <v>3488221</v>
      </c>
      <c r="J12" s="127">
        <v>490052.11000000004</v>
      </c>
      <c r="K12" s="127">
        <v>4996811</v>
      </c>
      <c r="L12" s="127">
        <f t="shared" si="2"/>
        <v>-1508590</v>
      </c>
      <c r="M12" s="130">
        <f t="shared" si="0"/>
        <v>0</v>
      </c>
      <c r="N12" s="63"/>
      <c r="O12" s="63"/>
      <c r="P12" s="63"/>
    </row>
    <row r="13" spans="1:16" s="64" customFormat="1" ht="18" customHeight="1">
      <c r="A13" s="135" t="s">
        <v>112</v>
      </c>
      <c r="B13" s="126" t="s">
        <v>11</v>
      </c>
      <c r="C13" s="127">
        <v>9789513</v>
      </c>
      <c r="D13" s="127">
        <f t="shared" si="3"/>
        <v>0</v>
      </c>
      <c r="E13" s="127">
        <v>0</v>
      </c>
      <c r="F13" s="362"/>
      <c r="G13" s="127">
        <v>0</v>
      </c>
      <c r="H13" s="128"/>
      <c r="I13" s="127">
        <v>9789513</v>
      </c>
      <c r="J13" s="127">
        <v>807104.69</v>
      </c>
      <c r="K13" s="127">
        <v>9789513</v>
      </c>
      <c r="L13" s="127">
        <f t="shared" si="2"/>
        <v>0</v>
      </c>
      <c r="M13" s="130">
        <f t="shared" si="0"/>
        <v>0</v>
      </c>
      <c r="N13" s="63"/>
      <c r="O13" s="63"/>
      <c r="P13" s="63"/>
    </row>
    <row r="14" spans="1:16" s="64" customFormat="1" ht="18" customHeight="1">
      <c r="A14" s="135" t="s">
        <v>113</v>
      </c>
      <c r="B14" s="126" t="s">
        <v>182</v>
      </c>
      <c r="C14" s="127">
        <v>8568414</v>
      </c>
      <c r="D14" s="127">
        <f t="shared" si="3"/>
        <v>0</v>
      </c>
      <c r="E14" s="127">
        <v>0</v>
      </c>
      <c r="F14" s="362"/>
      <c r="G14" s="127">
        <v>0</v>
      </c>
      <c r="H14" s="128"/>
      <c r="I14" s="127">
        <v>8568414</v>
      </c>
      <c r="J14" s="127">
        <v>2301738.5799999996</v>
      </c>
      <c r="K14" s="127">
        <v>15932499</v>
      </c>
      <c r="L14" s="127">
        <f t="shared" si="2"/>
        <v>-7364085</v>
      </c>
      <c r="M14" s="130">
        <f t="shared" si="0"/>
        <v>0</v>
      </c>
      <c r="N14" s="63"/>
      <c r="O14" s="63"/>
      <c r="P14" s="63"/>
    </row>
    <row r="15" spans="1:16" s="64" customFormat="1" ht="18" customHeight="1">
      <c r="A15" s="135" t="s">
        <v>114</v>
      </c>
      <c r="B15" s="126" t="s">
        <v>183</v>
      </c>
      <c r="C15" s="127">
        <v>39152551</v>
      </c>
      <c r="D15" s="127">
        <f t="shared" si="3"/>
        <v>0</v>
      </c>
      <c r="E15" s="127">
        <v>0</v>
      </c>
      <c r="F15" s="362"/>
      <c r="G15" s="127">
        <v>0</v>
      </c>
      <c r="H15" s="128"/>
      <c r="I15" s="127">
        <v>39152551</v>
      </c>
      <c r="J15" s="127">
        <v>6864941.75</v>
      </c>
      <c r="K15" s="127">
        <v>42830921</v>
      </c>
      <c r="L15" s="127">
        <f t="shared" si="2"/>
        <v>-3678370</v>
      </c>
      <c r="M15" s="130">
        <f t="shared" si="0"/>
        <v>0</v>
      </c>
      <c r="N15" s="63"/>
      <c r="O15" s="63"/>
      <c r="P15" s="63"/>
    </row>
    <row r="16" spans="1:16" s="64" customFormat="1" ht="18" customHeight="1">
      <c r="A16" s="135" t="s">
        <v>115</v>
      </c>
      <c r="B16" s="126" t="s">
        <v>184</v>
      </c>
      <c r="C16" s="127">
        <v>468467954</v>
      </c>
      <c r="D16" s="127">
        <f t="shared" si="3"/>
        <v>-15602217</v>
      </c>
      <c r="E16" s="127">
        <v>-15602217</v>
      </c>
      <c r="F16" s="362" t="s">
        <v>229</v>
      </c>
      <c r="G16" s="127">
        <v>0</v>
      </c>
      <c r="H16" s="128"/>
      <c r="I16" s="127">
        <v>452865737</v>
      </c>
      <c r="J16" s="127">
        <v>120084995.10000019</v>
      </c>
      <c r="K16" s="127">
        <v>491247562</v>
      </c>
      <c r="L16" s="127">
        <f t="shared" si="2"/>
        <v>-38381825</v>
      </c>
      <c r="M16" s="130">
        <f t="shared" si="0"/>
        <v>0</v>
      </c>
      <c r="N16" s="63"/>
      <c r="O16" s="63"/>
      <c r="P16" s="63"/>
    </row>
    <row r="17" spans="1:16" s="64" customFormat="1" ht="18" customHeight="1">
      <c r="A17" s="135" t="s">
        <v>116</v>
      </c>
      <c r="B17" s="126" t="s">
        <v>185</v>
      </c>
      <c r="C17" s="127">
        <v>278424342</v>
      </c>
      <c r="D17" s="127">
        <f t="shared" si="3"/>
        <v>-502246</v>
      </c>
      <c r="E17" s="127">
        <v>-502246</v>
      </c>
      <c r="F17" s="362" t="s">
        <v>229</v>
      </c>
      <c r="G17" s="127">
        <v>0</v>
      </c>
      <c r="H17" s="128"/>
      <c r="I17" s="127">
        <v>277922096</v>
      </c>
      <c r="J17" s="127">
        <v>91310792.949999988</v>
      </c>
      <c r="K17" s="127">
        <v>279221176</v>
      </c>
      <c r="L17" s="127">
        <f t="shared" si="2"/>
        <v>-1299080</v>
      </c>
      <c r="M17" s="130">
        <f t="shared" si="0"/>
        <v>0</v>
      </c>
      <c r="N17" s="63"/>
      <c r="O17" s="63"/>
      <c r="P17" s="63"/>
    </row>
    <row r="18" spans="1:16" s="64" customFormat="1" ht="18" customHeight="1">
      <c r="A18" s="135" t="s">
        <v>117</v>
      </c>
      <c r="B18" s="126" t="s">
        <v>186</v>
      </c>
      <c r="C18" s="127">
        <v>37654403</v>
      </c>
      <c r="D18" s="127">
        <f t="shared" si="3"/>
        <v>0</v>
      </c>
      <c r="E18" s="127">
        <v>0</v>
      </c>
      <c r="F18" s="362"/>
      <c r="G18" s="127">
        <v>0</v>
      </c>
      <c r="H18" s="128"/>
      <c r="I18" s="127">
        <v>37654403</v>
      </c>
      <c r="J18" s="127">
        <v>7252249.2299999995</v>
      </c>
      <c r="K18" s="127">
        <v>37105772</v>
      </c>
      <c r="L18" s="127">
        <f t="shared" si="2"/>
        <v>548631</v>
      </c>
      <c r="M18" s="130">
        <f t="shared" si="0"/>
        <v>0</v>
      </c>
      <c r="N18" s="63"/>
      <c r="O18" s="63"/>
      <c r="P18" s="63"/>
    </row>
    <row r="19" spans="1:16" s="64" customFormat="1" ht="18" customHeight="1">
      <c r="A19" s="135" t="s">
        <v>328</v>
      </c>
      <c r="B19" s="136" t="s">
        <v>400</v>
      </c>
      <c r="C19" s="127">
        <v>0</v>
      </c>
      <c r="D19" s="127">
        <f t="shared" si="3"/>
        <v>6939923</v>
      </c>
      <c r="E19" s="127">
        <v>1444830</v>
      </c>
      <c r="F19" s="362" t="s">
        <v>225</v>
      </c>
      <c r="G19" s="127">
        <v>5495093</v>
      </c>
      <c r="H19" s="128" t="s">
        <v>545</v>
      </c>
      <c r="I19" s="127">
        <v>6939923</v>
      </c>
      <c r="J19" s="127">
        <v>1853712.950000002</v>
      </c>
      <c r="K19" s="127">
        <v>6939923</v>
      </c>
      <c r="L19" s="127">
        <f t="shared" si="2"/>
        <v>0</v>
      </c>
      <c r="M19" s="130">
        <f t="shared" si="0"/>
        <v>0</v>
      </c>
      <c r="N19" s="63"/>
      <c r="O19" s="63"/>
      <c r="P19" s="63"/>
    </row>
    <row r="20" spans="1:16" s="74" customFormat="1" ht="7.5" customHeight="1">
      <c r="A20" s="135"/>
      <c r="B20" s="136"/>
      <c r="C20" s="127"/>
      <c r="D20" s="127"/>
      <c r="E20" s="127"/>
      <c r="F20" s="362"/>
      <c r="G20" s="128"/>
      <c r="H20" s="128"/>
      <c r="I20" s="127"/>
      <c r="J20" s="127"/>
      <c r="K20" s="127"/>
      <c r="L20" s="127"/>
      <c r="M20" s="130">
        <f t="shared" si="0"/>
        <v>0</v>
      </c>
      <c r="N20" s="72"/>
      <c r="O20" s="72"/>
      <c r="P20" s="72"/>
    </row>
    <row r="21" spans="1:16" s="73" customFormat="1" ht="18" customHeight="1">
      <c r="A21" s="131" t="s">
        <v>266</v>
      </c>
      <c r="B21" s="132"/>
      <c r="C21" s="133">
        <f>SUM(C8:C19)</f>
        <v>1725735299</v>
      </c>
      <c r="D21" s="133">
        <f>SUM(D8:D19)</f>
        <v>-10085619</v>
      </c>
      <c r="E21" s="133">
        <v>-15580712</v>
      </c>
      <c r="F21" s="133"/>
      <c r="G21" s="133">
        <f t="shared" ref="G21:L21" si="4">SUM(G8:G19)</f>
        <v>5495093</v>
      </c>
      <c r="H21" s="133"/>
      <c r="I21" s="133">
        <f t="shared" si="4"/>
        <v>1715649680</v>
      </c>
      <c r="J21" s="133">
        <f t="shared" si="4"/>
        <v>446657747.00000024</v>
      </c>
      <c r="K21" s="133">
        <f t="shared" si="4"/>
        <v>1778141212</v>
      </c>
      <c r="L21" s="133">
        <f t="shared" si="4"/>
        <v>-62491532</v>
      </c>
      <c r="M21" s="130">
        <f t="shared" si="0"/>
        <v>0</v>
      </c>
      <c r="O21" s="63"/>
      <c r="P21" s="63"/>
    </row>
    <row r="22" spans="1:16" s="64" customFormat="1" ht="18" customHeight="1">
      <c r="A22" s="135" t="s">
        <v>29</v>
      </c>
      <c r="B22" s="126" t="s">
        <v>14</v>
      </c>
      <c r="C22" s="127">
        <v>24312362</v>
      </c>
      <c r="D22" s="127">
        <f t="shared" ref="D22:D27" si="5">E22+G22</f>
        <v>0</v>
      </c>
      <c r="E22" s="127">
        <v>0</v>
      </c>
      <c r="F22" s="362"/>
      <c r="G22" s="127">
        <v>0</v>
      </c>
      <c r="H22" s="128"/>
      <c r="I22" s="127">
        <v>24312362</v>
      </c>
      <c r="J22" s="127">
        <v>4689321.72</v>
      </c>
      <c r="K22" s="127">
        <v>24312362</v>
      </c>
      <c r="L22" s="127">
        <f t="shared" ref="L22:L27" si="6">I22-K22</f>
        <v>0</v>
      </c>
      <c r="M22" s="130">
        <f t="shared" si="0"/>
        <v>0</v>
      </c>
      <c r="N22" s="63"/>
      <c r="O22" s="63"/>
      <c r="P22" s="63"/>
    </row>
    <row r="23" spans="1:16" s="64" customFormat="1" ht="18" customHeight="1">
      <c r="A23" s="135" t="s">
        <v>119</v>
      </c>
      <c r="B23" s="126" t="s">
        <v>15</v>
      </c>
      <c r="C23" s="127">
        <v>8422559</v>
      </c>
      <c r="D23" s="127">
        <f t="shared" si="5"/>
        <v>0</v>
      </c>
      <c r="E23" s="127">
        <v>0</v>
      </c>
      <c r="F23" s="362"/>
      <c r="G23" s="127">
        <v>0</v>
      </c>
      <c r="H23" s="128"/>
      <c r="I23" s="127">
        <v>8422559</v>
      </c>
      <c r="J23" s="127">
        <v>882523.86</v>
      </c>
      <c r="K23" s="127">
        <v>8422559</v>
      </c>
      <c r="L23" s="127">
        <f t="shared" si="6"/>
        <v>0</v>
      </c>
      <c r="M23" s="130">
        <f t="shared" si="0"/>
        <v>0</v>
      </c>
      <c r="N23" s="63"/>
      <c r="O23" s="63"/>
      <c r="P23" s="63"/>
    </row>
    <row r="24" spans="1:16" s="64" customFormat="1" ht="18" customHeight="1">
      <c r="A24" s="135" t="s">
        <v>120</v>
      </c>
      <c r="B24" s="126" t="s">
        <v>16</v>
      </c>
      <c r="C24" s="127">
        <v>3607158</v>
      </c>
      <c r="D24" s="127">
        <f t="shared" si="5"/>
        <v>0</v>
      </c>
      <c r="E24" s="127">
        <v>0</v>
      </c>
      <c r="F24" s="362"/>
      <c r="G24" s="127">
        <v>0</v>
      </c>
      <c r="H24" s="128"/>
      <c r="I24" s="127">
        <v>3607158</v>
      </c>
      <c r="J24" s="127">
        <v>503640.91999999963</v>
      </c>
      <c r="K24" s="127">
        <v>3607158</v>
      </c>
      <c r="L24" s="127">
        <f t="shared" si="6"/>
        <v>0</v>
      </c>
      <c r="M24" s="130">
        <f t="shared" si="0"/>
        <v>0</v>
      </c>
      <c r="N24" s="63"/>
      <c r="O24" s="63"/>
      <c r="P24" s="63"/>
    </row>
    <row r="25" spans="1:16" s="64" customFormat="1" ht="18" customHeight="1">
      <c r="A25" s="135" t="s">
        <v>102</v>
      </c>
      <c r="B25" s="126" t="s">
        <v>150</v>
      </c>
      <c r="C25" s="127">
        <v>29589697</v>
      </c>
      <c r="D25" s="127">
        <f t="shared" si="5"/>
        <v>0</v>
      </c>
      <c r="E25" s="127">
        <v>0</v>
      </c>
      <c r="F25" s="362"/>
      <c r="G25" s="127">
        <v>0</v>
      </c>
      <c r="H25" s="128"/>
      <c r="I25" s="127">
        <v>29589697</v>
      </c>
      <c r="J25" s="127">
        <v>3373688.9699999974</v>
      </c>
      <c r="K25" s="127">
        <v>29589697</v>
      </c>
      <c r="L25" s="127">
        <f t="shared" si="6"/>
        <v>0</v>
      </c>
      <c r="M25" s="130">
        <f t="shared" si="0"/>
        <v>0</v>
      </c>
      <c r="N25" s="63"/>
      <c r="O25" s="63"/>
      <c r="P25" s="63"/>
    </row>
    <row r="26" spans="1:16" s="64" customFormat="1" ht="18" customHeight="1">
      <c r="A26" s="135" t="s">
        <v>103</v>
      </c>
      <c r="B26" s="126" t="s">
        <v>380</v>
      </c>
      <c r="C26" s="127">
        <v>31490335</v>
      </c>
      <c r="D26" s="127">
        <f t="shared" si="5"/>
        <v>0</v>
      </c>
      <c r="E26" s="127">
        <v>0</v>
      </c>
      <c r="F26" s="362"/>
      <c r="G26" s="127">
        <v>0</v>
      </c>
      <c r="H26" s="128"/>
      <c r="I26" s="127">
        <v>31490335</v>
      </c>
      <c r="J26" s="127">
        <v>3628541.86</v>
      </c>
      <c r="K26" s="127">
        <v>31490335</v>
      </c>
      <c r="L26" s="127">
        <f t="shared" si="6"/>
        <v>0</v>
      </c>
      <c r="M26" s="130">
        <f>I26-C26-D26</f>
        <v>0</v>
      </c>
      <c r="N26" s="63"/>
      <c r="O26" s="63"/>
      <c r="P26" s="63"/>
    </row>
    <row r="27" spans="1:16" s="64" customFormat="1" ht="18" customHeight="1">
      <c r="A27" s="135" t="s">
        <v>121</v>
      </c>
      <c r="B27" s="126" t="s">
        <v>151</v>
      </c>
      <c r="C27" s="127">
        <v>7560572</v>
      </c>
      <c r="D27" s="127">
        <f t="shared" si="5"/>
        <v>-317845</v>
      </c>
      <c r="E27" s="127">
        <v>-317845</v>
      </c>
      <c r="F27" s="362" t="s">
        <v>493</v>
      </c>
      <c r="G27" s="127">
        <v>0</v>
      </c>
      <c r="H27" s="362"/>
      <c r="I27" s="127">
        <v>7242727</v>
      </c>
      <c r="J27" s="127">
        <v>1045964.279999999</v>
      </c>
      <c r="K27" s="127">
        <v>7242727</v>
      </c>
      <c r="L27" s="127">
        <f t="shared" si="6"/>
        <v>0</v>
      </c>
      <c r="M27" s="130">
        <f>I27-C27-D27</f>
        <v>0</v>
      </c>
      <c r="N27" s="63"/>
      <c r="O27" s="63"/>
      <c r="P27" s="63"/>
    </row>
    <row r="28" spans="1:16" s="74" customFormat="1" ht="7.5" customHeight="1">
      <c r="A28" s="135"/>
      <c r="B28" s="126"/>
      <c r="C28" s="127"/>
      <c r="D28" s="127"/>
      <c r="E28" s="127"/>
      <c r="F28" s="362"/>
      <c r="G28" s="128"/>
      <c r="H28" s="128"/>
      <c r="I28" s="127"/>
      <c r="J28" s="127"/>
      <c r="K28" s="127"/>
      <c r="L28" s="127"/>
      <c r="M28" s="130">
        <f t="shared" si="0"/>
        <v>0</v>
      </c>
      <c r="N28" s="72"/>
      <c r="O28" s="72"/>
      <c r="P28" s="72"/>
    </row>
    <row r="29" spans="1:16" s="73" customFormat="1" ht="18" customHeight="1">
      <c r="A29" s="131" t="s">
        <v>267</v>
      </c>
      <c r="B29" s="132"/>
      <c r="C29" s="133">
        <f>SUM(C22:C27)</f>
        <v>104982683</v>
      </c>
      <c r="D29" s="133">
        <f>SUM(D25:D27)</f>
        <v>-317845</v>
      </c>
      <c r="E29" s="133">
        <v>-317845</v>
      </c>
      <c r="F29" s="363"/>
      <c r="G29" s="134">
        <f>SUM(G22:G28)</f>
        <v>0</v>
      </c>
      <c r="H29" s="134"/>
      <c r="I29" s="133">
        <f>SUM(I22:I27)</f>
        <v>104664838</v>
      </c>
      <c r="J29" s="133">
        <f>SUM(J22:J27)</f>
        <v>14123681.609999996</v>
      </c>
      <c r="K29" s="133">
        <f>SUM(K22:K27)</f>
        <v>104664838</v>
      </c>
      <c r="L29" s="133">
        <f>SUM(L22:L27)</f>
        <v>0</v>
      </c>
      <c r="M29" s="130">
        <f t="shared" si="0"/>
        <v>0</v>
      </c>
      <c r="O29" s="63"/>
      <c r="P29" s="63"/>
    </row>
    <row r="30" spans="1:16" s="64" customFormat="1" ht="18" customHeight="1">
      <c r="A30" s="135" t="s">
        <v>104</v>
      </c>
      <c r="B30" s="126" t="s">
        <v>187</v>
      </c>
      <c r="C30" s="127">
        <v>47708847</v>
      </c>
      <c r="D30" s="127">
        <f t="shared" ref="D30:D32" si="7">E30+G30</f>
        <v>-249020</v>
      </c>
      <c r="E30" s="127">
        <v>-249020</v>
      </c>
      <c r="F30" s="128" t="s">
        <v>494</v>
      </c>
      <c r="G30" s="127">
        <v>0</v>
      </c>
      <c r="H30" s="128"/>
      <c r="I30" s="127">
        <v>47459827</v>
      </c>
      <c r="J30" s="127">
        <v>11733574.259999985</v>
      </c>
      <c r="K30" s="127">
        <v>47459827</v>
      </c>
      <c r="L30" s="127">
        <f>I30-K30</f>
        <v>0</v>
      </c>
      <c r="M30" s="130">
        <f t="shared" si="0"/>
        <v>0</v>
      </c>
      <c r="N30" s="63"/>
      <c r="O30" s="63"/>
      <c r="P30" s="63"/>
    </row>
    <row r="31" spans="1:16" s="64" customFormat="1" ht="18" customHeight="1">
      <c r="A31" s="135" t="s">
        <v>105</v>
      </c>
      <c r="B31" s="126" t="s">
        <v>122</v>
      </c>
      <c r="C31" s="127">
        <v>5083092</v>
      </c>
      <c r="D31" s="127">
        <f t="shared" si="7"/>
        <v>-407566</v>
      </c>
      <c r="E31" s="127">
        <v>-407566</v>
      </c>
      <c r="F31" s="128" t="s">
        <v>435</v>
      </c>
      <c r="G31" s="127">
        <v>0</v>
      </c>
      <c r="H31" s="128"/>
      <c r="I31" s="127">
        <v>4675526</v>
      </c>
      <c r="J31" s="127">
        <v>927166.59</v>
      </c>
      <c r="K31" s="127">
        <v>4675526</v>
      </c>
      <c r="L31" s="127">
        <f>I31-K31</f>
        <v>0</v>
      </c>
      <c r="M31" s="130">
        <f t="shared" si="0"/>
        <v>0</v>
      </c>
      <c r="N31" s="63"/>
      <c r="O31" s="63"/>
      <c r="P31" s="63"/>
    </row>
    <row r="32" spans="1:16" s="64" customFormat="1" ht="18" customHeight="1">
      <c r="A32" s="135" t="s">
        <v>106</v>
      </c>
      <c r="B32" s="126" t="s">
        <v>188</v>
      </c>
      <c r="C32" s="127">
        <v>9399819</v>
      </c>
      <c r="D32" s="127">
        <f t="shared" si="7"/>
        <v>0</v>
      </c>
      <c r="E32" s="127">
        <v>0</v>
      </c>
      <c r="F32" s="362"/>
      <c r="G32" s="127">
        <v>0</v>
      </c>
      <c r="H32" s="128"/>
      <c r="I32" s="127">
        <v>9399819</v>
      </c>
      <c r="J32" s="127">
        <v>1223545.2500000002</v>
      </c>
      <c r="K32" s="127">
        <v>9399819</v>
      </c>
      <c r="L32" s="127">
        <f>I32-K32</f>
        <v>0</v>
      </c>
      <c r="M32" s="130">
        <f t="shared" si="0"/>
        <v>0</v>
      </c>
      <c r="N32" s="63"/>
      <c r="O32" s="63"/>
      <c r="P32" s="63"/>
    </row>
    <row r="33" spans="1:17" s="74" customFormat="1" ht="7.5" customHeight="1">
      <c r="A33" s="135"/>
      <c r="B33" s="126"/>
      <c r="C33" s="127"/>
      <c r="D33" s="127"/>
      <c r="E33" s="127"/>
      <c r="F33" s="362"/>
      <c r="G33" s="128"/>
      <c r="H33" s="128"/>
      <c r="I33" s="127"/>
      <c r="J33" s="127"/>
      <c r="K33" s="127"/>
      <c r="L33" s="127"/>
      <c r="M33" s="130">
        <f t="shared" si="0"/>
        <v>0</v>
      </c>
      <c r="N33" s="72"/>
      <c r="O33" s="72"/>
      <c r="P33" s="72"/>
    </row>
    <row r="34" spans="1:17" s="64" customFormat="1" ht="18" customHeight="1">
      <c r="A34" s="137" t="s">
        <v>268</v>
      </c>
      <c r="B34" s="132"/>
      <c r="C34" s="133">
        <f>SUM(C30:C32)</f>
        <v>62191758</v>
      </c>
      <c r="D34" s="133">
        <f>SUM(D30:D32)</f>
        <v>-656586</v>
      </c>
      <c r="E34" s="133">
        <v>-656586</v>
      </c>
      <c r="F34" s="363"/>
      <c r="G34" s="134">
        <f>SUM(G30:G32)</f>
        <v>0</v>
      </c>
      <c r="H34" s="134"/>
      <c r="I34" s="133">
        <f>SUM(I30:I32)</f>
        <v>61535172</v>
      </c>
      <c r="J34" s="133">
        <f>SUM(J30:J32)</f>
        <v>13884286.099999985</v>
      </c>
      <c r="K34" s="133">
        <f>SUM(K30:K32)</f>
        <v>61535172</v>
      </c>
      <c r="L34" s="133">
        <f>SUM(L30:L32)</f>
        <v>0</v>
      </c>
      <c r="M34" s="130">
        <f t="shared" si="0"/>
        <v>0</v>
      </c>
      <c r="O34" s="63"/>
      <c r="P34" s="63"/>
    </row>
    <row r="35" spans="1:17" s="64" customFormat="1" ht="18" customHeight="1">
      <c r="A35" s="135" t="s">
        <v>107</v>
      </c>
      <c r="B35" s="138" t="s">
        <v>19</v>
      </c>
      <c r="C35" s="127">
        <v>22796766</v>
      </c>
      <c r="D35" s="127">
        <f t="shared" ref="D35" si="8">E35+G35</f>
        <v>3750545</v>
      </c>
      <c r="E35" s="127">
        <v>2305715</v>
      </c>
      <c r="F35" s="362" t="s">
        <v>546</v>
      </c>
      <c r="G35" s="127">
        <v>1444830</v>
      </c>
      <c r="H35" s="128" t="s">
        <v>225</v>
      </c>
      <c r="I35" s="127">
        <v>26547311</v>
      </c>
      <c r="J35" s="127">
        <v>6467382.8699999442</v>
      </c>
      <c r="K35" s="127">
        <v>26547311</v>
      </c>
      <c r="L35" s="127">
        <f>I35-K35</f>
        <v>0</v>
      </c>
      <c r="M35" s="130">
        <f t="shared" si="0"/>
        <v>0</v>
      </c>
      <c r="N35" s="63"/>
      <c r="O35" s="63"/>
      <c r="P35" s="63"/>
    </row>
    <row r="36" spans="1:17" s="64" customFormat="1" ht="18" customHeight="1">
      <c r="A36" s="135" t="s">
        <v>329</v>
      </c>
      <c r="B36" s="138" t="s">
        <v>20</v>
      </c>
      <c r="C36" s="127">
        <v>11558163</v>
      </c>
      <c r="D36" s="127">
        <f t="shared" ref="D36:D38" si="9">E36+G36</f>
        <v>1207451</v>
      </c>
      <c r="E36" s="127">
        <v>1207451</v>
      </c>
      <c r="F36" s="128" t="s">
        <v>497</v>
      </c>
      <c r="G36" s="127">
        <v>0</v>
      </c>
      <c r="H36" s="128"/>
      <c r="I36" s="127">
        <v>12765614</v>
      </c>
      <c r="J36" s="127">
        <v>2454252.0399999935</v>
      </c>
      <c r="K36" s="127">
        <v>12765614</v>
      </c>
      <c r="L36" s="127">
        <f t="shared" ref="L36:L38" si="10">I36-K36</f>
        <v>0</v>
      </c>
      <c r="M36" s="130">
        <f t="shared" si="0"/>
        <v>0</v>
      </c>
      <c r="N36" s="63"/>
      <c r="O36" s="63"/>
      <c r="P36" s="63"/>
    </row>
    <row r="37" spans="1:17" s="64" customFormat="1" ht="18" customHeight="1">
      <c r="A37" s="135" t="s">
        <v>330</v>
      </c>
      <c r="B37" s="138" t="s">
        <v>21</v>
      </c>
      <c r="C37" s="127">
        <v>1224392</v>
      </c>
      <c r="D37" s="127">
        <f t="shared" si="9"/>
        <v>250844</v>
      </c>
      <c r="E37" s="127">
        <v>250844</v>
      </c>
      <c r="F37" s="128" t="s">
        <v>498</v>
      </c>
      <c r="G37" s="127">
        <v>0</v>
      </c>
      <c r="H37" s="128"/>
      <c r="I37" s="127">
        <v>1475236</v>
      </c>
      <c r="J37" s="127">
        <v>280289.10000000015</v>
      </c>
      <c r="K37" s="127">
        <v>1475236</v>
      </c>
      <c r="L37" s="127">
        <f t="shared" si="10"/>
        <v>0</v>
      </c>
      <c r="M37" s="130">
        <f t="shared" si="0"/>
        <v>0</v>
      </c>
      <c r="N37" s="63"/>
      <c r="O37" s="63"/>
      <c r="P37" s="63"/>
    </row>
    <row r="38" spans="1:17" s="64" customFormat="1" ht="18" customHeight="1">
      <c r="A38" s="135" t="s">
        <v>331</v>
      </c>
      <c r="B38" s="138" t="s">
        <v>22</v>
      </c>
      <c r="C38" s="127">
        <v>43053145</v>
      </c>
      <c r="D38" s="127">
        <f t="shared" si="9"/>
        <v>3030691</v>
      </c>
      <c r="E38" s="127">
        <v>3030691</v>
      </c>
      <c r="F38" s="128" t="s">
        <v>492</v>
      </c>
      <c r="G38" s="127">
        <v>0</v>
      </c>
      <c r="H38" s="128"/>
      <c r="I38" s="127">
        <v>46083836</v>
      </c>
      <c r="J38" s="127">
        <v>5520648.2999999812</v>
      </c>
      <c r="K38" s="127">
        <v>46083836</v>
      </c>
      <c r="L38" s="127">
        <f t="shared" si="10"/>
        <v>0</v>
      </c>
      <c r="M38" s="130">
        <f t="shared" si="0"/>
        <v>0</v>
      </c>
      <c r="N38" s="63"/>
      <c r="O38" s="63"/>
      <c r="P38" s="63"/>
    </row>
    <row r="39" spans="1:17" s="74" customFormat="1" ht="7.5" customHeight="1">
      <c r="A39" s="135"/>
      <c r="B39" s="138"/>
      <c r="C39" s="127"/>
      <c r="D39" s="127"/>
      <c r="E39" s="127"/>
      <c r="F39" s="362"/>
      <c r="G39" s="128"/>
      <c r="H39" s="128"/>
      <c r="I39" s="127"/>
      <c r="J39" s="127"/>
      <c r="K39" s="127"/>
      <c r="L39" s="127"/>
      <c r="M39" s="130">
        <f t="shared" si="0"/>
        <v>0</v>
      </c>
      <c r="N39" s="72"/>
      <c r="O39" s="72"/>
      <c r="P39" s="72"/>
    </row>
    <row r="40" spans="1:17" s="73" customFormat="1" ht="18" customHeight="1">
      <c r="A40" s="131" t="s">
        <v>538</v>
      </c>
      <c r="B40" s="132"/>
      <c r="C40" s="133">
        <f>SUM(C35:C38)</f>
        <v>78632466</v>
      </c>
      <c r="D40" s="133">
        <f>SUM(D35:D39)</f>
        <v>8239531</v>
      </c>
      <c r="E40" s="133">
        <v>6794701</v>
      </c>
      <c r="F40" s="363"/>
      <c r="G40" s="134">
        <f>SUM(G35:G39)</f>
        <v>1444830</v>
      </c>
      <c r="H40" s="134"/>
      <c r="I40" s="133">
        <f>SUM(I35:I39)</f>
        <v>86871997</v>
      </c>
      <c r="J40" s="133">
        <f t="shared" ref="J40:L40" si="11">SUM(J35:J39)</f>
        <v>14722572.309999917</v>
      </c>
      <c r="K40" s="133">
        <f t="shared" si="11"/>
        <v>86871997</v>
      </c>
      <c r="L40" s="133">
        <f t="shared" si="11"/>
        <v>0</v>
      </c>
      <c r="M40" s="130">
        <f>I40-C40-D40</f>
        <v>0</v>
      </c>
      <c r="O40" s="63"/>
      <c r="P40" s="63"/>
    </row>
    <row r="41" spans="1:17" s="64" customFormat="1" ht="18" customHeight="1">
      <c r="A41" s="135" t="s">
        <v>108</v>
      </c>
      <c r="B41" s="136" t="s">
        <v>123</v>
      </c>
      <c r="C41" s="127">
        <v>32384497</v>
      </c>
      <c r="D41" s="127">
        <f>E41+G41</f>
        <v>2440875</v>
      </c>
      <c r="E41" s="127">
        <v>2440875</v>
      </c>
      <c r="F41" s="362" t="s">
        <v>495</v>
      </c>
      <c r="G41" s="127">
        <v>0</v>
      </c>
      <c r="H41" s="128"/>
      <c r="I41" s="127">
        <v>34825372</v>
      </c>
      <c r="J41" s="127">
        <v>2703473.7699999977</v>
      </c>
      <c r="K41" s="127">
        <v>34825372</v>
      </c>
      <c r="L41" s="127">
        <f>I41-K41</f>
        <v>0</v>
      </c>
      <c r="M41" s="130">
        <f t="shared" si="0"/>
        <v>0</v>
      </c>
      <c r="N41" s="63"/>
      <c r="O41" s="63"/>
      <c r="P41" s="63"/>
    </row>
    <row r="42" spans="1:17" s="74" customFormat="1" ht="7.5" customHeight="1">
      <c r="A42" s="135"/>
      <c r="B42" s="138"/>
      <c r="C42" s="127"/>
      <c r="D42" s="127"/>
      <c r="E42" s="127"/>
      <c r="F42" s="362"/>
      <c r="G42" s="128"/>
      <c r="H42" s="128"/>
      <c r="I42" s="127"/>
      <c r="J42" s="127"/>
      <c r="K42" s="127"/>
      <c r="L42" s="127"/>
      <c r="M42" s="130">
        <f t="shared" si="0"/>
        <v>0</v>
      </c>
      <c r="N42" s="72"/>
      <c r="O42" s="72"/>
      <c r="P42" s="72"/>
    </row>
    <row r="43" spans="1:17" s="73" customFormat="1" ht="18" customHeight="1">
      <c r="A43" s="131" t="s">
        <v>539</v>
      </c>
      <c r="B43" s="132"/>
      <c r="C43" s="133">
        <f>SUM(C41:C41)</f>
        <v>32384497</v>
      </c>
      <c r="D43" s="133">
        <f>SUM(D41:D41)</f>
        <v>2440875</v>
      </c>
      <c r="E43" s="133">
        <v>2440875</v>
      </c>
      <c r="F43" s="363"/>
      <c r="G43" s="133">
        <f>SUM(G41:G41)</f>
        <v>0</v>
      </c>
      <c r="H43" s="134"/>
      <c r="I43" s="133">
        <f>SUM(I41:I41)</f>
        <v>34825372</v>
      </c>
      <c r="J43" s="133">
        <f>SUM(J41:J41)</f>
        <v>2703473.7699999977</v>
      </c>
      <c r="K43" s="133">
        <f>SUM(K41:K41)</f>
        <v>34825372</v>
      </c>
      <c r="L43" s="133">
        <f>SUM(L41:L41)</f>
        <v>0</v>
      </c>
      <c r="M43" s="130">
        <f t="shared" si="0"/>
        <v>0</v>
      </c>
      <c r="O43" s="63"/>
      <c r="P43" s="63"/>
    </row>
    <row r="44" spans="1:17" s="75" customFormat="1" ht="7.5" customHeight="1">
      <c r="A44" s="140"/>
      <c r="B44" s="141"/>
      <c r="C44" s="142"/>
      <c r="D44" s="142"/>
      <c r="E44" s="142"/>
      <c r="F44" s="364"/>
      <c r="G44" s="143"/>
      <c r="H44" s="143"/>
      <c r="I44" s="142"/>
      <c r="J44" s="142"/>
      <c r="K44" s="142"/>
      <c r="L44" s="142"/>
      <c r="M44" s="130">
        <f t="shared" si="0"/>
        <v>0</v>
      </c>
      <c r="N44" s="72"/>
      <c r="O44" s="72"/>
      <c r="P44" s="72"/>
    </row>
    <row r="45" spans="1:17" s="73" customFormat="1" ht="18" customHeight="1" thickBot="1">
      <c r="A45" s="144" t="s">
        <v>271</v>
      </c>
      <c r="B45" s="145"/>
      <c r="C45" s="146">
        <f>SUM(C43,C40,C34,C29,C21,C7,)</f>
        <v>2026476529</v>
      </c>
      <c r="D45" s="146">
        <f t="shared" ref="D45:L45" si="12">SUM(D43,D40,D34,D29,D21,D7,)</f>
        <v>-474374</v>
      </c>
      <c r="E45" s="146">
        <v>-7414297</v>
      </c>
      <c r="F45" s="146"/>
      <c r="G45" s="146">
        <f t="shared" si="12"/>
        <v>6939923</v>
      </c>
      <c r="H45" s="146">
        <f t="shared" si="12"/>
        <v>0</v>
      </c>
      <c r="I45" s="146">
        <f t="shared" si="12"/>
        <v>2026002155</v>
      </c>
      <c r="J45" s="146">
        <f t="shared" si="12"/>
        <v>498672395.38000017</v>
      </c>
      <c r="K45" s="146">
        <f t="shared" si="12"/>
        <v>2088493687</v>
      </c>
      <c r="L45" s="146">
        <f t="shared" si="12"/>
        <v>-62491532</v>
      </c>
      <c r="M45" s="130">
        <f>I45-C45-D45</f>
        <v>0</v>
      </c>
      <c r="N45" s="63"/>
      <c r="O45" s="63"/>
      <c r="P45" s="63"/>
    </row>
    <row r="46" spans="1:17" s="76" customFormat="1" ht="18" customHeight="1" thickTop="1">
      <c r="A46" s="148"/>
      <c r="B46" s="136"/>
      <c r="C46" s="127"/>
      <c r="D46" s="127"/>
      <c r="E46" s="127"/>
      <c r="F46" s="362"/>
      <c r="G46" s="127"/>
      <c r="H46" s="127"/>
      <c r="I46" s="127"/>
      <c r="J46" s="127"/>
      <c r="K46" s="127"/>
      <c r="L46" s="127"/>
      <c r="M46" s="130">
        <f t="shared" si="0"/>
        <v>0</v>
      </c>
      <c r="O46" s="77"/>
      <c r="P46" s="77"/>
      <c r="Q46" s="77"/>
    </row>
    <row r="47" spans="1:17" s="76" customFormat="1" ht="18" customHeight="1">
      <c r="A47" s="149" t="s">
        <v>49</v>
      </c>
      <c r="B47" s="136"/>
      <c r="C47" s="127"/>
      <c r="D47" s="127"/>
      <c r="E47" s="127"/>
      <c r="F47" s="362"/>
      <c r="G47" s="127"/>
      <c r="H47" s="127"/>
      <c r="I47" s="127"/>
      <c r="J47" s="127"/>
      <c r="K47" s="127"/>
      <c r="L47" s="127"/>
      <c r="M47" s="130">
        <f t="shared" si="0"/>
        <v>0</v>
      </c>
    </row>
    <row r="48" spans="1:17" s="76" customFormat="1" ht="18" customHeight="1">
      <c r="A48" s="139"/>
      <c r="B48" s="136" t="s">
        <v>4</v>
      </c>
      <c r="C48" s="127">
        <v>1143690346</v>
      </c>
      <c r="D48" s="127">
        <f t="shared" ref="D48:D52" si="13">I48-C48</f>
        <v>13716083</v>
      </c>
      <c r="E48" s="127">
        <f>+D48-G48</f>
        <v>9769219</v>
      </c>
      <c r="F48" s="128" t="s">
        <v>535</v>
      </c>
      <c r="G48" s="127">
        <v>3946864</v>
      </c>
      <c r="H48" s="128"/>
      <c r="I48" s="127">
        <v>1157406429</v>
      </c>
      <c r="J48" s="127">
        <v>298175130.77999449</v>
      </c>
      <c r="K48" s="127">
        <v>1226152675</v>
      </c>
      <c r="L48" s="127">
        <f>I48-K48</f>
        <v>-68746246</v>
      </c>
      <c r="M48" s="130">
        <f t="shared" si="0"/>
        <v>0</v>
      </c>
      <c r="N48" s="64"/>
      <c r="O48" s="352"/>
    </row>
    <row r="49" spans="1:15" s="76" customFormat="1" ht="18" customHeight="1">
      <c r="A49" s="139"/>
      <c r="B49" s="136" t="s">
        <v>5</v>
      </c>
      <c r="C49" s="127">
        <v>5685702</v>
      </c>
      <c r="D49" s="127">
        <f t="shared" si="13"/>
        <v>0</v>
      </c>
      <c r="E49" s="127">
        <f t="shared" ref="E49:E52" si="14">+D49-G49</f>
        <v>0</v>
      </c>
      <c r="F49" s="362"/>
      <c r="G49" s="127">
        <v>0</v>
      </c>
      <c r="H49" s="128"/>
      <c r="I49" s="127">
        <v>5685702</v>
      </c>
      <c r="J49" s="127">
        <v>0</v>
      </c>
      <c r="K49" s="127">
        <v>5685702</v>
      </c>
      <c r="L49" s="127">
        <f>I49-K49</f>
        <v>0</v>
      </c>
      <c r="M49" s="130">
        <f t="shared" si="0"/>
        <v>0</v>
      </c>
      <c r="N49" s="64"/>
      <c r="O49" s="352"/>
    </row>
    <row r="50" spans="1:15" s="73" customFormat="1" ht="18" customHeight="1">
      <c r="A50" s="150"/>
      <c r="B50" s="151" t="s">
        <v>50</v>
      </c>
      <c r="C50" s="127">
        <f>SUM(C48:C49)</f>
        <v>1149376048</v>
      </c>
      <c r="D50" s="127">
        <f t="shared" si="13"/>
        <v>13716083</v>
      </c>
      <c r="E50" s="127">
        <f t="shared" si="14"/>
        <v>9769219</v>
      </c>
      <c r="F50" s="362"/>
      <c r="G50" s="127">
        <f>SUM(G48:G49)</f>
        <v>3946864</v>
      </c>
      <c r="H50" s="128"/>
      <c r="I50" s="127">
        <f>SUM(I48:I49)</f>
        <v>1163092131</v>
      </c>
      <c r="J50" s="127">
        <f>SUM(J48:J49)</f>
        <v>298175130.77999449</v>
      </c>
      <c r="K50" s="127">
        <f>SUM(K48:K49)</f>
        <v>1231838377</v>
      </c>
      <c r="L50" s="127">
        <f>I50-K50</f>
        <v>-68746246</v>
      </c>
      <c r="M50" s="130">
        <f t="shared" si="0"/>
        <v>0</v>
      </c>
      <c r="N50" s="64"/>
      <c r="O50" s="352"/>
    </row>
    <row r="51" spans="1:15" s="76" customFormat="1" ht="18" customHeight="1">
      <c r="A51" s="139"/>
      <c r="B51" s="136" t="s">
        <v>6</v>
      </c>
      <c r="C51" s="127">
        <v>869339893</v>
      </c>
      <c r="D51" s="127">
        <f t="shared" si="13"/>
        <v>-16284619</v>
      </c>
      <c r="E51" s="127">
        <f t="shared" si="14"/>
        <v>-16284619</v>
      </c>
      <c r="F51" s="128" t="s">
        <v>536</v>
      </c>
      <c r="G51" s="127">
        <v>0</v>
      </c>
      <c r="H51" s="128"/>
      <c r="I51" s="127">
        <v>853055274</v>
      </c>
      <c r="J51" s="127">
        <v>198361846.8300004</v>
      </c>
      <c r="K51" s="127">
        <v>846800560</v>
      </c>
      <c r="L51" s="127">
        <f>I51-K51</f>
        <v>6254714</v>
      </c>
      <c r="M51" s="130">
        <f t="shared" si="0"/>
        <v>0</v>
      </c>
      <c r="N51" s="64"/>
      <c r="O51" s="352"/>
    </row>
    <row r="52" spans="1:15" s="76" customFormat="1" ht="18" customHeight="1">
      <c r="A52" s="139"/>
      <c r="B52" s="136" t="s">
        <v>35</v>
      </c>
      <c r="C52" s="127">
        <v>7760588</v>
      </c>
      <c r="D52" s="127">
        <f t="shared" si="13"/>
        <v>2094162</v>
      </c>
      <c r="E52" s="127">
        <f t="shared" si="14"/>
        <v>2094162</v>
      </c>
      <c r="F52" s="128" t="s">
        <v>537</v>
      </c>
      <c r="G52" s="127">
        <v>0</v>
      </c>
      <c r="H52" s="128"/>
      <c r="I52" s="127">
        <v>9854750</v>
      </c>
      <c r="J52" s="127">
        <v>2135417.7700000009</v>
      </c>
      <c r="K52" s="127">
        <v>9854750</v>
      </c>
      <c r="L52" s="127">
        <f>I52-K52</f>
        <v>0</v>
      </c>
      <c r="M52" s="130">
        <f t="shared" si="0"/>
        <v>0</v>
      </c>
      <c r="N52" s="64"/>
      <c r="O52" s="352"/>
    </row>
    <row r="53" spans="1:15" s="73" customFormat="1" ht="18" customHeight="1">
      <c r="A53" s="131" t="s">
        <v>36</v>
      </c>
      <c r="B53" s="152"/>
      <c r="C53" s="133">
        <f>SUM(C50:C52)</f>
        <v>2026476529</v>
      </c>
      <c r="D53" s="133">
        <f t="shared" ref="D53:L53" si="15">SUM(D50:D52)</f>
        <v>-474374</v>
      </c>
      <c r="E53" s="133">
        <f t="shared" si="15"/>
        <v>-4421238</v>
      </c>
      <c r="F53" s="363"/>
      <c r="G53" s="133">
        <f t="shared" si="15"/>
        <v>3946864</v>
      </c>
      <c r="H53" s="133"/>
      <c r="I53" s="133">
        <f t="shared" si="15"/>
        <v>2026002155</v>
      </c>
      <c r="J53" s="133">
        <f t="shared" si="15"/>
        <v>498672395.37999487</v>
      </c>
      <c r="K53" s="133">
        <f t="shared" si="15"/>
        <v>2088493687</v>
      </c>
      <c r="L53" s="133">
        <f t="shared" si="15"/>
        <v>-62491532</v>
      </c>
      <c r="M53" s="130">
        <f t="shared" ref="M53" si="16">I53-C53-D53</f>
        <v>0</v>
      </c>
      <c r="N53" s="64"/>
    </row>
    <row r="54" spans="1:15" s="76" customFormat="1" ht="18" customHeight="1">
      <c r="A54" s="153"/>
      <c r="B54" s="153"/>
      <c r="C54" s="154"/>
      <c r="D54" s="154"/>
      <c r="E54" s="154"/>
      <c r="F54" s="155"/>
      <c r="G54" s="155"/>
      <c r="H54" s="155"/>
      <c r="I54" s="154"/>
      <c r="J54" s="154"/>
      <c r="K54" s="154"/>
      <c r="L54" s="154"/>
      <c r="M54" s="156"/>
    </row>
    <row r="55" spans="1:15" s="71" customFormat="1" ht="18" customHeight="1">
      <c r="A55" s="159" t="s">
        <v>200</v>
      </c>
      <c r="B55" s="160" t="s">
        <v>397</v>
      </c>
      <c r="C55" s="163"/>
      <c r="D55" s="163"/>
      <c r="E55" s="163"/>
      <c r="F55" s="163"/>
      <c r="G55" s="158"/>
      <c r="H55" s="158"/>
      <c r="I55" s="157"/>
      <c r="J55" s="157"/>
      <c r="K55" s="157"/>
      <c r="L55" s="623"/>
      <c r="M55" s="66"/>
    </row>
    <row r="56" spans="1:15" s="71" customFormat="1" ht="18" customHeight="1">
      <c r="A56" s="159" t="s">
        <v>231</v>
      </c>
      <c r="B56" s="160" t="s">
        <v>396</v>
      </c>
      <c r="C56" s="163"/>
      <c r="D56" s="163"/>
      <c r="E56" s="163"/>
      <c r="F56" s="163"/>
      <c r="G56" s="158"/>
      <c r="H56" s="158"/>
      <c r="I56" s="157"/>
      <c r="J56" s="157"/>
      <c r="K56" s="157"/>
      <c r="L56" s="623"/>
      <c r="M56" s="66"/>
    </row>
    <row r="57" spans="1:15" s="71" customFormat="1" ht="18" customHeight="1">
      <c r="A57" s="159" t="s">
        <v>225</v>
      </c>
      <c r="B57" s="160" t="s">
        <v>376</v>
      </c>
      <c r="C57" s="163"/>
      <c r="D57" s="163"/>
      <c r="E57" s="163"/>
      <c r="F57" s="163"/>
      <c r="G57" s="158"/>
      <c r="H57" s="158"/>
      <c r="I57" s="157"/>
      <c r="J57" s="157"/>
      <c r="K57" s="157"/>
      <c r="L57" s="157"/>
      <c r="M57" s="66"/>
    </row>
    <row r="58" spans="1:15" s="71" customFormat="1" ht="18" customHeight="1">
      <c r="A58" s="159" t="s">
        <v>227</v>
      </c>
      <c r="B58" s="160" t="s">
        <v>385</v>
      </c>
      <c r="C58" s="161"/>
      <c r="D58" s="161"/>
      <c r="E58" s="161"/>
      <c r="F58" s="162"/>
      <c r="G58" s="158"/>
      <c r="H58" s="158"/>
      <c r="I58" s="157"/>
      <c r="J58" s="157"/>
      <c r="K58" s="157"/>
      <c r="L58" s="157"/>
      <c r="M58" s="66"/>
    </row>
    <row r="59" spans="1:15" s="71" customFormat="1" ht="18" customHeight="1">
      <c r="A59" s="159" t="s">
        <v>199</v>
      </c>
      <c r="B59" s="160" t="s">
        <v>375</v>
      </c>
      <c r="C59" s="161"/>
      <c r="D59" s="161"/>
      <c r="E59" s="161"/>
      <c r="F59" s="162"/>
      <c r="G59" s="158"/>
      <c r="H59" s="158"/>
      <c r="I59" s="157"/>
      <c r="J59" s="157"/>
      <c r="K59" s="157"/>
      <c r="L59" s="157"/>
      <c r="M59" s="66"/>
    </row>
    <row r="60" spans="1:15" s="71" customFormat="1" ht="18" customHeight="1">
      <c r="A60" s="159" t="s">
        <v>229</v>
      </c>
      <c r="B60" s="160" t="s">
        <v>394</v>
      </c>
      <c r="C60" s="163"/>
      <c r="D60" s="163"/>
      <c r="E60" s="163"/>
      <c r="F60" s="163"/>
      <c r="G60" s="158"/>
      <c r="H60" s="158"/>
      <c r="I60" s="157"/>
      <c r="J60" s="157"/>
      <c r="K60" s="157"/>
      <c r="L60" s="157"/>
      <c r="M60" s="66"/>
    </row>
    <row r="61" spans="1:15" s="71" customFormat="1" ht="18" customHeight="1">
      <c r="A61" s="159" t="s">
        <v>175</v>
      </c>
      <c r="B61" s="160" t="s">
        <v>398</v>
      </c>
      <c r="C61" s="163"/>
      <c r="D61" s="163"/>
      <c r="E61" s="163"/>
      <c r="F61" s="163"/>
      <c r="G61" s="158"/>
      <c r="H61" s="158"/>
      <c r="I61" s="157"/>
      <c r="J61" s="157"/>
      <c r="K61" s="157"/>
      <c r="L61" s="157"/>
      <c r="M61" s="66"/>
    </row>
    <row r="62" spans="1:15" s="71" customFormat="1" ht="18" customHeight="1">
      <c r="A62" s="159" t="s">
        <v>405</v>
      </c>
      <c r="B62" s="160" t="s">
        <v>406</v>
      </c>
      <c r="C62" s="163"/>
      <c r="D62" s="163"/>
      <c r="E62" s="163"/>
      <c r="F62" s="163"/>
      <c r="G62" s="158"/>
      <c r="H62" s="158"/>
      <c r="I62" s="157"/>
      <c r="J62" s="157"/>
      <c r="K62" s="157"/>
      <c r="L62" s="157"/>
      <c r="M62" s="66"/>
    </row>
    <row r="63" spans="1:15" s="71" customFormat="1" ht="18" customHeight="1">
      <c r="A63" s="159" t="s">
        <v>404</v>
      </c>
      <c r="B63" s="160" t="s">
        <v>407</v>
      </c>
      <c r="C63" s="163"/>
      <c r="D63" s="163"/>
      <c r="E63" s="163"/>
      <c r="F63" s="163"/>
      <c r="G63" s="158"/>
      <c r="H63" s="158"/>
      <c r="I63" s="157"/>
      <c r="J63" s="157"/>
      <c r="K63" s="157"/>
      <c r="L63" s="157"/>
      <c r="M63" s="66"/>
    </row>
    <row r="64" spans="1:15" s="71" customFormat="1" ht="18" customHeight="1">
      <c r="A64" s="159" t="s">
        <v>232</v>
      </c>
      <c r="B64" s="160" t="s">
        <v>431</v>
      </c>
      <c r="C64" s="161"/>
      <c r="D64" s="161"/>
      <c r="E64" s="161"/>
      <c r="F64" s="162"/>
      <c r="G64" s="158"/>
      <c r="H64" s="158"/>
      <c r="I64" s="157"/>
      <c r="J64" s="157"/>
      <c r="K64" s="157"/>
      <c r="L64" s="157"/>
      <c r="M64" s="66"/>
    </row>
    <row r="65" spans="1:13" s="71" customFormat="1" ht="18" customHeight="1">
      <c r="A65" s="159" t="s">
        <v>286</v>
      </c>
      <c r="B65" s="160" t="s">
        <v>547</v>
      </c>
      <c r="C65" s="161"/>
      <c r="D65" s="161"/>
      <c r="E65" s="161"/>
      <c r="F65" s="162"/>
      <c r="G65" s="158"/>
      <c r="H65" s="158"/>
      <c r="I65" s="157"/>
      <c r="J65" s="157"/>
      <c r="K65" s="157"/>
      <c r="L65" s="157"/>
      <c r="M65" s="66"/>
    </row>
    <row r="66" spans="1:13" s="71" customFormat="1" ht="18" customHeight="1">
      <c r="A66" s="159"/>
      <c r="B66" s="160"/>
      <c r="C66" s="157"/>
      <c r="D66" s="157"/>
      <c r="E66" s="157"/>
      <c r="F66" s="158"/>
      <c r="G66" s="158"/>
      <c r="H66" s="158"/>
      <c r="I66" s="157"/>
      <c r="J66" s="157"/>
      <c r="K66" s="157"/>
      <c r="L66" s="157"/>
      <c r="M66" s="66"/>
    </row>
    <row r="67" spans="1:13" s="71" customFormat="1" ht="18" customHeight="1">
      <c r="A67" s="159"/>
      <c r="B67" s="160"/>
      <c r="C67" s="78"/>
      <c r="D67" s="78"/>
      <c r="E67" s="78"/>
      <c r="F67" s="79"/>
      <c r="G67" s="79"/>
      <c r="H67" s="79"/>
      <c r="I67" s="78"/>
      <c r="J67" s="78"/>
      <c r="K67" s="78"/>
      <c r="L67" s="78"/>
      <c r="M67" s="70"/>
    </row>
    <row r="68" spans="1:13" s="71" customFormat="1" ht="18" customHeight="1">
      <c r="C68" s="78"/>
      <c r="D68" s="78"/>
      <c r="E68" s="78"/>
      <c r="F68" s="79"/>
      <c r="G68" s="79"/>
      <c r="H68" s="79"/>
      <c r="I68" s="78"/>
      <c r="J68" s="78"/>
      <c r="K68" s="78"/>
      <c r="L68" s="78"/>
      <c r="M68" s="70"/>
    </row>
    <row r="69" spans="1:13" s="71" customFormat="1" ht="18" customHeight="1">
      <c r="C69" s="78"/>
      <c r="D69" s="78"/>
      <c r="E69" s="78"/>
      <c r="F69" s="79"/>
      <c r="G69" s="79"/>
      <c r="H69" s="79"/>
      <c r="I69" s="78"/>
      <c r="J69" s="78"/>
      <c r="K69" s="78"/>
      <c r="L69" s="78"/>
      <c r="M69" s="70"/>
    </row>
    <row r="70" spans="1:13" s="71" customFormat="1" ht="18" customHeight="1">
      <c r="C70" s="78"/>
      <c r="D70" s="78"/>
      <c r="E70" s="78"/>
      <c r="F70" s="79"/>
      <c r="G70" s="79"/>
      <c r="H70" s="79"/>
      <c r="I70" s="78"/>
      <c r="J70" s="78"/>
      <c r="K70" s="78"/>
      <c r="L70" s="78"/>
      <c r="M70" s="70"/>
    </row>
    <row r="71" spans="1:13" s="71" customFormat="1" ht="18" customHeight="1">
      <c r="C71" s="78"/>
      <c r="D71" s="78"/>
      <c r="E71" s="78"/>
      <c r="F71" s="79"/>
      <c r="G71" s="79"/>
      <c r="H71" s="79"/>
      <c r="I71" s="78"/>
      <c r="J71" s="78"/>
      <c r="K71" s="78"/>
      <c r="L71" s="78"/>
      <c r="M71" s="70"/>
    </row>
    <row r="72" spans="1:13" s="71" customFormat="1" ht="18" customHeight="1">
      <c r="C72" s="78"/>
      <c r="D72" s="78"/>
      <c r="E72" s="78"/>
      <c r="F72" s="79"/>
      <c r="G72" s="79"/>
      <c r="H72" s="79"/>
      <c r="I72" s="78"/>
      <c r="J72" s="78"/>
      <c r="K72" s="78"/>
      <c r="L72" s="78"/>
      <c r="M72" s="70"/>
    </row>
    <row r="73" spans="1:13" s="71" customFormat="1" ht="18" customHeight="1">
      <c r="C73" s="78"/>
      <c r="D73" s="78"/>
      <c r="E73" s="78"/>
      <c r="F73" s="79"/>
      <c r="G73" s="79"/>
      <c r="H73" s="79"/>
      <c r="I73" s="78"/>
      <c r="J73" s="78"/>
      <c r="K73" s="78"/>
      <c r="L73" s="78"/>
      <c r="M73" s="70"/>
    </row>
    <row r="74" spans="1:13" s="71" customFormat="1" ht="18" customHeight="1">
      <c r="C74" s="78"/>
      <c r="D74" s="78"/>
      <c r="E74" s="78"/>
      <c r="F74" s="79"/>
      <c r="G74" s="79"/>
      <c r="H74" s="79"/>
      <c r="I74" s="78"/>
      <c r="J74" s="78"/>
      <c r="K74" s="78"/>
      <c r="L74" s="78"/>
      <c r="M74" s="70"/>
    </row>
    <row r="75" spans="1:13" s="71" customFormat="1" ht="18" customHeight="1">
      <c r="C75" s="78"/>
      <c r="D75" s="78"/>
      <c r="E75" s="78"/>
      <c r="F75" s="79"/>
      <c r="G75" s="79"/>
      <c r="H75" s="79"/>
      <c r="I75" s="78"/>
      <c r="J75" s="78"/>
      <c r="K75" s="78"/>
      <c r="L75" s="78"/>
      <c r="M75" s="70"/>
    </row>
    <row r="76" spans="1:13" s="71" customFormat="1" ht="18" customHeight="1">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sheetData>
  <mergeCells count="3">
    <mergeCell ref="A1:L1"/>
    <mergeCell ref="A2:L2"/>
    <mergeCell ref="A3:L3"/>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Q43"/>
  <sheetViews>
    <sheetView zoomScale="85" zoomScaleNormal="85" zoomScaleSheetLayoutView="85" workbookViewId="0">
      <selection activeCell="P23" sqref="P23"/>
    </sheetView>
  </sheetViews>
  <sheetFormatPr defaultRowHeight="13.2"/>
  <cols>
    <col min="1" max="1" width="64.77734375" style="398" bestFit="1" customWidth="1"/>
    <col min="2" max="2" width="17.109375" style="398" bestFit="1" customWidth="1"/>
    <col min="3" max="3" width="11.33203125" style="388" hidden="1" customWidth="1"/>
    <col min="4" max="4" width="11.44140625" style="388" hidden="1" customWidth="1"/>
    <col min="5" max="5" width="11.77734375" style="388" hidden="1" customWidth="1"/>
    <col min="6" max="6" width="11.6640625" style="388" bestFit="1" customWidth="1"/>
    <col min="7" max="7" width="11.33203125" style="388" hidden="1" customWidth="1"/>
    <col min="8" max="8" width="11.6640625" style="388" hidden="1" customWidth="1"/>
    <col min="9" max="9" width="12.109375" style="388" hidden="1" customWidth="1"/>
    <col min="10" max="10" width="11.6640625" style="388" hidden="1" customWidth="1"/>
    <col min="11" max="11" width="12.109375" style="388" hidden="1" customWidth="1"/>
    <col min="12" max="12" width="11.44140625" style="388" hidden="1" customWidth="1"/>
    <col min="13" max="13" width="11.109375" style="388" hidden="1" customWidth="1"/>
    <col min="14" max="14" width="11.77734375" style="388" hidden="1" customWidth="1"/>
    <col min="15" max="15" width="16.109375" style="388" bestFit="1" customWidth="1"/>
    <col min="16" max="16" width="22.21875" style="398" customWidth="1"/>
    <col min="17" max="17" width="22.21875" style="399" customWidth="1"/>
    <col min="18" max="18" width="22.21875" style="398" customWidth="1"/>
    <col min="19" max="20" width="9.21875" style="398" customWidth="1"/>
    <col min="21" max="21" width="12.6640625" style="398" customWidth="1"/>
    <col min="22" max="22" width="10.44140625" style="398" customWidth="1"/>
    <col min="23" max="254" width="8.88671875" style="398"/>
    <col min="255" max="255" width="63.5546875" style="398" bestFit="1" customWidth="1"/>
    <col min="256" max="256" width="10.6640625" style="398" bestFit="1" customWidth="1"/>
    <col min="257" max="267" width="0" style="398" hidden="1" customWidth="1"/>
    <col min="268" max="268" width="14.88671875" style="398" bestFit="1" customWidth="1"/>
    <col min="269" max="277" width="0" style="398" hidden="1" customWidth="1"/>
    <col min="278" max="278" width="10.44140625" style="398" customWidth="1"/>
    <col min="279" max="510" width="8.88671875" style="398"/>
    <col min="511" max="511" width="63.5546875" style="398" bestFit="1" customWidth="1"/>
    <col min="512" max="512" width="10.6640625" style="398" bestFit="1" customWidth="1"/>
    <col min="513" max="523" width="0" style="398" hidden="1" customWidth="1"/>
    <col min="524" max="524" width="14.88671875" style="398" bestFit="1" customWidth="1"/>
    <col min="525" max="533" width="0" style="398" hidden="1" customWidth="1"/>
    <col min="534" max="534" width="10.44140625" style="398" customWidth="1"/>
    <col min="535" max="766" width="8.88671875" style="398"/>
    <col min="767" max="767" width="63.5546875" style="398" bestFit="1" customWidth="1"/>
    <col min="768" max="768" width="10.6640625" style="398" bestFit="1" customWidth="1"/>
    <col min="769" max="779" width="0" style="398" hidden="1" customWidth="1"/>
    <col min="780" max="780" width="14.88671875" style="398" bestFit="1" customWidth="1"/>
    <col min="781" max="789" width="0" style="398" hidden="1" customWidth="1"/>
    <col min="790" max="790" width="10.44140625" style="398" customWidth="1"/>
    <col min="791" max="1022" width="8.88671875" style="398"/>
    <col min="1023" max="1023" width="63.5546875" style="398" bestFit="1" customWidth="1"/>
    <col min="1024" max="1024" width="10.6640625" style="398" bestFit="1" customWidth="1"/>
    <col min="1025" max="1035" width="0" style="398" hidden="1" customWidth="1"/>
    <col min="1036" max="1036" width="14.88671875" style="398" bestFit="1" customWidth="1"/>
    <col min="1037" max="1045" width="0" style="398" hidden="1" customWidth="1"/>
    <col min="1046" max="1046" width="10.44140625" style="398" customWidth="1"/>
    <col min="1047" max="1278" width="8.88671875" style="398"/>
    <col min="1279" max="1279" width="63.5546875" style="398" bestFit="1" customWidth="1"/>
    <col min="1280" max="1280" width="10.6640625" style="398" bestFit="1" customWidth="1"/>
    <col min="1281" max="1291" width="0" style="398" hidden="1" customWidth="1"/>
    <col min="1292" max="1292" width="14.88671875" style="398" bestFit="1" customWidth="1"/>
    <col min="1293" max="1301" width="0" style="398" hidden="1" customWidth="1"/>
    <col min="1302" max="1302" width="10.44140625" style="398" customWidth="1"/>
    <col min="1303" max="1534" width="8.88671875" style="398"/>
    <col min="1535" max="1535" width="63.5546875" style="398" bestFit="1" customWidth="1"/>
    <col min="1536" max="1536" width="10.6640625" style="398" bestFit="1" customWidth="1"/>
    <col min="1537" max="1547" width="0" style="398" hidden="1" customWidth="1"/>
    <col min="1548" max="1548" width="14.88671875" style="398" bestFit="1" customWidth="1"/>
    <col min="1549" max="1557" width="0" style="398" hidden="1" customWidth="1"/>
    <col min="1558" max="1558" width="10.44140625" style="398" customWidth="1"/>
    <col min="1559" max="1790" width="8.88671875" style="398"/>
    <col min="1791" max="1791" width="63.5546875" style="398" bestFit="1" customWidth="1"/>
    <col min="1792" max="1792" width="10.6640625" style="398" bestFit="1" customWidth="1"/>
    <col min="1793" max="1803" width="0" style="398" hidden="1" customWidth="1"/>
    <col min="1804" max="1804" width="14.88671875" style="398" bestFit="1" customWidth="1"/>
    <col min="1805" max="1813" width="0" style="398" hidden="1" customWidth="1"/>
    <col min="1814" max="1814" width="10.44140625" style="398" customWidth="1"/>
    <col min="1815" max="2046" width="8.88671875" style="398"/>
    <col min="2047" max="2047" width="63.5546875" style="398" bestFit="1" customWidth="1"/>
    <col min="2048" max="2048" width="10.6640625" style="398" bestFit="1" customWidth="1"/>
    <col min="2049" max="2059" width="0" style="398" hidden="1" customWidth="1"/>
    <col min="2060" max="2060" width="14.88671875" style="398" bestFit="1" customWidth="1"/>
    <col min="2061" max="2069" width="0" style="398" hidden="1" customWidth="1"/>
    <col min="2070" max="2070" width="10.44140625" style="398" customWidth="1"/>
    <col min="2071" max="2302" width="8.88671875" style="398"/>
    <col min="2303" max="2303" width="63.5546875" style="398" bestFit="1" customWidth="1"/>
    <col min="2304" max="2304" width="10.6640625" style="398" bestFit="1" customWidth="1"/>
    <col min="2305" max="2315" width="0" style="398" hidden="1" customWidth="1"/>
    <col min="2316" max="2316" width="14.88671875" style="398" bestFit="1" customWidth="1"/>
    <col min="2317" max="2325" width="0" style="398" hidden="1" customWidth="1"/>
    <col min="2326" max="2326" width="10.44140625" style="398" customWidth="1"/>
    <col min="2327" max="2558" width="8.88671875" style="398"/>
    <col min="2559" max="2559" width="63.5546875" style="398" bestFit="1" customWidth="1"/>
    <col min="2560" max="2560" width="10.6640625" style="398" bestFit="1" customWidth="1"/>
    <col min="2561" max="2571" width="0" style="398" hidden="1" customWidth="1"/>
    <col min="2572" max="2572" width="14.88671875" style="398" bestFit="1" customWidth="1"/>
    <col min="2573" max="2581" width="0" style="398" hidden="1" customWidth="1"/>
    <col min="2582" max="2582" width="10.44140625" style="398" customWidth="1"/>
    <col min="2583" max="2814" width="8.88671875" style="398"/>
    <col min="2815" max="2815" width="63.5546875" style="398" bestFit="1" customWidth="1"/>
    <col min="2816" max="2816" width="10.6640625" style="398" bestFit="1" customWidth="1"/>
    <col min="2817" max="2827" width="0" style="398" hidden="1" customWidth="1"/>
    <col min="2828" max="2828" width="14.88671875" style="398" bestFit="1" customWidth="1"/>
    <col min="2829" max="2837" width="0" style="398" hidden="1" customWidth="1"/>
    <col min="2838" max="2838" width="10.44140625" style="398" customWidth="1"/>
    <col min="2839" max="3070" width="8.88671875" style="398"/>
    <col min="3071" max="3071" width="63.5546875" style="398" bestFit="1" customWidth="1"/>
    <col min="3072" max="3072" width="10.6640625" style="398" bestFit="1" customWidth="1"/>
    <col min="3073" max="3083" width="0" style="398" hidden="1" customWidth="1"/>
    <col min="3084" max="3084" width="14.88671875" style="398" bestFit="1" customWidth="1"/>
    <col min="3085" max="3093" width="0" style="398" hidden="1" customWidth="1"/>
    <col min="3094" max="3094" width="10.44140625" style="398" customWidth="1"/>
    <col min="3095" max="3326" width="8.88671875" style="398"/>
    <col min="3327" max="3327" width="63.5546875" style="398" bestFit="1" customWidth="1"/>
    <col min="3328" max="3328" width="10.6640625" style="398" bestFit="1" customWidth="1"/>
    <col min="3329" max="3339" width="0" style="398" hidden="1" customWidth="1"/>
    <col min="3340" max="3340" width="14.88671875" style="398" bestFit="1" customWidth="1"/>
    <col min="3341" max="3349" width="0" style="398" hidden="1" customWidth="1"/>
    <col min="3350" max="3350" width="10.44140625" style="398" customWidth="1"/>
    <col min="3351" max="3582" width="8.88671875" style="398"/>
    <col min="3583" max="3583" width="63.5546875" style="398" bestFit="1" customWidth="1"/>
    <col min="3584" max="3584" width="10.6640625" style="398" bestFit="1" customWidth="1"/>
    <col min="3585" max="3595" width="0" style="398" hidden="1" customWidth="1"/>
    <col min="3596" max="3596" width="14.88671875" style="398" bestFit="1" customWidth="1"/>
    <col min="3597" max="3605" width="0" style="398" hidden="1" customWidth="1"/>
    <col min="3606" max="3606" width="10.44140625" style="398" customWidth="1"/>
    <col min="3607" max="3838" width="8.88671875" style="398"/>
    <col min="3839" max="3839" width="63.5546875" style="398" bestFit="1" customWidth="1"/>
    <col min="3840" max="3840" width="10.6640625" style="398" bestFit="1" customWidth="1"/>
    <col min="3841" max="3851" width="0" style="398" hidden="1" customWidth="1"/>
    <col min="3852" max="3852" width="14.88671875" style="398" bestFit="1" customWidth="1"/>
    <col min="3853" max="3861" width="0" style="398" hidden="1" customWidth="1"/>
    <col min="3862" max="3862" width="10.44140625" style="398" customWidth="1"/>
    <col min="3863" max="4094" width="8.88671875" style="398"/>
    <col min="4095" max="4095" width="63.5546875" style="398" bestFit="1" customWidth="1"/>
    <col min="4096" max="4096" width="10.6640625" style="398" bestFit="1" customWidth="1"/>
    <col min="4097" max="4107" width="0" style="398" hidden="1" customWidth="1"/>
    <col min="4108" max="4108" width="14.88671875" style="398" bestFit="1" customWidth="1"/>
    <col min="4109" max="4117" width="0" style="398" hidden="1" customWidth="1"/>
    <col min="4118" max="4118" width="10.44140625" style="398" customWidth="1"/>
    <col min="4119" max="4350" width="8.88671875" style="398"/>
    <col min="4351" max="4351" width="63.5546875" style="398" bestFit="1" customWidth="1"/>
    <col min="4352" max="4352" width="10.6640625" style="398" bestFit="1" customWidth="1"/>
    <col min="4353" max="4363" width="0" style="398" hidden="1" customWidth="1"/>
    <col min="4364" max="4364" width="14.88671875" style="398" bestFit="1" customWidth="1"/>
    <col min="4365" max="4373" width="0" style="398" hidden="1" customWidth="1"/>
    <col min="4374" max="4374" width="10.44140625" style="398" customWidth="1"/>
    <col min="4375" max="4606" width="8.88671875" style="398"/>
    <col min="4607" max="4607" width="63.5546875" style="398" bestFit="1" customWidth="1"/>
    <col min="4608" max="4608" width="10.6640625" style="398" bestFit="1" customWidth="1"/>
    <col min="4609" max="4619" width="0" style="398" hidden="1" customWidth="1"/>
    <col min="4620" max="4620" width="14.88671875" style="398" bestFit="1" customWidth="1"/>
    <col min="4621" max="4629" width="0" style="398" hidden="1" customWidth="1"/>
    <col min="4630" max="4630" width="10.44140625" style="398" customWidth="1"/>
    <col min="4631" max="4862" width="8.88671875" style="398"/>
    <col min="4863" max="4863" width="63.5546875" style="398" bestFit="1" customWidth="1"/>
    <col min="4864" max="4864" width="10.6640625" style="398" bestFit="1" customWidth="1"/>
    <col min="4865" max="4875" width="0" style="398" hidden="1" customWidth="1"/>
    <col min="4876" max="4876" width="14.88671875" style="398" bestFit="1" customWidth="1"/>
    <col min="4877" max="4885" width="0" style="398" hidden="1" customWidth="1"/>
    <col min="4886" max="4886" width="10.44140625" style="398" customWidth="1"/>
    <col min="4887" max="5118" width="8.88671875" style="398"/>
    <col min="5119" max="5119" width="63.5546875" style="398" bestFit="1" customWidth="1"/>
    <col min="5120" max="5120" width="10.6640625" style="398" bestFit="1" customWidth="1"/>
    <col min="5121" max="5131" width="0" style="398" hidden="1" customWidth="1"/>
    <col min="5132" max="5132" width="14.88671875" style="398" bestFit="1" customWidth="1"/>
    <col min="5133" max="5141" width="0" style="398" hidden="1" customWidth="1"/>
    <col min="5142" max="5142" width="10.44140625" style="398" customWidth="1"/>
    <col min="5143" max="5374" width="8.88671875" style="398"/>
    <col min="5375" max="5375" width="63.5546875" style="398" bestFit="1" customWidth="1"/>
    <col min="5376" max="5376" width="10.6640625" style="398" bestFit="1" customWidth="1"/>
    <col min="5377" max="5387" width="0" style="398" hidden="1" customWidth="1"/>
    <col min="5388" max="5388" width="14.88671875" style="398" bestFit="1" customWidth="1"/>
    <col min="5389" max="5397" width="0" style="398" hidden="1" customWidth="1"/>
    <col min="5398" max="5398" width="10.44140625" style="398" customWidth="1"/>
    <col min="5399" max="5630" width="8.88671875" style="398"/>
    <col min="5631" max="5631" width="63.5546875" style="398" bestFit="1" customWidth="1"/>
    <col min="5632" max="5632" width="10.6640625" style="398" bestFit="1" customWidth="1"/>
    <col min="5633" max="5643" width="0" style="398" hidden="1" customWidth="1"/>
    <col min="5644" max="5644" width="14.88671875" style="398" bestFit="1" customWidth="1"/>
    <col min="5645" max="5653" width="0" style="398" hidden="1" customWidth="1"/>
    <col min="5654" max="5654" width="10.44140625" style="398" customWidth="1"/>
    <col min="5655" max="5886" width="8.88671875" style="398"/>
    <col min="5887" max="5887" width="63.5546875" style="398" bestFit="1" customWidth="1"/>
    <col min="5888" max="5888" width="10.6640625" style="398" bestFit="1" customWidth="1"/>
    <col min="5889" max="5899" width="0" style="398" hidden="1" customWidth="1"/>
    <col min="5900" max="5900" width="14.88671875" style="398" bestFit="1" customWidth="1"/>
    <col min="5901" max="5909" width="0" style="398" hidden="1" customWidth="1"/>
    <col min="5910" max="5910" width="10.44140625" style="398" customWidth="1"/>
    <col min="5911" max="6142" width="8.88671875" style="398"/>
    <col min="6143" max="6143" width="63.5546875" style="398" bestFit="1" customWidth="1"/>
    <col min="6144" max="6144" width="10.6640625" style="398" bestFit="1" customWidth="1"/>
    <col min="6145" max="6155" width="0" style="398" hidden="1" customWidth="1"/>
    <col min="6156" max="6156" width="14.88671875" style="398" bestFit="1" customWidth="1"/>
    <col min="6157" max="6165" width="0" style="398" hidden="1" customWidth="1"/>
    <col min="6166" max="6166" width="10.44140625" style="398" customWidth="1"/>
    <col min="6167" max="6398" width="8.88671875" style="398"/>
    <col min="6399" max="6399" width="63.5546875" style="398" bestFit="1" customWidth="1"/>
    <col min="6400" max="6400" width="10.6640625" style="398" bestFit="1" customWidth="1"/>
    <col min="6401" max="6411" width="0" style="398" hidden="1" customWidth="1"/>
    <col min="6412" max="6412" width="14.88671875" style="398" bestFit="1" customWidth="1"/>
    <col min="6413" max="6421" width="0" style="398" hidden="1" customWidth="1"/>
    <col min="6422" max="6422" width="10.44140625" style="398" customWidth="1"/>
    <col min="6423" max="6654" width="8.88671875" style="398"/>
    <col min="6655" max="6655" width="63.5546875" style="398" bestFit="1" customWidth="1"/>
    <col min="6656" max="6656" width="10.6640625" style="398" bestFit="1" customWidth="1"/>
    <col min="6657" max="6667" width="0" style="398" hidden="1" customWidth="1"/>
    <col min="6668" max="6668" width="14.88671875" style="398" bestFit="1" customWidth="1"/>
    <col min="6669" max="6677" width="0" style="398" hidden="1" customWidth="1"/>
    <col min="6678" max="6678" width="10.44140625" style="398" customWidth="1"/>
    <col min="6679" max="6910" width="8.88671875" style="398"/>
    <col min="6911" max="6911" width="63.5546875" style="398" bestFit="1" customWidth="1"/>
    <col min="6912" max="6912" width="10.6640625" style="398" bestFit="1" customWidth="1"/>
    <col min="6913" max="6923" width="0" style="398" hidden="1" customWidth="1"/>
    <col min="6924" max="6924" width="14.88671875" style="398" bestFit="1" customWidth="1"/>
    <col min="6925" max="6933" width="0" style="398" hidden="1" customWidth="1"/>
    <col min="6934" max="6934" width="10.44140625" style="398" customWidth="1"/>
    <col min="6935" max="7166" width="8.88671875" style="398"/>
    <col min="7167" max="7167" width="63.5546875" style="398" bestFit="1" customWidth="1"/>
    <col min="7168" max="7168" width="10.6640625" style="398" bestFit="1" customWidth="1"/>
    <col min="7169" max="7179" width="0" style="398" hidden="1" customWidth="1"/>
    <col min="7180" max="7180" width="14.88671875" style="398" bestFit="1" customWidth="1"/>
    <col min="7181" max="7189" width="0" style="398" hidden="1" customWidth="1"/>
    <col min="7190" max="7190" width="10.44140625" style="398" customWidth="1"/>
    <col min="7191" max="7422" width="8.88671875" style="398"/>
    <col min="7423" max="7423" width="63.5546875" style="398" bestFit="1" customWidth="1"/>
    <col min="7424" max="7424" width="10.6640625" style="398" bestFit="1" customWidth="1"/>
    <col min="7425" max="7435" width="0" style="398" hidden="1" customWidth="1"/>
    <col min="7436" max="7436" width="14.88671875" style="398" bestFit="1" customWidth="1"/>
    <col min="7437" max="7445" width="0" style="398" hidden="1" customWidth="1"/>
    <col min="7446" max="7446" width="10.44140625" style="398" customWidth="1"/>
    <col min="7447" max="7678" width="8.88671875" style="398"/>
    <col min="7679" max="7679" width="63.5546875" style="398" bestFit="1" customWidth="1"/>
    <col min="7680" max="7680" width="10.6640625" style="398" bestFit="1" customWidth="1"/>
    <col min="7681" max="7691" width="0" style="398" hidden="1" customWidth="1"/>
    <col min="7692" max="7692" width="14.88671875" style="398" bestFit="1" customWidth="1"/>
    <col min="7693" max="7701" width="0" style="398" hidden="1" customWidth="1"/>
    <col min="7702" max="7702" width="10.44140625" style="398" customWidth="1"/>
    <col min="7703" max="7934" width="8.88671875" style="398"/>
    <col min="7935" max="7935" width="63.5546875" style="398" bestFit="1" customWidth="1"/>
    <col min="7936" max="7936" width="10.6640625" style="398" bestFit="1" customWidth="1"/>
    <col min="7937" max="7947" width="0" style="398" hidden="1" customWidth="1"/>
    <col min="7948" max="7948" width="14.88671875" style="398" bestFit="1" customWidth="1"/>
    <col min="7949" max="7957" width="0" style="398" hidden="1" customWidth="1"/>
    <col min="7958" max="7958" width="10.44140625" style="398" customWidth="1"/>
    <col min="7959" max="8190" width="8.88671875" style="398"/>
    <col min="8191" max="8191" width="63.5546875" style="398" bestFit="1" customWidth="1"/>
    <col min="8192" max="8192" width="10.6640625" style="398" bestFit="1" customWidth="1"/>
    <col min="8193" max="8203" width="0" style="398" hidden="1" customWidth="1"/>
    <col min="8204" max="8204" width="14.88671875" style="398" bestFit="1" customWidth="1"/>
    <col min="8205" max="8213" width="0" style="398" hidden="1" customWidth="1"/>
    <col min="8214" max="8214" width="10.44140625" style="398" customWidth="1"/>
    <col min="8215" max="8446" width="8.88671875" style="398"/>
    <col min="8447" max="8447" width="63.5546875" style="398" bestFit="1" customWidth="1"/>
    <col min="8448" max="8448" width="10.6640625" style="398" bestFit="1" customWidth="1"/>
    <col min="8449" max="8459" width="0" style="398" hidden="1" customWidth="1"/>
    <col min="8460" max="8460" width="14.88671875" style="398" bestFit="1" customWidth="1"/>
    <col min="8461" max="8469" width="0" style="398" hidden="1" customWidth="1"/>
    <col min="8470" max="8470" width="10.44140625" style="398" customWidth="1"/>
    <col min="8471" max="8702" width="8.88671875" style="398"/>
    <col min="8703" max="8703" width="63.5546875" style="398" bestFit="1" customWidth="1"/>
    <col min="8704" max="8704" width="10.6640625" style="398" bestFit="1" customWidth="1"/>
    <col min="8705" max="8715" width="0" style="398" hidden="1" customWidth="1"/>
    <col min="8716" max="8716" width="14.88671875" style="398" bestFit="1" customWidth="1"/>
    <col min="8717" max="8725" width="0" style="398" hidden="1" customWidth="1"/>
    <col min="8726" max="8726" width="10.44140625" style="398" customWidth="1"/>
    <col min="8727" max="8958" width="8.88671875" style="398"/>
    <col min="8959" max="8959" width="63.5546875" style="398" bestFit="1" customWidth="1"/>
    <col min="8960" max="8960" width="10.6640625" style="398" bestFit="1" customWidth="1"/>
    <col min="8961" max="8971" width="0" style="398" hidden="1" customWidth="1"/>
    <col min="8972" max="8972" width="14.88671875" style="398" bestFit="1" customWidth="1"/>
    <col min="8973" max="8981" width="0" style="398" hidden="1" customWidth="1"/>
    <col min="8982" max="8982" width="10.44140625" style="398" customWidth="1"/>
    <col min="8983" max="9214" width="8.88671875" style="398"/>
    <col min="9215" max="9215" width="63.5546875" style="398" bestFit="1" customWidth="1"/>
    <col min="9216" max="9216" width="10.6640625" style="398" bestFit="1" customWidth="1"/>
    <col min="9217" max="9227" width="0" style="398" hidden="1" customWidth="1"/>
    <col min="9228" max="9228" width="14.88671875" style="398" bestFit="1" customWidth="1"/>
    <col min="9229" max="9237" width="0" style="398" hidden="1" customWidth="1"/>
    <col min="9238" max="9238" width="10.44140625" style="398" customWidth="1"/>
    <col min="9239" max="9470" width="8.88671875" style="398"/>
    <col min="9471" max="9471" width="63.5546875" style="398" bestFit="1" customWidth="1"/>
    <col min="9472" max="9472" width="10.6640625" style="398" bestFit="1" customWidth="1"/>
    <col min="9473" max="9483" width="0" style="398" hidden="1" customWidth="1"/>
    <col min="9484" max="9484" width="14.88671875" style="398" bestFit="1" customWidth="1"/>
    <col min="9485" max="9493" width="0" style="398" hidden="1" customWidth="1"/>
    <col min="9494" max="9494" width="10.44140625" style="398" customWidth="1"/>
    <col min="9495" max="9726" width="8.88671875" style="398"/>
    <col min="9727" max="9727" width="63.5546875" style="398" bestFit="1" customWidth="1"/>
    <col min="9728" max="9728" width="10.6640625" style="398" bestFit="1" customWidth="1"/>
    <col min="9729" max="9739" width="0" style="398" hidden="1" customWidth="1"/>
    <col min="9740" max="9740" width="14.88671875" style="398" bestFit="1" customWidth="1"/>
    <col min="9741" max="9749" width="0" style="398" hidden="1" customWidth="1"/>
    <col min="9750" max="9750" width="10.44140625" style="398" customWidth="1"/>
    <col min="9751" max="9982" width="8.88671875" style="398"/>
    <col min="9983" max="9983" width="63.5546875" style="398" bestFit="1" customWidth="1"/>
    <col min="9984" max="9984" width="10.6640625" style="398" bestFit="1" customWidth="1"/>
    <col min="9985" max="9995" width="0" style="398" hidden="1" customWidth="1"/>
    <col min="9996" max="9996" width="14.88671875" style="398" bestFit="1" customWidth="1"/>
    <col min="9997" max="10005" width="0" style="398" hidden="1" customWidth="1"/>
    <col min="10006" max="10006" width="10.44140625" style="398" customWidth="1"/>
    <col min="10007" max="10238" width="8.88671875" style="398"/>
    <col min="10239" max="10239" width="63.5546875" style="398" bestFit="1" customWidth="1"/>
    <col min="10240" max="10240" width="10.6640625" style="398" bestFit="1" customWidth="1"/>
    <col min="10241" max="10251" width="0" style="398" hidden="1" customWidth="1"/>
    <col min="10252" max="10252" width="14.88671875" style="398" bestFit="1" customWidth="1"/>
    <col min="10253" max="10261" width="0" style="398" hidden="1" customWidth="1"/>
    <col min="10262" max="10262" width="10.44140625" style="398" customWidth="1"/>
    <col min="10263" max="10494" width="8.88671875" style="398"/>
    <col min="10495" max="10495" width="63.5546875" style="398" bestFit="1" customWidth="1"/>
    <col min="10496" max="10496" width="10.6640625" style="398" bestFit="1" customWidth="1"/>
    <col min="10497" max="10507" width="0" style="398" hidden="1" customWidth="1"/>
    <col min="10508" max="10508" width="14.88671875" style="398" bestFit="1" customWidth="1"/>
    <col min="10509" max="10517" width="0" style="398" hidden="1" customWidth="1"/>
    <col min="10518" max="10518" width="10.44140625" style="398" customWidth="1"/>
    <col min="10519" max="10750" width="8.88671875" style="398"/>
    <col min="10751" max="10751" width="63.5546875" style="398" bestFit="1" customWidth="1"/>
    <col min="10752" max="10752" width="10.6640625" style="398" bestFit="1" customWidth="1"/>
    <col min="10753" max="10763" width="0" style="398" hidden="1" customWidth="1"/>
    <col min="10764" max="10764" width="14.88671875" style="398" bestFit="1" customWidth="1"/>
    <col min="10765" max="10773" width="0" style="398" hidden="1" customWidth="1"/>
    <col min="10774" max="10774" width="10.44140625" style="398" customWidth="1"/>
    <col min="10775" max="11006" width="8.88671875" style="398"/>
    <col min="11007" max="11007" width="63.5546875" style="398" bestFit="1" customWidth="1"/>
    <col min="11008" max="11008" width="10.6640625" style="398" bestFit="1" customWidth="1"/>
    <col min="11009" max="11019" width="0" style="398" hidden="1" customWidth="1"/>
    <col min="11020" max="11020" width="14.88671875" style="398" bestFit="1" customWidth="1"/>
    <col min="11021" max="11029" width="0" style="398" hidden="1" customWidth="1"/>
    <col min="11030" max="11030" width="10.44140625" style="398" customWidth="1"/>
    <col min="11031" max="11262" width="8.88671875" style="398"/>
    <col min="11263" max="11263" width="63.5546875" style="398" bestFit="1" customWidth="1"/>
    <col min="11264" max="11264" width="10.6640625" style="398" bestFit="1" customWidth="1"/>
    <col min="11265" max="11275" width="0" style="398" hidden="1" customWidth="1"/>
    <col min="11276" max="11276" width="14.88671875" style="398" bestFit="1" customWidth="1"/>
    <col min="11277" max="11285" width="0" style="398" hidden="1" customWidth="1"/>
    <col min="11286" max="11286" width="10.44140625" style="398" customWidth="1"/>
    <col min="11287" max="11518" width="8.88671875" style="398"/>
    <col min="11519" max="11519" width="63.5546875" style="398" bestFit="1" customWidth="1"/>
    <col min="11520" max="11520" width="10.6640625" style="398" bestFit="1" customWidth="1"/>
    <col min="11521" max="11531" width="0" style="398" hidden="1" customWidth="1"/>
    <col min="11532" max="11532" width="14.88671875" style="398" bestFit="1" customWidth="1"/>
    <col min="11533" max="11541" width="0" style="398" hidden="1" customWidth="1"/>
    <col min="11542" max="11542" width="10.44140625" style="398" customWidth="1"/>
    <col min="11543" max="11774" width="8.88671875" style="398"/>
    <col min="11775" max="11775" width="63.5546875" style="398" bestFit="1" customWidth="1"/>
    <col min="11776" max="11776" width="10.6640625" style="398" bestFit="1" customWidth="1"/>
    <col min="11777" max="11787" width="0" style="398" hidden="1" customWidth="1"/>
    <col min="11788" max="11788" width="14.88671875" style="398" bestFit="1" customWidth="1"/>
    <col min="11789" max="11797" width="0" style="398" hidden="1" customWidth="1"/>
    <col min="11798" max="11798" width="10.44140625" style="398" customWidth="1"/>
    <col min="11799" max="12030" width="8.88671875" style="398"/>
    <col min="12031" max="12031" width="63.5546875" style="398" bestFit="1" customWidth="1"/>
    <col min="12032" max="12032" width="10.6640625" style="398" bestFit="1" customWidth="1"/>
    <col min="12033" max="12043" width="0" style="398" hidden="1" customWidth="1"/>
    <col min="12044" max="12044" width="14.88671875" style="398" bestFit="1" customWidth="1"/>
    <col min="12045" max="12053" width="0" style="398" hidden="1" customWidth="1"/>
    <col min="12054" max="12054" width="10.44140625" style="398" customWidth="1"/>
    <col min="12055" max="12286" width="8.88671875" style="398"/>
    <col min="12287" max="12287" width="63.5546875" style="398" bestFit="1" customWidth="1"/>
    <col min="12288" max="12288" width="10.6640625" style="398" bestFit="1" customWidth="1"/>
    <col min="12289" max="12299" width="0" style="398" hidden="1" customWidth="1"/>
    <col min="12300" max="12300" width="14.88671875" style="398" bestFit="1" customWidth="1"/>
    <col min="12301" max="12309" width="0" style="398" hidden="1" customWidth="1"/>
    <col min="12310" max="12310" width="10.44140625" style="398" customWidth="1"/>
    <col min="12311" max="12542" width="8.88671875" style="398"/>
    <col min="12543" max="12543" width="63.5546875" style="398" bestFit="1" customWidth="1"/>
    <col min="12544" max="12544" width="10.6640625" style="398" bestFit="1" customWidth="1"/>
    <col min="12545" max="12555" width="0" style="398" hidden="1" customWidth="1"/>
    <col min="12556" max="12556" width="14.88671875" style="398" bestFit="1" customWidth="1"/>
    <col min="12557" max="12565" width="0" style="398" hidden="1" customWidth="1"/>
    <col min="12566" max="12566" width="10.44140625" style="398" customWidth="1"/>
    <col min="12567" max="12798" width="8.88671875" style="398"/>
    <col min="12799" max="12799" width="63.5546875" style="398" bestFit="1" customWidth="1"/>
    <col min="12800" max="12800" width="10.6640625" style="398" bestFit="1" customWidth="1"/>
    <col min="12801" max="12811" width="0" style="398" hidden="1" customWidth="1"/>
    <col min="12812" max="12812" width="14.88671875" style="398" bestFit="1" customWidth="1"/>
    <col min="12813" max="12821" width="0" style="398" hidden="1" customWidth="1"/>
    <col min="12822" max="12822" width="10.44140625" style="398" customWidth="1"/>
    <col min="12823" max="13054" width="8.88671875" style="398"/>
    <col min="13055" max="13055" width="63.5546875" style="398" bestFit="1" customWidth="1"/>
    <col min="13056" max="13056" width="10.6640625" style="398" bestFit="1" customWidth="1"/>
    <col min="13057" max="13067" width="0" style="398" hidden="1" customWidth="1"/>
    <col min="13068" max="13068" width="14.88671875" style="398" bestFit="1" customWidth="1"/>
    <col min="13069" max="13077" width="0" style="398" hidden="1" customWidth="1"/>
    <col min="13078" max="13078" width="10.44140625" style="398" customWidth="1"/>
    <col min="13079" max="13310" width="8.88671875" style="398"/>
    <col min="13311" max="13311" width="63.5546875" style="398" bestFit="1" customWidth="1"/>
    <col min="13312" max="13312" width="10.6640625" style="398" bestFit="1" customWidth="1"/>
    <col min="13313" max="13323" width="0" style="398" hidden="1" customWidth="1"/>
    <col min="13324" max="13324" width="14.88671875" style="398" bestFit="1" customWidth="1"/>
    <col min="13325" max="13333" width="0" style="398" hidden="1" customWidth="1"/>
    <col min="13334" max="13334" width="10.44140625" style="398" customWidth="1"/>
    <col min="13335" max="13566" width="8.88671875" style="398"/>
    <col min="13567" max="13567" width="63.5546875" style="398" bestFit="1" customWidth="1"/>
    <col min="13568" max="13568" width="10.6640625" style="398" bestFit="1" customWidth="1"/>
    <col min="13569" max="13579" width="0" style="398" hidden="1" customWidth="1"/>
    <col min="13580" max="13580" width="14.88671875" style="398" bestFit="1" customWidth="1"/>
    <col min="13581" max="13589" width="0" style="398" hidden="1" customWidth="1"/>
    <col min="13590" max="13590" width="10.44140625" style="398" customWidth="1"/>
    <col min="13591" max="13822" width="8.88671875" style="398"/>
    <col min="13823" max="13823" width="63.5546875" style="398" bestFit="1" customWidth="1"/>
    <col min="13824" max="13824" width="10.6640625" style="398" bestFit="1" customWidth="1"/>
    <col min="13825" max="13835" width="0" style="398" hidden="1" customWidth="1"/>
    <col min="13836" max="13836" width="14.88671875" style="398" bestFit="1" customWidth="1"/>
    <col min="13837" max="13845" width="0" style="398" hidden="1" customWidth="1"/>
    <col min="13846" max="13846" width="10.44140625" style="398" customWidth="1"/>
    <col min="13847" max="14078" width="8.88671875" style="398"/>
    <col min="14079" max="14079" width="63.5546875" style="398" bestFit="1" customWidth="1"/>
    <col min="14080" max="14080" width="10.6640625" style="398" bestFit="1" customWidth="1"/>
    <col min="14081" max="14091" width="0" style="398" hidden="1" customWidth="1"/>
    <col min="14092" max="14092" width="14.88671875" style="398" bestFit="1" customWidth="1"/>
    <col min="14093" max="14101" width="0" style="398" hidden="1" customWidth="1"/>
    <col min="14102" max="14102" width="10.44140625" style="398" customWidth="1"/>
    <col min="14103" max="14334" width="8.88671875" style="398"/>
    <col min="14335" max="14335" width="63.5546875" style="398" bestFit="1" customWidth="1"/>
    <col min="14336" max="14336" width="10.6640625" style="398" bestFit="1" customWidth="1"/>
    <col min="14337" max="14347" width="0" style="398" hidden="1" customWidth="1"/>
    <col min="14348" max="14348" width="14.88671875" style="398" bestFit="1" customWidth="1"/>
    <col min="14349" max="14357" width="0" style="398" hidden="1" customWidth="1"/>
    <col min="14358" max="14358" width="10.44140625" style="398" customWidth="1"/>
    <col min="14359" max="14590" width="8.88671875" style="398"/>
    <col min="14591" max="14591" width="63.5546875" style="398" bestFit="1" customWidth="1"/>
    <col min="14592" max="14592" width="10.6640625" style="398" bestFit="1" customWidth="1"/>
    <col min="14593" max="14603" width="0" style="398" hidden="1" customWidth="1"/>
    <col min="14604" max="14604" width="14.88671875" style="398" bestFit="1" customWidth="1"/>
    <col min="14605" max="14613" width="0" style="398" hidden="1" customWidth="1"/>
    <col min="14614" max="14614" width="10.44140625" style="398" customWidth="1"/>
    <col min="14615" max="14846" width="8.88671875" style="398"/>
    <col min="14847" max="14847" width="63.5546875" style="398" bestFit="1" customWidth="1"/>
    <col min="14848" max="14848" width="10.6640625" style="398" bestFit="1" customWidth="1"/>
    <col min="14849" max="14859" width="0" style="398" hidden="1" customWidth="1"/>
    <col min="14860" max="14860" width="14.88671875" style="398" bestFit="1" customWidth="1"/>
    <col min="14861" max="14869" width="0" style="398" hidden="1" customWidth="1"/>
    <col min="14870" max="14870" width="10.44140625" style="398" customWidth="1"/>
    <col min="14871" max="15102" width="8.88671875" style="398"/>
    <col min="15103" max="15103" width="63.5546875" style="398" bestFit="1" customWidth="1"/>
    <col min="15104" max="15104" width="10.6640625" style="398" bestFit="1" customWidth="1"/>
    <col min="15105" max="15115" width="0" style="398" hidden="1" customWidth="1"/>
    <col min="15116" max="15116" width="14.88671875" style="398" bestFit="1" customWidth="1"/>
    <col min="15117" max="15125" width="0" style="398" hidden="1" customWidth="1"/>
    <col min="15126" max="15126" width="10.44140625" style="398" customWidth="1"/>
    <col min="15127" max="15358" width="8.88671875" style="398"/>
    <col min="15359" max="15359" width="63.5546875" style="398" bestFit="1" customWidth="1"/>
    <col min="15360" max="15360" width="10.6640625" style="398" bestFit="1" customWidth="1"/>
    <col min="15361" max="15371" width="0" style="398" hidden="1" customWidth="1"/>
    <col min="15372" max="15372" width="14.88671875" style="398" bestFit="1" customWidth="1"/>
    <col min="15373" max="15381" width="0" style="398" hidden="1" customWidth="1"/>
    <col min="15382" max="15382" width="10.44140625" style="398" customWidth="1"/>
    <col min="15383" max="15614" width="8.88671875" style="398"/>
    <col min="15615" max="15615" width="63.5546875" style="398" bestFit="1" customWidth="1"/>
    <col min="15616" max="15616" width="10.6640625" style="398" bestFit="1" customWidth="1"/>
    <col min="15617" max="15627" width="0" style="398" hidden="1" customWidth="1"/>
    <col min="15628" max="15628" width="14.88671875" style="398" bestFit="1" customWidth="1"/>
    <col min="15629" max="15637" width="0" style="398" hidden="1" customWidth="1"/>
    <col min="15638" max="15638" width="10.44140625" style="398" customWidth="1"/>
    <col min="15639" max="15870" width="8.88671875" style="398"/>
    <col min="15871" max="15871" width="63.5546875" style="398" bestFit="1" customWidth="1"/>
    <col min="15872" max="15872" width="10.6640625" style="398" bestFit="1" customWidth="1"/>
    <col min="15873" max="15883" width="0" style="398" hidden="1" customWidth="1"/>
    <col min="15884" max="15884" width="14.88671875" style="398" bestFit="1" customWidth="1"/>
    <col min="15885" max="15893" width="0" style="398" hidden="1" customWidth="1"/>
    <col min="15894" max="15894" width="10.44140625" style="398" customWidth="1"/>
    <col min="15895" max="16126" width="8.88671875" style="398"/>
    <col min="16127" max="16127" width="63.5546875" style="398" bestFit="1" customWidth="1"/>
    <col min="16128" max="16128" width="10.6640625" style="398" bestFit="1" customWidth="1"/>
    <col min="16129" max="16139" width="0" style="398" hidden="1" customWidth="1"/>
    <col min="16140" max="16140" width="14.88671875" style="398" bestFit="1" customWidth="1"/>
    <col min="16141" max="16149" width="0" style="398" hidden="1" customWidth="1"/>
    <col min="16150" max="16150" width="10.44140625" style="398" customWidth="1"/>
    <col min="16151" max="16382" width="8.88671875" style="398"/>
    <col min="16383" max="16384" width="12.6640625" style="398" customWidth="1"/>
  </cols>
  <sheetData>
    <row r="1" spans="1:17" s="392" customFormat="1" ht="16.2">
      <c r="A1" s="603" t="s">
        <v>249</v>
      </c>
      <c r="B1" s="603"/>
      <c r="C1" s="604"/>
      <c r="D1" s="604"/>
      <c r="E1" s="604"/>
      <c r="F1" s="604"/>
      <c r="G1" s="604"/>
      <c r="H1" s="604"/>
      <c r="I1" s="604"/>
      <c r="J1" s="604"/>
      <c r="K1" s="604"/>
      <c r="L1" s="604"/>
      <c r="M1" s="604"/>
      <c r="N1" s="604"/>
      <c r="O1" s="604"/>
      <c r="Q1" s="393"/>
    </row>
    <row r="2" spans="1:17" s="392" customFormat="1" ht="15.6">
      <c r="A2" s="605" t="s">
        <v>253</v>
      </c>
      <c r="B2" s="605"/>
      <c r="C2" s="606"/>
      <c r="D2" s="606"/>
      <c r="E2" s="606"/>
      <c r="F2" s="606"/>
      <c r="G2" s="606"/>
      <c r="H2" s="606"/>
      <c r="I2" s="606"/>
      <c r="J2" s="606"/>
      <c r="K2" s="606"/>
      <c r="L2" s="606"/>
      <c r="M2" s="606"/>
      <c r="N2" s="606"/>
      <c r="O2" s="606"/>
      <c r="Q2" s="393"/>
    </row>
    <row r="3" spans="1:17" s="392" customFormat="1" ht="15.6">
      <c r="A3" s="607" t="str">
        <f>'Fund 0666'!A3:O3</f>
        <v>December 2018</v>
      </c>
      <c r="B3" s="607"/>
      <c r="C3" s="608"/>
      <c r="D3" s="608"/>
      <c r="E3" s="608"/>
      <c r="F3" s="608"/>
      <c r="G3" s="608"/>
      <c r="H3" s="608"/>
      <c r="I3" s="608"/>
      <c r="J3" s="608"/>
      <c r="K3" s="608"/>
      <c r="L3" s="608"/>
      <c r="M3" s="608"/>
      <c r="N3" s="608"/>
      <c r="O3" s="608"/>
      <c r="Q3" s="393"/>
    </row>
    <row r="4" spans="1:17" s="392" customFormat="1">
      <c r="A4" s="394"/>
      <c r="B4" s="394"/>
      <c r="C4" s="390"/>
      <c r="D4" s="390"/>
      <c r="E4" s="390"/>
      <c r="F4" s="390"/>
      <c r="G4" s="390"/>
      <c r="H4" s="390"/>
      <c r="I4" s="395"/>
      <c r="J4" s="395"/>
      <c r="K4" s="395"/>
      <c r="L4" s="387"/>
      <c r="M4" s="387"/>
      <c r="N4" s="387"/>
      <c r="O4" s="387"/>
      <c r="Q4" s="393"/>
    </row>
    <row r="5" spans="1:17" ht="15.6">
      <c r="A5" s="103"/>
      <c r="B5" s="103"/>
      <c r="C5" s="97"/>
      <c r="D5" s="97"/>
      <c r="E5" s="97"/>
      <c r="F5" s="97"/>
      <c r="G5" s="97"/>
      <c r="H5" s="97"/>
      <c r="I5" s="105"/>
      <c r="J5" s="105"/>
      <c r="K5" s="105"/>
      <c r="L5" s="97"/>
      <c r="M5" s="97"/>
      <c r="N5" s="97"/>
      <c r="O5" s="97"/>
    </row>
    <row r="6" spans="1:17" ht="15.6">
      <c r="A6" s="103"/>
      <c r="B6" s="103"/>
      <c r="C6" s="426"/>
      <c r="D6" s="426"/>
      <c r="E6" s="426"/>
      <c r="F6" s="426"/>
      <c r="G6" s="426"/>
      <c r="H6" s="426"/>
      <c r="I6" s="426"/>
      <c r="J6" s="426"/>
      <c r="K6" s="426"/>
      <c r="L6" s="426"/>
      <c r="M6" s="426"/>
      <c r="N6" s="426"/>
      <c r="O6" s="450" t="s">
        <v>521</v>
      </c>
    </row>
    <row r="7" spans="1:17" s="400" customFormat="1" ht="16.2" thickBot="1">
      <c r="A7" s="104"/>
      <c r="B7" s="104"/>
      <c r="C7" s="389" t="s">
        <v>522</v>
      </c>
      <c r="D7" s="389" t="s">
        <v>523</v>
      </c>
      <c r="E7" s="389" t="s">
        <v>524</v>
      </c>
      <c r="F7" s="389" t="s">
        <v>525</v>
      </c>
      <c r="G7" s="389" t="s">
        <v>526</v>
      </c>
      <c r="H7" s="389" t="s">
        <v>527</v>
      </c>
      <c r="I7" s="389" t="s">
        <v>528</v>
      </c>
      <c r="J7" s="389" t="s">
        <v>529</v>
      </c>
      <c r="K7" s="389" t="s">
        <v>530</v>
      </c>
      <c r="L7" s="389" t="s">
        <v>531</v>
      </c>
      <c r="M7" s="389" t="s">
        <v>532</v>
      </c>
      <c r="N7" s="389" t="s">
        <v>533</v>
      </c>
      <c r="O7" s="389" t="str">
        <f>'Fund 0666'!O7</f>
        <v>as of 12/31/18</v>
      </c>
      <c r="Q7" s="399"/>
    </row>
    <row r="8" spans="1:17" ht="16.2" thickTop="1">
      <c r="A8" s="103"/>
      <c r="B8" s="103"/>
      <c r="C8" s="97"/>
      <c r="D8" s="97"/>
      <c r="E8" s="97"/>
      <c r="F8" s="97"/>
      <c r="G8" s="97"/>
      <c r="H8" s="97"/>
      <c r="I8" s="105"/>
      <c r="J8" s="106"/>
      <c r="K8" s="106"/>
      <c r="L8" s="97"/>
      <c r="M8" s="97"/>
      <c r="N8" s="97"/>
      <c r="O8" s="97"/>
    </row>
    <row r="9" spans="1:17" ht="16.2" thickBot="1">
      <c r="A9" s="415" t="s">
        <v>252</v>
      </c>
      <c r="B9" s="444"/>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7" ht="15.6">
      <c r="A10" s="103"/>
      <c r="B10" s="103"/>
      <c r="C10" s="97"/>
      <c r="D10" s="97"/>
      <c r="E10" s="97"/>
      <c r="F10" s="97"/>
      <c r="G10" s="97"/>
      <c r="H10" s="97"/>
      <c r="I10" s="105"/>
      <c r="J10" s="105"/>
      <c r="K10" s="105"/>
      <c r="L10" s="97"/>
      <c r="M10" s="97"/>
      <c r="N10" s="97"/>
      <c r="O10" s="97"/>
    </row>
    <row r="11" spans="1:17" ht="15.6">
      <c r="A11" s="495" t="s">
        <v>248</v>
      </c>
      <c r="B11" s="495" t="s">
        <v>343</v>
      </c>
      <c r="C11" s="97"/>
      <c r="D11" s="97"/>
      <c r="E11" s="97"/>
      <c r="F11" s="97"/>
      <c r="G11" s="97"/>
      <c r="H11" s="97"/>
      <c r="I11" s="105"/>
      <c r="J11" s="105"/>
      <c r="K11" s="105"/>
      <c r="L11" s="97"/>
      <c r="M11" s="97"/>
      <c r="N11" s="97"/>
      <c r="O11" s="97"/>
    </row>
    <row r="12" spans="1:17" ht="15.6">
      <c r="A12" s="103"/>
      <c r="B12" s="103"/>
      <c r="C12" s="97"/>
      <c r="D12" s="97"/>
      <c r="E12" s="97"/>
      <c r="F12" s="97"/>
      <c r="G12" s="97"/>
      <c r="H12" s="97"/>
      <c r="I12" s="105"/>
      <c r="J12" s="105"/>
      <c r="K12" s="105"/>
      <c r="L12" s="97"/>
      <c r="M12" s="97"/>
      <c r="N12" s="97"/>
      <c r="O12" s="97"/>
    </row>
    <row r="13" spans="1:17" ht="15.6" hidden="1" customHeight="1">
      <c r="A13" s="109" t="s">
        <v>344</v>
      </c>
      <c r="B13" s="109"/>
      <c r="C13" s="102"/>
      <c r="D13" s="108"/>
      <c r="E13" s="102"/>
      <c r="F13" s="102"/>
      <c r="G13" s="102"/>
      <c r="H13" s="102"/>
      <c r="I13" s="102"/>
      <c r="J13" s="102"/>
      <c r="K13" s="102"/>
      <c r="L13" s="102"/>
      <c r="M13" s="102"/>
      <c r="N13" s="102"/>
      <c r="O13" s="102">
        <f t="shared" ref="O13:O18" si="1">ROUND(SUM(C13:N13),0)</f>
        <v>0</v>
      </c>
    </row>
    <row r="14" spans="1:17" ht="15.6" hidden="1" customHeight="1">
      <c r="A14" s="103" t="s">
        <v>348</v>
      </c>
      <c r="B14" s="103"/>
      <c r="C14" s="102"/>
      <c r="D14" s="108"/>
      <c r="E14" s="102"/>
      <c r="F14" s="102"/>
      <c r="G14" s="102"/>
      <c r="H14" s="102"/>
      <c r="I14" s="102"/>
      <c r="J14" s="102"/>
      <c r="K14" s="102"/>
      <c r="L14" s="102"/>
      <c r="M14" s="102"/>
      <c r="N14" s="102"/>
      <c r="O14" s="102">
        <f t="shared" si="1"/>
        <v>0</v>
      </c>
    </row>
    <row r="15" spans="1:17" ht="15.6" hidden="1" customHeight="1">
      <c r="A15" s="103" t="s">
        <v>345</v>
      </c>
      <c r="B15" s="103"/>
      <c r="C15" s="102"/>
      <c r="D15" s="108"/>
      <c r="E15" s="102"/>
      <c r="F15" s="102"/>
      <c r="G15" s="102"/>
      <c r="H15" s="102"/>
      <c r="I15" s="102"/>
      <c r="J15" s="102"/>
      <c r="K15" s="102"/>
      <c r="L15" s="102"/>
      <c r="M15" s="102"/>
      <c r="N15" s="102"/>
      <c r="O15" s="102">
        <f t="shared" si="1"/>
        <v>0</v>
      </c>
    </row>
    <row r="16" spans="1:17" s="403" customFormat="1" ht="15.6">
      <c r="A16" s="115" t="s">
        <v>254</v>
      </c>
      <c r="B16" s="469" t="s">
        <v>115</v>
      </c>
      <c r="C16" s="116">
        <v>2745.87</v>
      </c>
      <c r="D16" s="117">
        <v>45519.27</v>
      </c>
      <c r="E16" s="116">
        <v>-34501.71</v>
      </c>
      <c r="F16" s="116">
        <v>43513.94</v>
      </c>
      <c r="G16" s="116"/>
      <c r="H16" s="116"/>
      <c r="I16" s="116"/>
      <c r="J16" s="116"/>
      <c r="K16" s="116"/>
      <c r="L16" s="116"/>
      <c r="M16" s="116"/>
      <c r="N16" s="116"/>
      <c r="O16" s="102">
        <f>ROUND(SUM(C16:N16),0)</f>
        <v>57277</v>
      </c>
      <c r="Q16" s="404"/>
    </row>
    <row r="17" spans="1:15" ht="15.6" hidden="1" customHeight="1">
      <c r="A17" s="109" t="s">
        <v>346</v>
      </c>
      <c r="B17" s="109"/>
      <c r="C17" s="102"/>
      <c r="D17" s="102"/>
      <c r="E17" s="102"/>
      <c r="F17" s="102"/>
      <c r="G17" s="102"/>
      <c r="H17" s="102"/>
      <c r="I17" s="102"/>
      <c r="J17" s="102"/>
      <c r="K17" s="102"/>
      <c r="L17" s="102"/>
      <c r="M17" s="102"/>
      <c r="N17" s="102"/>
      <c r="O17" s="102">
        <f t="shared" si="1"/>
        <v>0</v>
      </c>
    </row>
    <row r="18" spans="1:15" ht="15.6" hidden="1" customHeight="1">
      <c r="A18" s="107" t="s">
        <v>347</v>
      </c>
      <c r="B18" s="107"/>
      <c r="C18" s="102"/>
      <c r="D18" s="102"/>
      <c r="E18" s="102"/>
      <c r="F18" s="102"/>
      <c r="G18" s="102"/>
      <c r="H18" s="102"/>
      <c r="I18" s="102"/>
      <c r="J18" s="102"/>
      <c r="K18" s="102"/>
      <c r="L18" s="102"/>
      <c r="M18" s="102"/>
      <c r="N18" s="102"/>
      <c r="O18" s="102">
        <f t="shared" si="1"/>
        <v>0</v>
      </c>
    </row>
    <row r="19" spans="1:15" ht="15.6">
      <c r="A19" s="103"/>
      <c r="B19" s="103"/>
      <c r="C19" s="97"/>
      <c r="D19" s="97"/>
      <c r="E19" s="97"/>
      <c r="F19" s="97"/>
      <c r="G19" s="97"/>
      <c r="H19" s="97"/>
      <c r="I19" s="105"/>
      <c r="J19" s="105"/>
      <c r="K19" s="105"/>
      <c r="L19" s="97"/>
      <c r="M19" s="97"/>
      <c r="N19" s="97"/>
      <c r="O19" s="97"/>
    </row>
    <row r="20" spans="1:15" ht="15.6">
      <c r="A20" s="103"/>
      <c r="B20" s="103"/>
      <c r="C20" s="97"/>
      <c r="D20" s="97"/>
      <c r="E20" s="97"/>
      <c r="F20" s="97"/>
      <c r="G20" s="97"/>
      <c r="H20" s="97"/>
      <c r="I20" s="105"/>
      <c r="J20" s="105"/>
      <c r="K20" s="105"/>
      <c r="L20" s="97"/>
      <c r="M20" s="97"/>
      <c r="N20" s="97"/>
      <c r="O20" s="97"/>
    </row>
    <row r="21" spans="1:15" ht="15.6">
      <c r="A21" s="496" t="s">
        <v>247</v>
      </c>
      <c r="B21" s="496"/>
      <c r="C21" s="100">
        <f>ROUND((SUM(C13:C20)),0)</f>
        <v>2746</v>
      </c>
      <c r="D21" s="100">
        <f t="shared" ref="D21:N21" si="2">ROUND((SUM(D13:D20)),0)</f>
        <v>45519</v>
      </c>
      <c r="E21" s="100">
        <f t="shared" si="2"/>
        <v>-34502</v>
      </c>
      <c r="F21" s="100">
        <f t="shared" si="2"/>
        <v>43514</v>
      </c>
      <c r="G21" s="100">
        <f t="shared" si="2"/>
        <v>0</v>
      </c>
      <c r="H21" s="100">
        <f t="shared" si="2"/>
        <v>0</v>
      </c>
      <c r="I21" s="100">
        <f t="shared" si="2"/>
        <v>0</v>
      </c>
      <c r="J21" s="100">
        <f t="shared" si="2"/>
        <v>0</v>
      </c>
      <c r="K21" s="100">
        <f t="shared" si="2"/>
        <v>0</v>
      </c>
      <c r="L21" s="100">
        <f t="shared" si="2"/>
        <v>0</v>
      </c>
      <c r="M21" s="100">
        <f t="shared" si="2"/>
        <v>0</v>
      </c>
      <c r="N21" s="100">
        <f t="shared" si="2"/>
        <v>0</v>
      </c>
      <c r="O21" s="100">
        <f>ROUND((SUM(O13:O20)),0)</f>
        <v>57277</v>
      </c>
    </row>
    <row r="22" spans="1:15" ht="15.6">
      <c r="A22" s="103"/>
      <c r="B22" s="103"/>
      <c r="C22" s="97"/>
      <c r="D22" s="97"/>
      <c r="E22" s="97"/>
      <c r="F22" s="97"/>
      <c r="G22" s="97"/>
      <c r="H22" s="97"/>
      <c r="I22" s="111"/>
      <c r="J22" s="111"/>
      <c r="K22" s="111"/>
      <c r="L22" s="97"/>
      <c r="M22" s="97"/>
      <c r="N22" s="97"/>
      <c r="O22" s="97"/>
    </row>
    <row r="23" spans="1:15" ht="15.6">
      <c r="A23" s="495" t="s">
        <v>246</v>
      </c>
      <c r="B23" s="495"/>
      <c r="C23" s="97"/>
      <c r="D23" s="97"/>
      <c r="E23" s="97"/>
      <c r="F23" s="97"/>
      <c r="G23" s="97"/>
      <c r="H23" s="97"/>
      <c r="I23" s="111"/>
      <c r="J23" s="111"/>
      <c r="K23" s="111"/>
      <c r="L23" s="97"/>
      <c r="M23" s="97"/>
      <c r="N23" s="97"/>
      <c r="O23" s="97"/>
    </row>
    <row r="24" spans="1:15" ht="15.6">
      <c r="A24" s="112"/>
      <c r="B24" s="112"/>
      <c r="C24" s="97"/>
      <c r="D24" s="97"/>
      <c r="E24" s="97"/>
      <c r="F24" s="97"/>
      <c r="G24" s="97"/>
      <c r="H24" s="97"/>
      <c r="I24" s="111"/>
      <c r="J24" s="111"/>
      <c r="K24" s="111"/>
      <c r="L24" s="97"/>
      <c r="M24" s="97"/>
      <c r="N24" s="97"/>
      <c r="O24" s="97"/>
    </row>
    <row r="25" spans="1:15" ht="15.6">
      <c r="A25" s="101" t="s">
        <v>255</v>
      </c>
      <c r="B25" s="101"/>
      <c r="C25" s="97">
        <f>ROUND(-C21,0)</f>
        <v>-2746</v>
      </c>
      <c r="D25" s="97">
        <f t="shared" ref="D25:N25" si="3">ROUND(-D21,0)</f>
        <v>-45519</v>
      </c>
      <c r="E25" s="97">
        <f t="shared" si="3"/>
        <v>34502</v>
      </c>
      <c r="F25" s="97">
        <f t="shared" si="3"/>
        <v>-43514</v>
      </c>
      <c r="G25" s="97">
        <f t="shared" si="3"/>
        <v>0</v>
      </c>
      <c r="H25" s="97">
        <f t="shared" si="3"/>
        <v>0</v>
      </c>
      <c r="I25" s="97">
        <f t="shared" si="3"/>
        <v>0</v>
      </c>
      <c r="J25" s="97">
        <f t="shared" si="3"/>
        <v>0</v>
      </c>
      <c r="K25" s="97">
        <f t="shared" si="3"/>
        <v>0</v>
      </c>
      <c r="L25" s="97">
        <f t="shared" si="3"/>
        <v>0</v>
      </c>
      <c r="M25" s="97">
        <f t="shared" si="3"/>
        <v>0</v>
      </c>
      <c r="N25" s="97">
        <f t="shared" si="3"/>
        <v>0</v>
      </c>
      <c r="O25" s="97">
        <f>ROUND(SUM(C25:N25),0)</f>
        <v>-57277</v>
      </c>
    </row>
    <row r="26" spans="1:15" ht="15.6">
      <c r="A26" s="112"/>
      <c r="B26" s="112"/>
      <c r="C26" s="97"/>
      <c r="D26" s="97"/>
      <c r="E26" s="97"/>
      <c r="F26" s="97"/>
      <c r="G26" s="97"/>
      <c r="H26" s="97"/>
      <c r="I26" s="111"/>
      <c r="J26" s="111"/>
      <c r="K26" s="111"/>
      <c r="L26" s="97"/>
      <c r="M26" s="97"/>
      <c r="N26" s="97"/>
      <c r="O26" s="97"/>
    </row>
    <row r="27" spans="1:15" ht="15.6">
      <c r="A27" s="112"/>
      <c r="B27" s="112"/>
      <c r="C27" s="97"/>
      <c r="D27" s="97"/>
      <c r="E27" s="97"/>
      <c r="F27" s="97"/>
      <c r="G27" s="97"/>
      <c r="H27" s="97"/>
      <c r="I27" s="111"/>
      <c r="J27" s="111"/>
      <c r="K27" s="111"/>
      <c r="L27" s="97"/>
      <c r="M27" s="97"/>
      <c r="N27" s="97"/>
      <c r="O27" s="97"/>
    </row>
    <row r="28" spans="1:15" ht="15.6">
      <c r="A28" s="495" t="s">
        <v>245</v>
      </c>
      <c r="B28" s="495"/>
      <c r="C28" s="100">
        <f>ROUND(SUM(C24:C27),0)</f>
        <v>-2746</v>
      </c>
      <c r="D28" s="100">
        <f t="shared" ref="D28:G28" si="4">ROUND(SUM(D24:D27),0)</f>
        <v>-45519</v>
      </c>
      <c r="E28" s="100">
        <f t="shared" si="4"/>
        <v>34502</v>
      </c>
      <c r="F28" s="100">
        <f t="shared" si="4"/>
        <v>-43514</v>
      </c>
      <c r="G28" s="100">
        <f t="shared" si="4"/>
        <v>0</v>
      </c>
      <c r="H28" s="100">
        <f t="shared" ref="H28:N28" si="5">SUM(H24:H27)</f>
        <v>0</v>
      </c>
      <c r="I28" s="100">
        <f t="shared" si="5"/>
        <v>0</v>
      </c>
      <c r="J28" s="100">
        <f t="shared" si="5"/>
        <v>0</v>
      </c>
      <c r="K28" s="100">
        <f t="shared" si="5"/>
        <v>0</v>
      </c>
      <c r="L28" s="100">
        <f t="shared" si="5"/>
        <v>0</v>
      </c>
      <c r="M28" s="100">
        <f t="shared" si="5"/>
        <v>0</v>
      </c>
      <c r="N28" s="100">
        <f t="shared" si="5"/>
        <v>0</v>
      </c>
      <c r="O28" s="100">
        <f>SUM(O24:O27)</f>
        <v>-57277</v>
      </c>
    </row>
    <row r="29" spans="1:15" ht="15.6">
      <c r="A29" s="103"/>
      <c r="B29" s="103"/>
      <c r="C29" s="97"/>
      <c r="D29" s="97"/>
      <c r="E29" s="97"/>
      <c r="F29" s="97"/>
      <c r="G29" s="97"/>
      <c r="H29" s="97"/>
      <c r="I29" s="111"/>
      <c r="J29" s="111"/>
      <c r="K29" s="111"/>
      <c r="L29" s="97"/>
      <c r="M29" s="97"/>
      <c r="N29" s="97"/>
      <c r="O29" s="97"/>
    </row>
    <row r="30" spans="1:15" ht="16.2" thickBot="1">
      <c r="A30" s="415" t="s">
        <v>244</v>
      </c>
      <c r="B30" s="415"/>
      <c r="C30" s="419">
        <f>ROUND(+C9+C21+C28,0)</f>
        <v>0</v>
      </c>
      <c r="D30" s="419">
        <f t="shared" ref="D30:N30" si="6">ROUND(+D9+D21+D28,0)</f>
        <v>0</v>
      </c>
      <c r="E30" s="419">
        <f t="shared" si="6"/>
        <v>0</v>
      </c>
      <c r="F30" s="419">
        <f t="shared" si="6"/>
        <v>0</v>
      </c>
      <c r="G30" s="419">
        <f t="shared" si="6"/>
        <v>0</v>
      </c>
      <c r="H30" s="419">
        <f t="shared" si="6"/>
        <v>0</v>
      </c>
      <c r="I30" s="419">
        <f t="shared" si="6"/>
        <v>0</v>
      </c>
      <c r="J30" s="419">
        <f t="shared" si="6"/>
        <v>0</v>
      </c>
      <c r="K30" s="419">
        <f t="shared" si="6"/>
        <v>0</v>
      </c>
      <c r="L30" s="419">
        <f t="shared" si="6"/>
        <v>0</v>
      </c>
      <c r="M30" s="419">
        <f t="shared" si="6"/>
        <v>0</v>
      </c>
      <c r="N30" s="419">
        <f t="shared" si="6"/>
        <v>0</v>
      </c>
      <c r="O30" s="419">
        <f>ROUND(+O9+O21+O28,0)</f>
        <v>0</v>
      </c>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96" t="s">
        <v>256</v>
      </c>
      <c r="B33" s="96"/>
      <c r="C33" s="96"/>
      <c r="D33" s="96"/>
      <c r="E33" s="96"/>
      <c r="F33" s="96"/>
      <c r="G33" s="96"/>
      <c r="H33" s="96"/>
      <c r="I33" s="96"/>
      <c r="J33" s="96"/>
      <c r="K33" s="96"/>
      <c r="L33" s="96"/>
      <c r="M33" s="96"/>
      <c r="N33" s="96"/>
      <c r="O33" s="96"/>
    </row>
    <row r="34" spans="1:15" ht="15.6">
      <c r="A34" s="113"/>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96"/>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ht="15.6">
      <c r="A39" s="113"/>
      <c r="B39" s="113"/>
      <c r="C39" s="96"/>
      <c r="D39" s="114"/>
      <c r="E39" s="96"/>
      <c r="F39" s="96"/>
      <c r="G39" s="96"/>
      <c r="H39" s="96"/>
      <c r="I39" s="96"/>
      <c r="J39" s="96"/>
      <c r="K39" s="96"/>
      <c r="L39" s="96"/>
      <c r="M39" s="96"/>
      <c r="N39" s="96"/>
      <c r="O39" s="96"/>
    </row>
    <row r="40" spans="1:15">
      <c r="D40" s="402"/>
    </row>
    <row r="41" spans="1:15">
      <c r="D41" s="402"/>
    </row>
    <row r="42" spans="1:15">
      <c r="D42" s="402"/>
    </row>
    <row r="43" spans="1:15">
      <c r="D43" s="40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O30"/>
  <sheetViews>
    <sheetView zoomScale="85" zoomScaleNormal="85" zoomScaleSheetLayoutView="85" workbookViewId="0">
      <selection activeCell="Q13" sqref="Q13"/>
    </sheetView>
  </sheetViews>
  <sheetFormatPr defaultRowHeight="13.2"/>
  <cols>
    <col min="1" max="1" width="47" style="406" bestFit="1" customWidth="1"/>
    <col min="2" max="2" width="17.109375" style="406" bestFit="1" customWidth="1"/>
    <col min="3" max="3" width="11.33203125" style="391" hidden="1" customWidth="1"/>
    <col min="4" max="4" width="11.44140625" style="391" hidden="1" customWidth="1"/>
    <col min="5" max="5" width="11.77734375" style="391" hidden="1" customWidth="1"/>
    <col min="6" max="6" width="11.6640625" style="391" bestFit="1" customWidth="1"/>
    <col min="7" max="7" width="11.33203125" style="391" hidden="1" customWidth="1"/>
    <col min="8" max="8" width="11.6640625" style="391" hidden="1" customWidth="1"/>
    <col min="9" max="9" width="12.109375" style="391" hidden="1" customWidth="1"/>
    <col min="10" max="10" width="11.6640625" style="391" hidden="1" customWidth="1"/>
    <col min="11" max="11" width="12.109375" style="391" hidden="1" customWidth="1"/>
    <col min="12" max="12" width="11.44140625" style="391" hidden="1" customWidth="1"/>
    <col min="13" max="13" width="11.109375" style="391" hidden="1" customWidth="1"/>
    <col min="14" max="14" width="11.77734375" style="391" hidden="1" customWidth="1"/>
    <col min="15" max="15" width="16.109375" style="391" bestFit="1" customWidth="1"/>
    <col min="16" max="19" width="22.21875" style="406" customWidth="1"/>
    <col min="20" max="21" width="12.6640625" style="406" customWidth="1"/>
    <col min="22" max="22" width="13.33203125" style="406" customWidth="1"/>
    <col min="23" max="254" width="8.88671875" style="406"/>
    <col min="255" max="255" width="46.21875" style="406" bestFit="1" customWidth="1"/>
    <col min="256" max="256" width="9.6640625" style="406" bestFit="1" customWidth="1"/>
    <col min="257" max="267" width="0" style="406" hidden="1" customWidth="1"/>
    <col min="268" max="268" width="17.44140625" style="406" customWidth="1"/>
    <col min="269" max="277" width="0" style="406" hidden="1" customWidth="1"/>
    <col min="278" max="510" width="8.88671875" style="406"/>
    <col min="511" max="511" width="46.21875" style="406" bestFit="1" customWidth="1"/>
    <col min="512" max="512" width="9.6640625" style="406" bestFit="1" customWidth="1"/>
    <col min="513" max="523" width="0" style="406" hidden="1" customWidth="1"/>
    <col min="524" max="524" width="17.44140625" style="406" customWidth="1"/>
    <col min="525" max="533" width="0" style="406" hidden="1" customWidth="1"/>
    <col min="534" max="766" width="8.88671875" style="406"/>
    <col min="767" max="767" width="46.21875" style="406" bestFit="1" customWidth="1"/>
    <col min="768" max="768" width="9.6640625" style="406" bestFit="1" customWidth="1"/>
    <col min="769" max="779" width="0" style="406" hidden="1" customWidth="1"/>
    <col min="780" max="780" width="17.44140625" style="406" customWidth="1"/>
    <col min="781" max="789" width="0" style="406" hidden="1" customWidth="1"/>
    <col min="790" max="1022" width="8.88671875" style="406"/>
    <col min="1023" max="1023" width="46.21875" style="406" bestFit="1" customWidth="1"/>
    <col min="1024" max="1024" width="9.6640625" style="406" bestFit="1" customWidth="1"/>
    <col min="1025" max="1035" width="0" style="406" hidden="1" customWidth="1"/>
    <col min="1036" max="1036" width="17.44140625" style="406" customWidth="1"/>
    <col min="1037" max="1045" width="0" style="406" hidden="1" customWidth="1"/>
    <col min="1046" max="1278" width="8.88671875" style="406"/>
    <col min="1279" max="1279" width="46.21875" style="406" bestFit="1" customWidth="1"/>
    <col min="1280" max="1280" width="9.6640625" style="406" bestFit="1" customWidth="1"/>
    <col min="1281" max="1291" width="0" style="406" hidden="1" customWidth="1"/>
    <col min="1292" max="1292" width="17.44140625" style="406" customWidth="1"/>
    <col min="1293" max="1301" width="0" style="406" hidden="1" customWidth="1"/>
    <col min="1302" max="1534" width="8.88671875" style="406"/>
    <col min="1535" max="1535" width="46.21875" style="406" bestFit="1" customWidth="1"/>
    <col min="1536" max="1536" width="9.6640625" style="406" bestFit="1" customWidth="1"/>
    <col min="1537" max="1547" width="0" style="406" hidden="1" customWidth="1"/>
    <col min="1548" max="1548" width="17.44140625" style="406" customWidth="1"/>
    <col min="1549" max="1557" width="0" style="406" hidden="1" customWidth="1"/>
    <col min="1558" max="1790" width="8.88671875" style="406"/>
    <col min="1791" max="1791" width="46.21875" style="406" bestFit="1" customWidth="1"/>
    <col min="1792" max="1792" width="9.6640625" style="406" bestFit="1" customWidth="1"/>
    <col min="1793" max="1803" width="0" style="406" hidden="1" customWidth="1"/>
    <col min="1804" max="1804" width="17.44140625" style="406" customWidth="1"/>
    <col min="1805" max="1813" width="0" style="406" hidden="1" customWidth="1"/>
    <col min="1814" max="2046" width="8.88671875" style="406"/>
    <col min="2047" max="2047" width="46.21875" style="406" bestFit="1" customWidth="1"/>
    <col min="2048" max="2048" width="9.6640625" style="406" bestFit="1" customWidth="1"/>
    <col min="2049" max="2059" width="0" style="406" hidden="1" customWidth="1"/>
    <col min="2060" max="2060" width="17.44140625" style="406" customWidth="1"/>
    <col min="2061" max="2069" width="0" style="406" hidden="1" customWidth="1"/>
    <col min="2070" max="2302" width="8.88671875" style="406"/>
    <col min="2303" max="2303" width="46.21875" style="406" bestFit="1" customWidth="1"/>
    <col min="2304" max="2304" width="9.6640625" style="406" bestFit="1" customWidth="1"/>
    <col min="2305" max="2315" width="0" style="406" hidden="1" customWidth="1"/>
    <col min="2316" max="2316" width="17.44140625" style="406" customWidth="1"/>
    <col min="2317" max="2325" width="0" style="406" hidden="1" customWidth="1"/>
    <col min="2326" max="2558" width="8.88671875" style="406"/>
    <col min="2559" max="2559" width="46.21875" style="406" bestFit="1" customWidth="1"/>
    <col min="2560" max="2560" width="9.6640625" style="406" bestFit="1" customWidth="1"/>
    <col min="2561" max="2571" width="0" style="406" hidden="1" customWidth="1"/>
    <col min="2572" max="2572" width="17.44140625" style="406" customWidth="1"/>
    <col min="2573" max="2581" width="0" style="406" hidden="1" customWidth="1"/>
    <col min="2582" max="2814" width="8.88671875" style="406"/>
    <col min="2815" max="2815" width="46.21875" style="406" bestFit="1" customWidth="1"/>
    <col min="2816" max="2816" width="9.6640625" style="406" bestFit="1" customWidth="1"/>
    <col min="2817" max="2827" width="0" style="406" hidden="1" customWidth="1"/>
    <col min="2828" max="2828" width="17.44140625" style="406" customWidth="1"/>
    <col min="2829" max="2837" width="0" style="406" hidden="1" customWidth="1"/>
    <col min="2838" max="3070" width="8.88671875" style="406"/>
    <col min="3071" max="3071" width="46.21875" style="406" bestFit="1" customWidth="1"/>
    <col min="3072" max="3072" width="9.6640625" style="406" bestFit="1" customWidth="1"/>
    <col min="3073" max="3083" width="0" style="406" hidden="1" customWidth="1"/>
    <col min="3084" max="3084" width="17.44140625" style="406" customWidth="1"/>
    <col min="3085" max="3093" width="0" style="406" hidden="1" customWidth="1"/>
    <col min="3094" max="3326" width="8.88671875" style="406"/>
    <col min="3327" max="3327" width="46.21875" style="406" bestFit="1" customWidth="1"/>
    <col min="3328" max="3328" width="9.6640625" style="406" bestFit="1" customWidth="1"/>
    <col min="3329" max="3339" width="0" style="406" hidden="1" customWidth="1"/>
    <col min="3340" max="3340" width="17.44140625" style="406" customWidth="1"/>
    <col min="3341" max="3349" width="0" style="406" hidden="1" customWidth="1"/>
    <col min="3350" max="3582" width="8.88671875" style="406"/>
    <col min="3583" max="3583" width="46.21875" style="406" bestFit="1" customWidth="1"/>
    <col min="3584" max="3584" width="9.6640625" style="406" bestFit="1" customWidth="1"/>
    <col min="3585" max="3595" width="0" style="406" hidden="1" customWidth="1"/>
    <col min="3596" max="3596" width="17.44140625" style="406" customWidth="1"/>
    <col min="3597" max="3605" width="0" style="406" hidden="1" customWidth="1"/>
    <col min="3606" max="3838" width="8.88671875" style="406"/>
    <col min="3839" max="3839" width="46.21875" style="406" bestFit="1" customWidth="1"/>
    <col min="3840" max="3840" width="9.6640625" style="406" bestFit="1" customWidth="1"/>
    <col min="3841" max="3851" width="0" style="406" hidden="1" customWidth="1"/>
    <col min="3852" max="3852" width="17.44140625" style="406" customWidth="1"/>
    <col min="3853" max="3861" width="0" style="406" hidden="1" customWidth="1"/>
    <col min="3862" max="4094" width="8.88671875" style="406"/>
    <col min="4095" max="4095" width="46.21875" style="406" bestFit="1" customWidth="1"/>
    <col min="4096" max="4096" width="9.6640625" style="406" bestFit="1" customWidth="1"/>
    <col min="4097" max="4107" width="0" style="406" hidden="1" customWidth="1"/>
    <col min="4108" max="4108" width="17.44140625" style="406" customWidth="1"/>
    <col min="4109" max="4117" width="0" style="406" hidden="1" customWidth="1"/>
    <col min="4118" max="4350" width="8.88671875" style="406"/>
    <col min="4351" max="4351" width="46.21875" style="406" bestFit="1" customWidth="1"/>
    <col min="4352" max="4352" width="9.6640625" style="406" bestFit="1" customWidth="1"/>
    <col min="4353" max="4363" width="0" style="406" hidden="1" customWidth="1"/>
    <col min="4364" max="4364" width="17.44140625" style="406" customWidth="1"/>
    <col min="4365" max="4373" width="0" style="406" hidden="1" customWidth="1"/>
    <col min="4374" max="4606" width="8.88671875" style="406"/>
    <col min="4607" max="4607" width="46.21875" style="406" bestFit="1" customWidth="1"/>
    <col min="4608" max="4608" width="9.6640625" style="406" bestFit="1" customWidth="1"/>
    <col min="4609" max="4619" width="0" style="406" hidden="1" customWidth="1"/>
    <col min="4620" max="4620" width="17.44140625" style="406" customWidth="1"/>
    <col min="4621" max="4629" width="0" style="406" hidden="1" customWidth="1"/>
    <col min="4630" max="4862" width="8.88671875" style="406"/>
    <col min="4863" max="4863" width="46.21875" style="406" bestFit="1" customWidth="1"/>
    <col min="4864" max="4864" width="9.6640625" style="406" bestFit="1" customWidth="1"/>
    <col min="4865" max="4875" width="0" style="406" hidden="1" customWidth="1"/>
    <col min="4876" max="4876" width="17.44140625" style="406" customWidth="1"/>
    <col min="4877" max="4885" width="0" style="406" hidden="1" customWidth="1"/>
    <col min="4886" max="5118" width="8.88671875" style="406"/>
    <col min="5119" max="5119" width="46.21875" style="406" bestFit="1" customWidth="1"/>
    <col min="5120" max="5120" width="9.6640625" style="406" bestFit="1" customWidth="1"/>
    <col min="5121" max="5131" width="0" style="406" hidden="1" customWidth="1"/>
    <col min="5132" max="5132" width="17.44140625" style="406" customWidth="1"/>
    <col min="5133" max="5141" width="0" style="406" hidden="1" customWidth="1"/>
    <col min="5142" max="5374" width="8.88671875" style="406"/>
    <col min="5375" max="5375" width="46.21875" style="406" bestFit="1" customWidth="1"/>
    <col min="5376" max="5376" width="9.6640625" style="406" bestFit="1" customWidth="1"/>
    <col min="5377" max="5387" width="0" style="406" hidden="1" customWidth="1"/>
    <col min="5388" max="5388" width="17.44140625" style="406" customWidth="1"/>
    <col min="5389" max="5397" width="0" style="406" hidden="1" customWidth="1"/>
    <col min="5398" max="5630" width="8.88671875" style="406"/>
    <col min="5631" max="5631" width="46.21875" style="406" bestFit="1" customWidth="1"/>
    <col min="5632" max="5632" width="9.6640625" style="406" bestFit="1" customWidth="1"/>
    <col min="5633" max="5643" width="0" style="406" hidden="1" customWidth="1"/>
    <col min="5644" max="5644" width="17.44140625" style="406" customWidth="1"/>
    <col min="5645" max="5653" width="0" style="406" hidden="1" customWidth="1"/>
    <col min="5654" max="5886" width="8.88671875" style="406"/>
    <col min="5887" max="5887" width="46.21875" style="406" bestFit="1" customWidth="1"/>
    <col min="5888" max="5888" width="9.6640625" style="406" bestFit="1" customWidth="1"/>
    <col min="5889" max="5899" width="0" style="406" hidden="1" customWidth="1"/>
    <col min="5900" max="5900" width="17.44140625" style="406" customWidth="1"/>
    <col min="5901" max="5909" width="0" style="406" hidden="1" customWidth="1"/>
    <col min="5910" max="6142" width="8.88671875" style="406"/>
    <col min="6143" max="6143" width="46.21875" style="406" bestFit="1" customWidth="1"/>
    <col min="6144" max="6144" width="9.6640625" style="406" bestFit="1" customWidth="1"/>
    <col min="6145" max="6155" width="0" style="406" hidden="1" customWidth="1"/>
    <col min="6156" max="6156" width="17.44140625" style="406" customWidth="1"/>
    <col min="6157" max="6165" width="0" style="406" hidden="1" customWidth="1"/>
    <col min="6166" max="6398" width="8.88671875" style="406"/>
    <col min="6399" max="6399" width="46.21875" style="406" bestFit="1" customWidth="1"/>
    <col min="6400" max="6400" width="9.6640625" style="406" bestFit="1" customWidth="1"/>
    <col min="6401" max="6411" width="0" style="406" hidden="1" customWidth="1"/>
    <col min="6412" max="6412" width="17.44140625" style="406" customWidth="1"/>
    <col min="6413" max="6421" width="0" style="406" hidden="1" customWidth="1"/>
    <col min="6422" max="6654" width="8.88671875" style="406"/>
    <col min="6655" max="6655" width="46.21875" style="406" bestFit="1" customWidth="1"/>
    <col min="6656" max="6656" width="9.6640625" style="406" bestFit="1" customWidth="1"/>
    <col min="6657" max="6667" width="0" style="406" hidden="1" customWidth="1"/>
    <col min="6668" max="6668" width="17.44140625" style="406" customWidth="1"/>
    <col min="6669" max="6677" width="0" style="406" hidden="1" customWidth="1"/>
    <col min="6678" max="6910" width="8.88671875" style="406"/>
    <col min="6911" max="6911" width="46.21875" style="406" bestFit="1" customWidth="1"/>
    <col min="6912" max="6912" width="9.6640625" style="406" bestFit="1" customWidth="1"/>
    <col min="6913" max="6923" width="0" style="406" hidden="1" customWidth="1"/>
    <col min="6924" max="6924" width="17.44140625" style="406" customWidth="1"/>
    <col min="6925" max="6933" width="0" style="406" hidden="1" customWidth="1"/>
    <col min="6934" max="7166" width="8.88671875" style="406"/>
    <col min="7167" max="7167" width="46.21875" style="406" bestFit="1" customWidth="1"/>
    <col min="7168" max="7168" width="9.6640625" style="406" bestFit="1" customWidth="1"/>
    <col min="7169" max="7179" width="0" style="406" hidden="1" customWidth="1"/>
    <col min="7180" max="7180" width="17.44140625" style="406" customWidth="1"/>
    <col min="7181" max="7189" width="0" style="406" hidden="1" customWidth="1"/>
    <col min="7190" max="7422" width="8.88671875" style="406"/>
    <col min="7423" max="7423" width="46.21875" style="406" bestFit="1" customWidth="1"/>
    <col min="7424" max="7424" width="9.6640625" style="406" bestFit="1" customWidth="1"/>
    <col min="7425" max="7435" width="0" style="406" hidden="1" customWidth="1"/>
    <col min="7436" max="7436" width="17.44140625" style="406" customWidth="1"/>
    <col min="7437" max="7445" width="0" style="406" hidden="1" customWidth="1"/>
    <col min="7446" max="7678" width="8.88671875" style="406"/>
    <col min="7679" max="7679" width="46.21875" style="406" bestFit="1" customWidth="1"/>
    <col min="7680" max="7680" width="9.6640625" style="406" bestFit="1" customWidth="1"/>
    <col min="7681" max="7691" width="0" style="406" hidden="1" customWidth="1"/>
    <col min="7692" max="7692" width="17.44140625" style="406" customWidth="1"/>
    <col min="7693" max="7701" width="0" style="406" hidden="1" customWidth="1"/>
    <col min="7702" max="7934" width="8.88671875" style="406"/>
    <col min="7935" max="7935" width="46.21875" style="406" bestFit="1" customWidth="1"/>
    <col min="7936" max="7936" width="9.6640625" style="406" bestFit="1" customWidth="1"/>
    <col min="7937" max="7947" width="0" style="406" hidden="1" customWidth="1"/>
    <col min="7948" max="7948" width="17.44140625" style="406" customWidth="1"/>
    <col min="7949" max="7957" width="0" style="406" hidden="1" customWidth="1"/>
    <col min="7958" max="8190" width="8.88671875" style="406"/>
    <col min="8191" max="8191" width="46.21875" style="406" bestFit="1" customWidth="1"/>
    <col min="8192" max="8192" width="9.6640625" style="406" bestFit="1" customWidth="1"/>
    <col min="8193" max="8203" width="0" style="406" hidden="1" customWidth="1"/>
    <col min="8204" max="8204" width="17.44140625" style="406" customWidth="1"/>
    <col min="8205" max="8213" width="0" style="406" hidden="1" customWidth="1"/>
    <col min="8214" max="8446" width="8.88671875" style="406"/>
    <col min="8447" max="8447" width="46.21875" style="406" bestFit="1" customWidth="1"/>
    <col min="8448" max="8448" width="9.6640625" style="406" bestFit="1" customWidth="1"/>
    <col min="8449" max="8459" width="0" style="406" hidden="1" customWidth="1"/>
    <col min="8460" max="8460" width="17.44140625" style="406" customWidth="1"/>
    <col min="8461" max="8469" width="0" style="406" hidden="1" customWidth="1"/>
    <col min="8470" max="8702" width="8.88671875" style="406"/>
    <col min="8703" max="8703" width="46.21875" style="406" bestFit="1" customWidth="1"/>
    <col min="8704" max="8704" width="9.6640625" style="406" bestFit="1" customWidth="1"/>
    <col min="8705" max="8715" width="0" style="406" hidden="1" customWidth="1"/>
    <col min="8716" max="8716" width="17.44140625" style="406" customWidth="1"/>
    <col min="8717" max="8725" width="0" style="406" hidden="1" customWidth="1"/>
    <col min="8726" max="8958" width="8.88671875" style="406"/>
    <col min="8959" max="8959" width="46.21875" style="406" bestFit="1" customWidth="1"/>
    <col min="8960" max="8960" width="9.6640625" style="406" bestFit="1" customWidth="1"/>
    <col min="8961" max="8971" width="0" style="406" hidden="1" customWidth="1"/>
    <col min="8972" max="8972" width="17.44140625" style="406" customWidth="1"/>
    <col min="8973" max="8981" width="0" style="406" hidden="1" customWidth="1"/>
    <col min="8982" max="9214" width="8.88671875" style="406"/>
    <col min="9215" max="9215" width="46.21875" style="406" bestFit="1" customWidth="1"/>
    <col min="9216" max="9216" width="9.6640625" style="406" bestFit="1" customWidth="1"/>
    <col min="9217" max="9227" width="0" style="406" hidden="1" customWidth="1"/>
    <col min="9228" max="9228" width="17.44140625" style="406" customWidth="1"/>
    <col min="9229" max="9237" width="0" style="406" hidden="1" customWidth="1"/>
    <col min="9238" max="9470" width="8.88671875" style="406"/>
    <col min="9471" max="9471" width="46.21875" style="406" bestFit="1" customWidth="1"/>
    <col min="9472" max="9472" width="9.6640625" style="406" bestFit="1" customWidth="1"/>
    <col min="9473" max="9483" width="0" style="406" hidden="1" customWidth="1"/>
    <col min="9484" max="9484" width="17.44140625" style="406" customWidth="1"/>
    <col min="9485" max="9493" width="0" style="406" hidden="1" customWidth="1"/>
    <col min="9494" max="9726" width="8.88671875" style="406"/>
    <col min="9727" max="9727" width="46.21875" style="406" bestFit="1" customWidth="1"/>
    <col min="9728" max="9728" width="9.6640625" style="406" bestFit="1" customWidth="1"/>
    <col min="9729" max="9739" width="0" style="406" hidden="1" customWidth="1"/>
    <col min="9740" max="9740" width="17.44140625" style="406" customWidth="1"/>
    <col min="9741" max="9749" width="0" style="406" hidden="1" customWidth="1"/>
    <col min="9750" max="9982" width="8.88671875" style="406"/>
    <col min="9983" max="9983" width="46.21875" style="406" bestFit="1" customWidth="1"/>
    <col min="9984" max="9984" width="9.6640625" style="406" bestFit="1" customWidth="1"/>
    <col min="9985" max="9995" width="0" style="406" hidden="1" customWidth="1"/>
    <col min="9996" max="9996" width="17.44140625" style="406" customWidth="1"/>
    <col min="9997" max="10005" width="0" style="406" hidden="1" customWidth="1"/>
    <col min="10006" max="10238" width="8.88671875" style="406"/>
    <col min="10239" max="10239" width="46.21875" style="406" bestFit="1" customWidth="1"/>
    <col min="10240" max="10240" width="9.6640625" style="406" bestFit="1" customWidth="1"/>
    <col min="10241" max="10251" width="0" style="406" hidden="1" customWidth="1"/>
    <col min="10252" max="10252" width="17.44140625" style="406" customWidth="1"/>
    <col min="10253" max="10261" width="0" style="406" hidden="1" customWidth="1"/>
    <col min="10262" max="10494" width="8.88671875" style="406"/>
    <col min="10495" max="10495" width="46.21875" style="406" bestFit="1" customWidth="1"/>
    <col min="10496" max="10496" width="9.6640625" style="406" bestFit="1" customWidth="1"/>
    <col min="10497" max="10507" width="0" style="406" hidden="1" customWidth="1"/>
    <col min="10508" max="10508" width="17.44140625" style="406" customWidth="1"/>
    <col min="10509" max="10517" width="0" style="406" hidden="1" customWidth="1"/>
    <col min="10518" max="10750" width="8.88671875" style="406"/>
    <col min="10751" max="10751" width="46.21875" style="406" bestFit="1" customWidth="1"/>
    <col min="10752" max="10752" width="9.6640625" style="406" bestFit="1" customWidth="1"/>
    <col min="10753" max="10763" width="0" style="406" hidden="1" customWidth="1"/>
    <col min="10764" max="10764" width="17.44140625" style="406" customWidth="1"/>
    <col min="10765" max="10773" width="0" style="406" hidden="1" customWidth="1"/>
    <col min="10774" max="11006" width="8.88671875" style="406"/>
    <col min="11007" max="11007" width="46.21875" style="406" bestFit="1" customWidth="1"/>
    <col min="11008" max="11008" width="9.6640625" style="406" bestFit="1" customWidth="1"/>
    <col min="11009" max="11019" width="0" style="406" hidden="1" customWidth="1"/>
    <col min="11020" max="11020" width="17.44140625" style="406" customWidth="1"/>
    <col min="11021" max="11029" width="0" style="406" hidden="1" customWidth="1"/>
    <col min="11030" max="11262" width="8.88671875" style="406"/>
    <col min="11263" max="11263" width="46.21875" style="406" bestFit="1" customWidth="1"/>
    <col min="11264" max="11264" width="9.6640625" style="406" bestFit="1" customWidth="1"/>
    <col min="11265" max="11275" width="0" style="406" hidden="1" customWidth="1"/>
    <col min="11276" max="11276" width="17.44140625" style="406" customWidth="1"/>
    <col min="11277" max="11285" width="0" style="406" hidden="1" customWidth="1"/>
    <col min="11286" max="11518" width="8.88671875" style="406"/>
    <col min="11519" max="11519" width="46.21875" style="406" bestFit="1" customWidth="1"/>
    <col min="11520" max="11520" width="9.6640625" style="406" bestFit="1" customWidth="1"/>
    <col min="11521" max="11531" width="0" style="406" hidden="1" customWidth="1"/>
    <col min="11532" max="11532" width="17.44140625" style="406" customWidth="1"/>
    <col min="11533" max="11541" width="0" style="406" hidden="1" customWidth="1"/>
    <col min="11542" max="11774" width="8.88671875" style="406"/>
    <col min="11775" max="11775" width="46.21875" style="406" bestFit="1" customWidth="1"/>
    <col min="11776" max="11776" width="9.6640625" style="406" bestFit="1" customWidth="1"/>
    <col min="11777" max="11787" width="0" style="406" hidden="1" customWidth="1"/>
    <col min="11788" max="11788" width="17.44140625" style="406" customWidth="1"/>
    <col min="11789" max="11797" width="0" style="406" hidden="1" customWidth="1"/>
    <col min="11798" max="12030" width="8.88671875" style="406"/>
    <col min="12031" max="12031" width="46.21875" style="406" bestFit="1" customWidth="1"/>
    <col min="12032" max="12032" width="9.6640625" style="406" bestFit="1" customWidth="1"/>
    <col min="12033" max="12043" width="0" style="406" hidden="1" customWidth="1"/>
    <col min="12044" max="12044" width="17.44140625" style="406" customWidth="1"/>
    <col min="12045" max="12053" width="0" style="406" hidden="1" customWidth="1"/>
    <col min="12054" max="12286" width="8.88671875" style="406"/>
    <col min="12287" max="12287" width="46.21875" style="406" bestFit="1" customWidth="1"/>
    <col min="12288" max="12288" width="9.6640625" style="406" bestFit="1" customWidth="1"/>
    <col min="12289" max="12299" width="0" style="406" hidden="1" customWidth="1"/>
    <col min="12300" max="12300" width="17.44140625" style="406" customWidth="1"/>
    <col min="12301" max="12309" width="0" style="406" hidden="1" customWidth="1"/>
    <col min="12310" max="12542" width="8.88671875" style="406"/>
    <col min="12543" max="12543" width="46.21875" style="406" bestFit="1" customWidth="1"/>
    <col min="12544" max="12544" width="9.6640625" style="406" bestFit="1" customWidth="1"/>
    <col min="12545" max="12555" width="0" style="406" hidden="1" customWidth="1"/>
    <col min="12556" max="12556" width="17.44140625" style="406" customWidth="1"/>
    <col min="12557" max="12565" width="0" style="406" hidden="1" customWidth="1"/>
    <col min="12566" max="12798" width="8.88671875" style="406"/>
    <col min="12799" max="12799" width="46.21875" style="406" bestFit="1" customWidth="1"/>
    <col min="12800" max="12800" width="9.6640625" style="406" bestFit="1" customWidth="1"/>
    <col min="12801" max="12811" width="0" style="406" hidden="1" customWidth="1"/>
    <col min="12812" max="12812" width="17.44140625" style="406" customWidth="1"/>
    <col min="12813" max="12821" width="0" style="406" hidden="1" customWidth="1"/>
    <col min="12822" max="13054" width="8.88671875" style="406"/>
    <col min="13055" max="13055" width="46.21875" style="406" bestFit="1" customWidth="1"/>
    <col min="13056" max="13056" width="9.6640625" style="406" bestFit="1" customWidth="1"/>
    <col min="13057" max="13067" width="0" style="406" hidden="1" customWidth="1"/>
    <col min="13068" max="13068" width="17.44140625" style="406" customWidth="1"/>
    <col min="13069" max="13077" width="0" style="406" hidden="1" customWidth="1"/>
    <col min="13078" max="13310" width="8.88671875" style="406"/>
    <col min="13311" max="13311" width="46.21875" style="406" bestFit="1" customWidth="1"/>
    <col min="13312" max="13312" width="9.6640625" style="406" bestFit="1" customWidth="1"/>
    <col min="13313" max="13323" width="0" style="406" hidden="1" customWidth="1"/>
    <col min="13324" max="13324" width="17.44140625" style="406" customWidth="1"/>
    <col min="13325" max="13333" width="0" style="406" hidden="1" customWidth="1"/>
    <col min="13334" max="13566" width="8.88671875" style="406"/>
    <col min="13567" max="13567" width="46.21875" style="406" bestFit="1" customWidth="1"/>
    <col min="13568" max="13568" width="9.6640625" style="406" bestFit="1" customWidth="1"/>
    <col min="13569" max="13579" width="0" style="406" hidden="1" customWidth="1"/>
    <col min="13580" max="13580" width="17.44140625" style="406" customWidth="1"/>
    <col min="13581" max="13589" width="0" style="406" hidden="1" customWidth="1"/>
    <col min="13590" max="13822" width="8.88671875" style="406"/>
    <col min="13823" max="13823" width="46.21875" style="406" bestFit="1" customWidth="1"/>
    <col min="13824" max="13824" width="9.6640625" style="406" bestFit="1" customWidth="1"/>
    <col min="13825" max="13835" width="0" style="406" hidden="1" customWidth="1"/>
    <col min="13836" max="13836" width="17.44140625" style="406" customWidth="1"/>
    <col min="13837" max="13845" width="0" style="406" hidden="1" customWidth="1"/>
    <col min="13846" max="14078" width="8.88671875" style="406"/>
    <col min="14079" max="14079" width="46.21875" style="406" bestFit="1" customWidth="1"/>
    <col min="14080" max="14080" width="9.6640625" style="406" bestFit="1" customWidth="1"/>
    <col min="14081" max="14091" width="0" style="406" hidden="1" customWidth="1"/>
    <col min="14092" max="14092" width="17.44140625" style="406" customWidth="1"/>
    <col min="14093" max="14101" width="0" style="406" hidden="1" customWidth="1"/>
    <col min="14102" max="14334" width="8.88671875" style="406"/>
    <col min="14335" max="14335" width="46.21875" style="406" bestFit="1" customWidth="1"/>
    <col min="14336" max="14336" width="9.6640625" style="406" bestFit="1" customWidth="1"/>
    <col min="14337" max="14347" width="0" style="406" hidden="1" customWidth="1"/>
    <col min="14348" max="14348" width="17.44140625" style="406" customWidth="1"/>
    <col min="14349" max="14357" width="0" style="406" hidden="1" customWidth="1"/>
    <col min="14358" max="14590" width="8.88671875" style="406"/>
    <col min="14591" max="14591" width="46.21875" style="406" bestFit="1" customWidth="1"/>
    <col min="14592" max="14592" width="9.6640625" style="406" bestFit="1" customWidth="1"/>
    <col min="14593" max="14603" width="0" style="406" hidden="1" customWidth="1"/>
    <col min="14604" max="14604" width="17.44140625" style="406" customWidth="1"/>
    <col min="14605" max="14613" width="0" style="406" hidden="1" customWidth="1"/>
    <col min="14614" max="14846" width="8.88671875" style="406"/>
    <col min="14847" max="14847" width="46.21875" style="406" bestFit="1" customWidth="1"/>
    <col min="14848" max="14848" width="9.6640625" style="406" bestFit="1" customWidth="1"/>
    <col min="14849" max="14859" width="0" style="406" hidden="1" customWidth="1"/>
    <col min="14860" max="14860" width="17.44140625" style="406" customWidth="1"/>
    <col min="14861" max="14869" width="0" style="406" hidden="1" customWidth="1"/>
    <col min="14870" max="15102" width="8.88671875" style="406"/>
    <col min="15103" max="15103" width="46.21875" style="406" bestFit="1" customWidth="1"/>
    <col min="15104" max="15104" width="9.6640625" style="406" bestFit="1" customWidth="1"/>
    <col min="15105" max="15115" width="0" style="406" hidden="1" customWidth="1"/>
    <col min="15116" max="15116" width="17.44140625" style="406" customWidth="1"/>
    <col min="15117" max="15125" width="0" style="406" hidden="1" customWidth="1"/>
    <col min="15126" max="15358" width="8.88671875" style="406"/>
    <col min="15359" max="15359" width="46.21875" style="406" bestFit="1" customWidth="1"/>
    <col min="15360" max="15360" width="9.6640625" style="406" bestFit="1" customWidth="1"/>
    <col min="15361" max="15371" width="0" style="406" hidden="1" customWidth="1"/>
    <col min="15372" max="15372" width="17.44140625" style="406" customWidth="1"/>
    <col min="15373" max="15381" width="0" style="406" hidden="1" customWidth="1"/>
    <col min="15382" max="15614" width="8.88671875" style="406"/>
    <col min="15615" max="15615" width="46.21875" style="406" bestFit="1" customWidth="1"/>
    <col min="15616" max="15616" width="9.6640625" style="406" bestFit="1" customWidth="1"/>
    <col min="15617" max="15627" width="0" style="406" hidden="1" customWidth="1"/>
    <col min="15628" max="15628" width="17.44140625" style="406" customWidth="1"/>
    <col min="15629" max="15637" width="0" style="406" hidden="1" customWidth="1"/>
    <col min="15638" max="15870" width="8.88671875" style="406"/>
    <col min="15871" max="15871" width="46.21875" style="406" bestFit="1" customWidth="1"/>
    <col min="15872" max="15872" width="9.6640625" style="406" bestFit="1" customWidth="1"/>
    <col min="15873" max="15883" width="0" style="406" hidden="1" customWidth="1"/>
    <col min="15884" max="15884" width="17.44140625" style="406" customWidth="1"/>
    <col min="15885" max="15893" width="0" style="406" hidden="1" customWidth="1"/>
    <col min="15894" max="16126" width="8.88671875" style="406"/>
    <col min="16127" max="16127" width="46.21875" style="406" bestFit="1" customWidth="1"/>
    <col min="16128" max="16128" width="9.6640625" style="406" bestFit="1" customWidth="1"/>
    <col min="16129" max="16139" width="0" style="406" hidden="1" customWidth="1"/>
    <col min="16140" max="16140" width="17.44140625" style="406" customWidth="1"/>
    <col min="16141" max="16149" width="0" style="406" hidden="1" customWidth="1"/>
    <col min="16150" max="16382" width="8.88671875" style="406"/>
    <col min="16383" max="16384" width="12.6640625" style="406" customWidth="1"/>
  </cols>
  <sheetData>
    <row r="1" spans="1:15" s="405" customFormat="1" ht="16.2">
      <c r="A1" s="603" t="s">
        <v>249</v>
      </c>
      <c r="B1" s="603"/>
      <c r="C1" s="604"/>
      <c r="D1" s="604"/>
      <c r="E1" s="604"/>
      <c r="F1" s="604"/>
      <c r="G1" s="604"/>
      <c r="H1" s="604"/>
      <c r="I1" s="604"/>
      <c r="J1" s="604"/>
      <c r="K1" s="604"/>
      <c r="L1" s="604"/>
      <c r="M1" s="604"/>
      <c r="N1" s="604"/>
      <c r="O1" s="604"/>
    </row>
    <row r="2" spans="1:15" s="405" customFormat="1" ht="15.6">
      <c r="A2" s="605" t="s">
        <v>257</v>
      </c>
      <c r="B2" s="605"/>
      <c r="C2" s="606"/>
      <c r="D2" s="606"/>
      <c r="E2" s="606"/>
      <c r="F2" s="606"/>
      <c r="G2" s="606"/>
      <c r="H2" s="606"/>
      <c r="I2" s="606"/>
      <c r="J2" s="606"/>
      <c r="K2" s="606"/>
      <c r="L2" s="606"/>
      <c r="M2" s="606"/>
      <c r="N2" s="606"/>
      <c r="O2" s="606"/>
    </row>
    <row r="3" spans="1:15" s="405" customFormat="1" ht="15.6">
      <c r="A3" s="607" t="str">
        <f>'Fund 0666'!A3:O3</f>
        <v>December 2018</v>
      </c>
      <c r="B3" s="607"/>
      <c r="C3" s="608"/>
      <c r="D3" s="608"/>
      <c r="E3" s="608"/>
      <c r="F3" s="608"/>
      <c r="G3" s="608"/>
      <c r="H3" s="608"/>
      <c r="I3" s="608"/>
      <c r="J3" s="608"/>
      <c r="K3" s="608"/>
      <c r="L3" s="608"/>
      <c r="M3" s="608"/>
      <c r="N3" s="608"/>
      <c r="O3" s="608"/>
    </row>
    <row r="4" spans="1:15" s="405" customFormat="1">
      <c r="A4" s="394"/>
      <c r="B4" s="394"/>
      <c r="C4" s="390"/>
      <c r="D4" s="390"/>
      <c r="E4" s="390"/>
      <c r="F4" s="390"/>
      <c r="G4" s="390"/>
      <c r="H4" s="390"/>
      <c r="I4" s="395"/>
      <c r="J4" s="395"/>
      <c r="K4" s="395"/>
      <c r="L4" s="387"/>
      <c r="M4" s="387"/>
      <c r="N4" s="387"/>
      <c r="O4" s="387"/>
    </row>
    <row r="5" spans="1:15">
      <c r="A5" s="396"/>
      <c r="B5" s="396"/>
      <c r="C5" s="390"/>
      <c r="D5" s="390"/>
      <c r="E5" s="390"/>
      <c r="F5" s="390"/>
      <c r="G5" s="390"/>
      <c r="H5" s="390"/>
      <c r="I5" s="397"/>
      <c r="J5" s="397"/>
      <c r="K5" s="397"/>
      <c r="L5" s="390"/>
      <c r="M5" s="390"/>
      <c r="N5" s="390"/>
      <c r="O5" s="390"/>
    </row>
    <row r="6" spans="1:15" ht="15.6">
      <c r="A6" s="103"/>
      <c r="B6" s="103"/>
      <c r="C6" s="426"/>
      <c r="D6" s="426"/>
      <c r="E6" s="426"/>
      <c r="F6" s="426"/>
      <c r="G6" s="426"/>
      <c r="H6" s="426"/>
      <c r="I6" s="426"/>
      <c r="J6" s="426"/>
      <c r="K6" s="426"/>
      <c r="L6" s="426"/>
      <c r="M6" s="426"/>
      <c r="N6" s="426"/>
      <c r="O6" s="450" t="s">
        <v>521</v>
      </c>
    </row>
    <row r="7" spans="1:15" s="407" customFormat="1" ht="16.2" thickBot="1">
      <c r="A7" s="104"/>
      <c r="B7" s="104"/>
      <c r="C7" s="389" t="s">
        <v>522</v>
      </c>
      <c r="D7" s="389" t="s">
        <v>523</v>
      </c>
      <c r="E7" s="389" t="s">
        <v>524</v>
      </c>
      <c r="F7" s="389" t="s">
        <v>525</v>
      </c>
      <c r="G7" s="389" t="s">
        <v>526</v>
      </c>
      <c r="H7" s="389" t="s">
        <v>527</v>
      </c>
      <c r="I7" s="389" t="s">
        <v>528</v>
      </c>
      <c r="J7" s="389" t="s">
        <v>529</v>
      </c>
      <c r="K7" s="389" t="s">
        <v>530</v>
      </c>
      <c r="L7" s="389" t="s">
        <v>531</v>
      </c>
      <c r="M7" s="389" t="s">
        <v>532</v>
      </c>
      <c r="N7" s="389" t="s">
        <v>533</v>
      </c>
      <c r="O7" s="389" t="str">
        <f>'Fund 0666'!O7</f>
        <v>as of 12/31/18</v>
      </c>
    </row>
    <row r="8" spans="1:15" ht="16.2" thickTop="1">
      <c r="A8" s="103"/>
      <c r="B8" s="103"/>
      <c r="C8" s="97"/>
      <c r="D8" s="97"/>
      <c r="E8" s="97"/>
      <c r="F8" s="97"/>
      <c r="G8" s="97"/>
      <c r="H8" s="97"/>
      <c r="I8" s="105"/>
      <c r="J8" s="106"/>
      <c r="K8" s="106"/>
      <c r="L8" s="97"/>
      <c r="M8" s="97"/>
      <c r="N8" s="97"/>
      <c r="O8" s="97"/>
    </row>
    <row r="9" spans="1:15" ht="16.2" thickBot="1">
      <c r="A9" s="415" t="s">
        <v>252</v>
      </c>
      <c r="B9" s="444"/>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row>
    <row r="10" spans="1:15" ht="15.6">
      <c r="A10" s="103"/>
      <c r="B10" s="103"/>
      <c r="C10" s="97"/>
      <c r="D10" s="97"/>
      <c r="E10" s="97"/>
      <c r="F10" s="97"/>
      <c r="G10" s="97"/>
      <c r="H10" s="97"/>
      <c r="I10" s="105"/>
      <c r="J10" s="105"/>
      <c r="K10" s="105"/>
      <c r="L10" s="97"/>
      <c r="M10" s="97"/>
      <c r="N10" s="97"/>
      <c r="O10" s="97"/>
    </row>
    <row r="11" spans="1:15" ht="15.6">
      <c r="A11" s="495" t="s">
        <v>248</v>
      </c>
      <c r="B11" s="495" t="s">
        <v>343</v>
      </c>
      <c r="C11" s="97"/>
      <c r="D11" s="97"/>
      <c r="E11" s="97"/>
      <c r="F11" s="97"/>
      <c r="G11" s="97"/>
      <c r="H11" s="97"/>
      <c r="I11" s="105"/>
      <c r="J11" s="105"/>
      <c r="K11" s="105"/>
      <c r="L11" s="97"/>
      <c r="M11" s="97"/>
      <c r="N11" s="97"/>
      <c r="O11" s="97"/>
    </row>
    <row r="12" spans="1:15" ht="15.6">
      <c r="A12" s="103"/>
      <c r="B12" s="103"/>
      <c r="C12" s="97"/>
      <c r="D12" s="97"/>
      <c r="E12" s="97"/>
      <c r="F12" s="97"/>
      <c r="G12" s="97"/>
      <c r="H12" s="97"/>
      <c r="I12" s="105"/>
      <c r="J12" s="105"/>
      <c r="K12" s="105"/>
      <c r="L12" s="97"/>
      <c r="M12" s="97"/>
      <c r="N12" s="97"/>
      <c r="O12" s="97"/>
    </row>
    <row r="13" spans="1:15" ht="62.4">
      <c r="A13" s="103" t="s">
        <v>258</v>
      </c>
      <c r="B13" s="499" t="s">
        <v>556</v>
      </c>
      <c r="C13" s="97"/>
      <c r="D13" s="97">
        <v>1237.8599999999999</v>
      </c>
      <c r="E13" s="97">
        <v>287.83</v>
      </c>
      <c r="F13" s="97">
        <v>709.49</v>
      </c>
      <c r="G13" s="110"/>
      <c r="H13" s="97"/>
      <c r="I13" s="97"/>
      <c r="J13" s="97"/>
      <c r="K13" s="97"/>
      <c r="L13" s="97"/>
      <c r="M13" s="97"/>
      <c r="N13" s="97"/>
      <c r="O13" s="97">
        <f>ROUND(SUM(C13:N13),0)</f>
        <v>2235</v>
      </c>
    </row>
    <row r="14" spans="1:15" ht="15.6">
      <c r="A14" s="103"/>
      <c r="B14" s="103"/>
      <c r="C14" s="97"/>
      <c r="D14" s="97"/>
      <c r="E14" s="97"/>
      <c r="F14" s="97"/>
      <c r="G14" s="97"/>
      <c r="H14" s="97"/>
      <c r="I14" s="97"/>
      <c r="J14" s="97"/>
      <c r="K14" s="97"/>
      <c r="L14" s="97"/>
      <c r="M14" s="97"/>
      <c r="N14" s="97"/>
      <c r="O14" s="97"/>
    </row>
    <row r="15" spans="1:15" ht="15.6">
      <c r="A15" s="103"/>
      <c r="B15" s="103"/>
      <c r="C15" s="97"/>
      <c r="D15" s="97"/>
      <c r="E15" s="97"/>
      <c r="F15" s="97"/>
      <c r="G15" s="97"/>
      <c r="H15" s="97"/>
      <c r="I15" s="105"/>
      <c r="J15" s="105"/>
      <c r="K15" s="105"/>
      <c r="L15" s="97"/>
      <c r="M15" s="97"/>
      <c r="N15" s="97"/>
      <c r="O15" s="97"/>
    </row>
    <row r="16" spans="1:15" ht="15.6">
      <c r="A16" s="496" t="s">
        <v>247</v>
      </c>
      <c r="B16" s="496"/>
      <c r="C16" s="100">
        <f>SUM(C8:C15)</f>
        <v>0</v>
      </c>
      <c r="D16" s="100">
        <f t="shared" ref="D16:K16" si="1">SUM(D8:D15)</f>
        <v>1237.8599999999999</v>
      </c>
      <c r="E16" s="100">
        <f t="shared" si="1"/>
        <v>287.83</v>
      </c>
      <c r="F16" s="100">
        <f t="shared" si="1"/>
        <v>709.49</v>
      </c>
      <c r="G16" s="100">
        <f t="shared" si="1"/>
        <v>0</v>
      </c>
      <c r="H16" s="100">
        <f t="shared" si="1"/>
        <v>0</v>
      </c>
      <c r="I16" s="100">
        <f t="shared" si="1"/>
        <v>0</v>
      </c>
      <c r="J16" s="100">
        <f t="shared" si="1"/>
        <v>0</v>
      </c>
      <c r="K16" s="100">
        <f t="shared" si="1"/>
        <v>0</v>
      </c>
      <c r="L16" s="100">
        <f t="shared" ref="L16:N16" si="2">ROUND((SUM(L8:L15)),0)</f>
        <v>0</v>
      </c>
      <c r="M16" s="100">
        <f t="shared" si="2"/>
        <v>0</v>
      </c>
      <c r="N16" s="100">
        <f t="shared" si="2"/>
        <v>0</v>
      </c>
      <c r="O16" s="100">
        <f>SUM(C16:N16)</f>
        <v>2235.1799999999998</v>
      </c>
    </row>
    <row r="17" spans="1:15" ht="15.6">
      <c r="A17" s="103"/>
      <c r="B17" s="103"/>
      <c r="C17" s="97"/>
      <c r="D17" s="97"/>
      <c r="E17" s="97"/>
      <c r="F17" s="97"/>
      <c r="G17" s="97"/>
      <c r="H17" s="97"/>
      <c r="I17" s="111"/>
      <c r="J17" s="111"/>
      <c r="K17" s="111"/>
      <c r="L17" s="97"/>
      <c r="M17" s="97"/>
      <c r="N17" s="97"/>
      <c r="O17" s="97"/>
    </row>
    <row r="18" spans="1:15" ht="15.6">
      <c r="A18" s="495" t="s">
        <v>246</v>
      </c>
      <c r="B18" s="495"/>
      <c r="C18" s="97"/>
      <c r="D18" s="97"/>
      <c r="E18" s="97"/>
      <c r="F18" s="97"/>
      <c r="G18" s="97"/>
      <c r="H18" s="97"/>
      <c r="I18" s="111"/>
      <c r="J18" s="111"/>
      <c r="K18" s="111"/>
      <c r="L18" s="97"/>
      <c r="M18" s="97"/>
      <c r="N18" s="97"/>
      <c r="O18" s="97"/>
    </row>
    <row r="19" spans="1:15" ht="15.6">
      <c r="A19" s="112"/>
      <c r="B19" s="112"/>
      <c r="C19" s="97"/>
      <c r="D19" s="97"/>
      <c r="E19" s="97"/>
      <c r="F19" s="97"/>
      <c r="G19" s="97"/>
      <c r="H19" s="97"/>
      <c r="I19" s="111"/>
      <c r="J19" s="111"/>
      <c r="K19" s="111"/>
      <c r="L19" s="97"/>
      <c r="M19" s="97"/>
      <c r="N19" s="97"/>
      <c r="O19" s="97"/>
    </row>
    <row r="20" spans="1:15" ht="15.6">
      <c r="A20" s="107" t="s">
        <v>259</v>
      </c>
      <c r="B20" s="107"/>
      <c r="C20" s="97">
        <f>-C16</f>
        <v>0</v>
      </c>
      <c r="D20" s="97">
        <f t="shared" ref="D20:K20" si="3">-D16</f>
        <v>-1237.8599999999999</v>
      </c>
      <c r="E20" s="97">
        <f t="shared" si="3"/>
        <v>-287.83</v>
      </c>
      <c r="F20" s="97">
        <f t="shared" si="3"/>
        <v>-709.49</v>
      </c>
      <c r="G20" s="97">
        <f t="shared" si="3"/>
        <v>0</v>
      </c>
      <c r="H20" s="97">
        <f t="shared" si="3"/>
        <v>0</v>
      </c>
      <c r="I20" s="97">
        <f t="shared" si="3"/>
        <v>0</v>
      </c>
      <c r="J20" s="97">
        <f t="shared" si="3"/>
        <v>0</v>
      </c>
      <c r="K20" s="97">
        <f t="shared" si="3"/>
        <v>0</v>
      </c>
      <c r="L20" s="97">
        <f t="shared" ref="L20:N20" si="4">ROUND(-L16,0)</f>
        <v>0</v>
      </c>
      <c r="M20" s="97">
        <f t="shared" si="4"/>
        <v>0</v>
      </c>
      <c r="N20" s="97">
        <f t="shared" si="4"/>
        <v>0</v>
      </c>
      <c r="O20" s="97">
        <f>ROUND(SUM(C20:N20),0)</f>
        <v>-2235</v>
      </c>
    </row>
    <row r="21" spans="1:15" ht="15.6">
      <c r="A21" s="112"/>
      <c r="B21" s="112"/>
      <c r="C21" s="97"/>
      <c r="D21" s="97"/>
      <c r="E21" s="97"/>
      <c r="F21" s="97"/>
      <c r="G21" s="97"/>
      <c r="H21" s="97"/>
      <c r="I21" s="111"/>
      <c r="J21" s="111"/>
      <c r="K21" s="111"/>
      <c r="L21" s="97"/>
      <c r="M21" s="97"/>
      <c r="N21" s="97"/>
      <c r="O21" s="97"/>
    </row>
    <row r="22" spans="1:15" ht="15.6">
      <c r="A22" s="112"/>
      <c r="B22" s="112"/>
      <c r="C22" s="97"/>
      <c r="D22" s="97"/>
      <c r="E22" s="97"/>
      <c r="F22" s="97"/>
      <c r="G22" s="97"/>
      <c r="H22" s="97"/>
      <c r="I22" s="111"/>
      <c r="J22" s="111"/>
      <c r="K22" s="111"/>
      <c r="L22" s="97"/>
      <c r="M22" s="97"/>
      <c r="N22" s="97"/>
      <c r="O22" s="97"/>
    </row>
    <row r="23" spans="1:15" ht="15.6">
      <c r="A23" s="495" t="s">
        <v>245</v>
      </c>
      <c r="B23" s="495"/>
      <c r="C23" s="100">
        <f>SUM(C19:C22)</f>
        <v>0</v>
      </c>
      <c r="D23" s="100">
        <f t="shared" ref="D23:N23" si="5">SUM(D19:D22)</f>
        <v>-1237.8599999999999</v>
      </c>
      <c r="E23" s="100">
        <f t="shared" si="5"/>
        <v>-287.83</v>
      </c>
      <c r="F23" s="100">
        <f t="shared" si="5"/>
        <v>-709.49</v>
      </c>
      <c r="G23" s="100">
        <f t="shared" si="5"/>
        <v>0</v>
      </c>
      <c r="H23" s="100">
        <f t="shared" si="5"/>
        <v>0</v>
      </c>
      <c r="I23" s="100">
        <f t="shared" si="5"/>
        <v>0</v>
      </c>
      <c r="J23" s="100">
        <f t="shared" si="5"/>
        <v>0</v>
      </c>
      <c r="K23" s="100">
        <f t="shared" si="5"/>
        <v>0</v>
      </c>
      <c r="L23" s="100">
        <f t="shared" si="5"/>
        <v>0</v>
      </c>
      <c r="M23" s="100">
        <f t="shared" si="5"/>
        <v>0</v>
      </c>
      <c r="N23" s="100">
        <f t="shared" si="5"/>
        <v>0</v>
      </c>
      <c r="O23" s="100">
        <f>SUM(O19:O22)</f>
        <v>-2235</v>
      </c>
    </row>
    <row r="24" spans="1:15" ht="15.6">
      <c r="A24" s="103"/>
      <c r="B24" s="103"/>
      <c r="C24" s="97"/>
      <c r="D24" s="97"/>
      <c r="E24" s="97"/>
      <c r="F24" s="97"/>
      <c r="G24" s="97"/>
      <c r="H24" s="97"/>
      <c r="I24" s="111"/>
      <c r="J24" s="111"/>
      <c r="K24" s="111"/>
      <c r="L24" s="97"/>
      <c r="M24" s="97"/>
      <c r="N24" s="97"/>
      <c r="O24" s="97"/>
    </row>
    <row r="25" spans="1:15" ht="16.2" thickBot="1">
      <c r="A25" s="415" t="s">
        <v>244</v>
      </c>
      <c r="B25" s="415"/>
      <c r="C25" s="419">
        <f>+C9+C16+C23</f>
        <v>0</v>
      </c>
      <c r="D25" s="419">
        <f t="shared" ref="D25:N25" si="6">+D9+D16+D23</f>
        <v>0</v>
      </c>
      <c r="E25" s="419">
        <f t="shared" si="6"/>
        <v>0</v>
      </c>
      <c r="F25" s="419">
        <f t="shared" si="6"/>
        <v>0</v>
      </c>
      <c r="G25" s="419">
        <f t="shared" si="6"/>
        <v>0</v>
      </c>
      <c r="H25" s="419">
        <f t="shared" si="6"/>
        <v>0</v>
      </c>
      <c r="I25" s="419">
        <f t="shared" si="6"/>
        <v>0</v>
      </c>
      <c r="J25" s="419">
        <f t="shared" si="6"/>
        <v>0</v>
      </c>
      <c r="K25" s="419">
        <f t="shared" si="6"/>
        <v>0</v>
      </c>
      <c r="L25" s="419">
        <f t="shared" si="6"/>
        <v>0</v>
      </c>
      <c r="M25" s="419">
        <f t="shared" si="6"/>
        <v>0</v>
      </c>
      <c r="N25" s="419">
        <f t="shared" si="6"/>
        <v>0</v>
      </c>
      <c r="O25" s="419">
        <f>ROUND((+O9+O16+O23),0)</f>
        <v>0</v>
      </c>
    </row>
    <row r="26" spans="1:15" ht="15.6">
      <c r="A26" s="113"/>
      <c r="B26" s="113"/>
      <c r="C26" s="96"/>
      <c r="D26" s="96"/>
      <c r="E26" s="96"/>
      <c r="F26" s="96"/>
      <c r="G26" s="96"/>
      <c r="H26" s="96"/>
      <c r="I26" s="96"/>
      <c r="J26" s="96"/>
      <c r="K26" s="96"/>
      <c r="L26" s="96"/>
      <c r="M26" s="96"/>
      <c r="N26" s="96"/>
      <c r="O26" s="96"/>
    </row>
    <row r="27" spans="1:15" ht="15.6">
      <c r="A27" s="113"/>
      <c r="B27" s="113"/>
      <c r="C27" s="96"/>
      <c r="D27" s="96"/>
      <c r="E27" s="96"/>
      <c r="F27" s="96"/>
      <c r="G27" s="96"/>
      <c r="H27" s="96"/>
      <c r="I27" s="96"/>
      <c r="J27" s="96"/>
      <c r="K27" s="96"/>
      <c r="L27" s="96"/>
      <c r="M27" s="96"/>
      <c r="N27" s="96"/>
      <c r="O27" s="96"/>
    </row>
    <row r="28" spans="1:15" ht="15.6">
      <c r="A28" s="96" t="s">
        <v>260</v>
      </c>
      <c r="B28" s="96"/>
      <c r="C28" s="96"/>
      <c r="D28" s="96"/>
      <c r="E28" s="96"/>
      <c r="F28" s="96"/>
      <c r="G28" s="96"/>
      <c r="H28" s="96"/>
      <c r="I28" s="96"/>
      <c r="J28" s="96"/>
      <c r="K28" s="96"/>
      <c r="L28" s="96"/>
      <c r="M28" s="96"/>
      <c r="N28" s="96"/>
      <c r="O28" s="96"/>
    </row>
    <row r="29" spans="1:15" ht="15.6">
      <c r="A29" s="113"/>
      <c r="B29" s="113"/>
      <c r="C29" s="96"/>
      <c r="D29" s="96"/>
      <c r="E29" s="96"/>
      <c r="F29" s="96"/>
      <c r="G29" s="96"/>
      <c r="H29" s="96"/>
      <c r="I29" s="96"/>
      <c r="J29" s="96"/>
      <c r="K29" s="96"/>
      <c r="L29" s="96"/>
      <c r="M29" s="96"/>
      <c r="N29" s="96"/>
      <c r="O29" s="96"/>
    </row>
    <row r="30" spans="1:15" ht="15.6">
      <c r="A30" s="113"/>
      <c r="B30" s="113"/>
      <c r="C30" s="96"/>
      <c r="D30" s="96"/>
      <c r="E30" s="96"/>
      <c r="F30" s="96"/>
      <c r="G30" s="96"/>
      <c r="H30" s="96"/>
      <c r="I30" s="96"/>
      <c r="J30" s="96"/>
      <c r="K30" s="96"/>
      <c r="L30" s="96"/>
      <c r="M30" s="96"/>
      <c r="N30" s="96"/>
      <c r="O30" s="96"/>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85"/>
  <sheetViews>
    <sheetView zoomScale="80" zoomScaleNormal="80" zoomScaleSheetLayoutView="80" workbookViewId="0">
      <pane ySplit="6" topLeftCell="A13" activePane="bottomLeft" state="frozen"/>
      <selection activeCell="G35" sqref="G35"/>
      <selection pane="bottomLeft" activeCell="B31" sqref="B31"/>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46" t="s">
        <v>3</v>
      </c>
      <c r="B1" s="246"/>
      <c r="C1" s="246"/>
      <c r="D1" s="246"/>
      <c r="E1" s="246"/>
      <c r="F1" s="246"/>
      <c r="G1" s="246"/>
      <c r="H1" s="246"/>
      <c r="I1" s="246"/>
      <c r="J1" s="246"/>
      <c r="K1" s="246"/>
      <c r="L1" s="246"/>
      <c r="M1" s="246"/>
    </row>
    <row r="2" spans="1:15" s="9" customFormat="1" ht="15.6">
      <c r="A2" s="247" t="s">
        <v>323</v>
      </c>
      <c r="B2" s="247"/>
      <c r="C2" s="247"/>
      <c r="D2" s="247"/>
      <c r="E2" s="247"/>
      <c r="F2" s="247"/>
      <c r="G2" s="247"/>
      <c r="H2" s="247"/>
      <c r="I2" s="247"/>
      <c r="J2" s="247"/>
      <c r="K2" s="247"/>
      <c r="L2" s="247"/>
      <c r="M2" s="247"/>
    </row>
    <row r="3" spans="1:15" s="9" customFormat="1" ht="15.6">
      <c r="A3" s="169" t="s">
        <v>544</v>
      </c>
      <c r="B3" s="247"/>
      <c r="C3" s="247"/>
      <c r="D3" s="247"/>
      <c r="E3" s="247"/>
      <c r="F3" s="247"/>
      <c r="G3" s="247"/>
      <c r="H3" s="247"/>
      <c r="I3" s="247"/>
      <c r="J3" s="247"/>
      <c r="K3" s="247"/>
      <c r="L3" s="247"/>
      <c r="M3" s="247"/>
    </row>
    <row r="4" spans="1:15" s="9" customFormat="1" ht="15.6">
      <c r="A4" s="169"/>
      <c r="B4" s="247"/>
      <c r="C4" s="247"/>
      <c r="D4" s="247"/>
      <c r="E4" s="247"/>
      <c r="F4" s="247"/>
      <c r="G4" s="247"/>
      <c r="H4" s="247"/>
      <c r="I4" s="247"/>
      <c r="J4" s="247"/>
      <c r="K4" s="247"/>
      <c r="L4" s="247"/>
      <c r="M4" s="247"/>
    </row>
    <row r="5" spans="1:15" s="8" customFormat="1" ht="15.6">
      <c r="A5" s="248"/>
      <c r="B5" s="248"/>
      <c r="C5" s="248"/>
      <c r="D5" s="248"/>
      <c r="E5" s="248"/>
      <c r="F5" s="249"/>
      <c r="G5" s="249"/>
      <c r="H5" s="249"/>
      <c r="I5" s="248"/>
      <c r="J5" s="248"/>
      <c r="K5" s="248"/>
      <c r="L5" s="248"/>
      <c r="M5" s="248"/>
    </row>
    <row r="6" spans="1:15" s="28" customFormat="1" ht="32.25" customHeight="1">
      <c r="A6" s="250"/>
      <c r="B6" s="250" t="s">
        <v>40</v>
      </c>
      <c r="C6" s="250" t="s">
        <v>30</v>
      </c>
      <c r="D6" s="250" t="s">
        <v>161</v>
      </c>
      <c r="E6" s="250" t="s">
        <v>165</v>
      </c>
      <c r="F6" s="250" t="s">
        <v>218</v>
      </c>
      <c r="G6" s="250" t="s">
        <v>160</v>
      </c>
      <c r="H6" s="250" t="s">
        <v>32</v>
      </c>
      <c r="I6" s="250" t="s">
        <v>47</v>
      </c>
      <c r="J6" s="250" t="s">
        <v>48</v>
      </c>
      <c r="K6" s="250" t="s">
        <v>334</v>
      </c>
      <c r="L6" s="250" t="s">
        <v>33</v>
      </c>
      <c r="M6" s="250" t="s">
        <v>34</v>
      </c>
      <c r="N6" s="251"/>
    </row>
    <row r="7" spans="1:15" s="29" customFormat="1" ht="18" customHeight="1">
      <c r="A7" s="609" t="s">
        <v>41</v>
      </c>
      <c r="B7" s="610"/>
      <c r="C7" s="252"/>
      <c r="D7" s="252"/>
      <c r="E7" s="253"/>
      <c r="F7" s="253"/>
      <c r="G7" s="253"/>
      <c r="H7" s="253"/>
      <c r="I7" s="252"/>
      <c r="J7" s="252"/>
      <c r="K7" s="252"/>
      <c r="L7" s="252"/>
      <c r="M7" s="252"/>
      <c r="N7" s="254"/>
    </row>
    <row r="8" spans="1:15" s="29" customFormat="1" ht="18" customHeight="1">
      <c r="A8" s="451" t="s">
        <v>386</v>
      </c>
      <c r="B8" s="256" t="s">
        <v>430</v>
      </c>
      <c r="C8" s="257">
        <v>8151583</v>
      </c>
      <c r="D8" s="257">
        <f>I8-C8</f>
        <v>400843</v>
      </c>
      <c r="E8" s="257">
        <v>400843</v>
      </c>
      <c r="F8" s="258" t="s">
        <v>432</v>
      </c>
      <c r="G8" s="257">
        <v>0</v>
      </c>
      <c r="H8" s="258"/>
      <c r="I8" s="257">
        <v>8552426</v>
      </c>
      <c r="J8" s="257">
        <v>813404.95000000019</v>
      </c>
      <c r="K8" s="257">
        <v>6844628</v>
      </c>
      <c r="L8" s="257">
        <v>8552426</v>
      </c>
      <c r="M8" s="257">
        <v>0</v>
      </c>
      <c r="N8" s="259">
        <f>E8+G8-D8</f>
        <v>0</v>
      </c>
      <c r="O8" s="30"/>
    </row>
    <row r="9" spans="1:15" s="29" customFormat="1" ht="18" customHeight="1">
      <c r="A9" s="255" t="s">
        <v>387</v>
      </c>
      <c r="B9" s="256" t="s">
        <v>169</v>
      </c>
      <c r="C9" s="257">
        <f>9696400</f>
        <v>9696400</v>
      </c>
      <c r="D9" s="257">
        <f t="shared" ref="D9:D15" si="0">I9-C9</f>
        <v>2502860</v>
      </c>
      <c r="E9" s="257">
        <v>2502860</v>
      </c>
      <c r="F9" s="258" t="s">
        <v>496</v>
      </c>
      <c r="G9" s="257">
        <v>0</v>
      </c>
      <c r="H9" s="258"/>
      <c r="I9" s="257">
        <v>12199260</v>
      </c>
      <c r="J9" s="257">
        <v>490164.2099999999</v>
      </c>
      <c r="K9" s="257">
        <v>7320328</v>
      </c>
      <c r="L9" s="257">
        <v>12199260</v>
      </c>
      <c r="M9" s="257">
        <v>0</v>
      </c>
      <c r="N9" s="259">
        <f t="shared" ref="N9:N24" si="1">E9+G9-D9</f>
        <v>0</v>
      </c>
      <c r="O9" s="118"/>
    </row>
    <row r="10" spans="1:15" s="29" customFormat="1" ht="18" customHeight="1">
      <c r="A10" s="255" t="s">
        <v>388</v>
      </c>
      <c r="B10" s="256" t="s">
        <v>170</v>
      </c>
      <c r="C10" s="257">
        <v>3027634</v>
      </c>
      <c r="D10" s="257">
        <f t="shared" si="0"/>
        <v>141371</v>
      </c>
      <c r="E10" s="257">
        <v>141371</v>
      </c>
      <c r="F10" s="258" t="s">
        <v>432</v>
      </c>
      <c r="G10" s="257">
        <v>0</v>
      </c>
      <c r="H10" s="258"/>
      <c r="I10" s="257">
        <v>3169005</v>
      </c>
      <c r="J10" s="257">
        <v>0</v>
      </c>
      <c r="K10" s="257"/>
      <c r="L10" s="257">
        <v>3169005</v>
      </c>
      <c r="M10" s="257">
        <v>0</v>
      </c>
      <c r="N10" s="259">
        <f t="shared" si="1"/>
        <v>0</v>
      </c>
    </row>
    <row r="11" spans="1:15" s="29" customFormat="1" ht="18" customHeight="1">
      <c r="A11" s="255" t="s">
        <v>389</v>
      </c>
      <c r="B11" s="256" t="s">
        <v>171</v>
      </c>
      <c r="C11" s="257">
        <v>2500000</v>
      </c>
      <c r="D11" s="257">
        <f>I11-C11</f>
        <v>750000</v>
      </c>
      <c r="E11" s="257">
        <v>750000</v>
      </c>
      <c r="F11" s="260" t="s">
        <v>231</v>
      </c>
      <c r="G11" s="257">
        <v>0</v>
      </c>
      <c r="H11" s="260"/>
      <c r="I11" s="257">
        <v>3250000</v>
      </c>
      <c r="J11" s="257">
        <v>279978.32999999996</v>
      </c>
      <c r="K11" s="257">
        <v>2073469</v>
      </c>
      <c r="L11" s="257">
        <v>3250000</v>
      </c>
      <c r="M11" s="257">
        <v>0</v>
      </c>
      <c r="N11" s="259">
        <f>E11+G11-D11</f>
        <v>0</v>
      </c>
    </row>
    <row r="12" spans="1:15" s="29" customFormat="1" ht="18" customHeight="1">
      <c r="A12" s="255" t="s">
        <v>390</v>
      </c>
      <c r="B12" s="256" t="s">
        <v>204</v>
      </c>
      <c r="C12" s="257">
        <v>500018</v>
      </c>
      <c r="D12" s="257">
        <f t="shared" si="0"/>
        <v>2565</v>
      </c>
      <c r="E12" s="257">
        <v>2565</v>
      </c>
      <c r="F12" s="258" t="s">
        <v>229</v>
      </c>
      <c r="G12" s="257">
        <v>0</v>
      </c>
      <c r="H12" s="258"/>
      <c r="I12" s="257">
        <v>502583</v>
      </c>
      <c r="J12" s="257">
        <v>121704</v>
      </c>
      <c r="K12" s="257"/>
      <c r="L12" s="257">
        <v>502583</v>
      </c>
      <c r="M12" s="257">
        <v>0</v>
      </c>
      <c r="N12" s="259">
        <f t="shared" si="1"/>
        <v>0</v>
      </c>
    </row>
    <row r="13" spans="1:15" s="29" customFormat="1" ht="18" customHeight="1">
      <c r="A13" s="255" t="s">
        <v>391</v>
      </c>
      <c r="B13" s="256" t="s">
        <v>261</v>
      </c>
      <c r="C13" s="257">
        <v>830000</v>
      </c>
      <c r="D13" s="257">
        <f t="shared" si="0"/>
        <v>0</v>
      </c>
      <c r="E13" s="257">
        <v>0</v>
      </c>
      <c r="F13" s="258"/>
      <c r="G13" s="257">
        <v>0</v>
      </c>
      <c r="H13" s="258"/>
      <c r="I13" s="257">
        <v>830000</v>
      </c>
      <c r="J13" s="257">
        <v>0</v>
      </c>
      <c r="K13" s="257">
        <v>85910</v>
      </c>
      <c r="L13" s="257">
        <v>830000</v>
      </c>
      <c r="M13" s="257">
        <v>0</v>
      </c>
      <c r="N13" s="259">
        <f t="shared" si="1"/>
        <v>0</v>
      </c>
    </row>
    <row r="14" spans="1:15" s="29" customFormat="1" ht="18" customHeight="1">
      <c r="A14" s="255" t="s">
        <v>392</v>
      </c>
      <c r="B14" s="256" t="s">
        <v>205</v>
      </c>
      <c r="C14" s="257">
        <v>1413994</v>
      </c>
      <c r="D14" s="257">
        <f t="shared" si="0"/>
        <v>7249</v>
      </c>
      <c r="E14" s="257">
        <v>7249</v>
      </c>
      <c r="F14" s="258" t="s">
        <v>229</v>
      </c>
      <c r="G14" s="257">
        <v>0</v>
      </c>
      <c r="H14" s="258"/>
      <c r="I14" s="257">
        <v>1421243</v>
      </c>
      <c r="J14" s="257">
        <v>0</v>
      </c>
      <c r="K14" s="257"/>
      <c r="L14" s="257">
        <v>1421243</v>
      </c>
      <c r="M14" s="257">
        <v>0</v>
      </c>
      <c r="N14" s="259">
        <f>E14+G14-D14</f>
        <v>0</v>
      </c>
    </row>
    <row r="15" spans="1:15" s="29" customFormat="1" ht="18" customHeight="1">
      <c r="A15" s="255" t="s">
        <v>393</v>
      </c>
      <c r="B15" s="256" t="s">
        <v>124</v>
      </c>
      <c r="C15" s="257">
        <v>4688299</v>
      </c>
      <c r="D15" s="257">
        <f t="shared" si="0"/>
        <v>212556</v>
      </c>
      <c r="E15" s="257">
        <v>212556</v>
      </c>
      <c r="F15" s="258" t="s">
        <v>432</v>
      </c>
      <c r="G15" s="257">
        <v>0</v>
      </c>
      <c r="H15" s="258"/>
      <c r="I15" s="257">
        <v>4900855</v>
      </c>
      <c r="J15" s="257">
        <v>998222.2799999998</v>
      </c>
      <c r="K15" s="257"/>
      <c r="L15" s="257">
        <v>4900855</v>
      </c>
      <c r="M15" s="257">
        <v>0</v>
      </c>
      <c r="N15" s="259">
        <f>E15+G15-D15</f>
        <v>0</v>
      </c>
    </row>
    <row r="16" spans="1:15" s="32" customFormat="1" ht="18" customHeight="1">
      <c r="A16" s="261" t="s">
        <v>223</v>
      </c>
      <c r="B16" s="262"/>
      <c r="C16" s="263">
        <f>SUM(C8:C15)</f>
        <v>30807928</v>
      </c>
      <c r="D16" s="263">
        <f>SUM(D8:D15)</f>
        <v>4017444</v>
      </c>
      <c r="E16" s="263">
        <f>SUM(E8:E15)</f>
        <v>4017444</v>
      </c>
      <c r="F16" s="263"/>
      <c r="G16" s="263">
        <f>SUM(G8:G15)</f>
        <v>0</v>
      </c>
      <c r="H16" s="263"/>
      <c r="I16" s="263">
        <f>SUM(I8:I15)</f>
        <v>34825372</v>
      </c>
      <c r="J16" s="263">
        <f>SUM(J8:J15)</f>
        <v>2703473.77</v>
      </c>
      <c r="K16" s="263">
        <f>SUM(K8:K15)</f>
        <v>16324335</v>
      </c>
      <c r="L16" s="263">
        <f>SUM(L8:L15)</f>
        <v>34825372</v>
      </c>
      <c r="M16" s="263">
        <f>SUM(M8:M15)</f>
        <v>0</v>
      </c>
      <c r="N16" s="259"/>
    </row>
    <row r="17" spans="1:14" s="33" customFormat="1" ht="18" customHeight="1">
      <c r="A17" s="264"/>
      <c r="B17" s="265"/>
      <c r="C17" s="264"/>
      <c r="D17" s="264"/>
      <c r="E17" s="266"/>
      <c r="F17" s="267"/>
      <c r="G17" s="268"/>
      <c r="H17" s="267"/>
      <c r="I17" s="264"/>
      <c r="J17" s="264"/>
      <c r="K17" s="264"/>
      <c r="L17" s="264"/>
      <c r="M17" s="264"/>
      <c r="N17" s="259">
        <f t="shared" si="1"/>
        <v>0</v>
      </c>
    </row>
    <row r="18" spans="1:14" s="31" customFormat="1" ht="18" customHeight="1" thickBot="1">
      <c r="A18" s="269" t="s">
        <v>224</v>
      </c>
      <c r="B18" s="270"/>
      <c r="C18" s="271">
        <f>C16</f>
        <v>30807928</v>
      </c>
      <c r="D18" s="271">
        <f t="shared" ref="D18:M18" si="2">D16</f>
        <v>4017444</v>
      </c>
      <c r="E18" s="271">
        <f t="shared" si="2"/>
        <v>4017444</v>
      </c>
      <c r="F18" s="271"/>
      <c r="G18" s="271">
        <f t="shared" si="2"/>
        <v>0</v>
      </c>
      <c r="H18" s="271"/>
      <c r="I18" s="271">
        <f t="shared" si="2"/>
        <v>34825372</v>
      </c>
      <c r="J18" s="271">
        <f t="shared" si="2"/>
        <v>2703473.77</v>
      </c>
      <c r="K18" s="271">
        <f t="shared" si="2"/>
        <v>16324335</v>
      </c>
      <c r="L18" s="271">
        <f t="shared" si="2"/>
        <v>34825372</v>
      </c>
      <c r="M18" s="271">
        <f t="shared" si="2"/>
        <v>0</v>
      </c>
      <c r="N18" s="259">
        <f t="shared" si="1"/>
        <v>0</v>
      </c>
    </row>
    <row r="19" spans="1:14" s="31" customFormat="1" ht="18" customHeight="1" thickTop="1">
      <c r="A19" s="264"/>
      <c r="B19" s="265"/>
      <c r="C19" s="264"/>
      <c r="D19" s="264"/>
      <c r="E19" s="266"/>
      <c r="F19" s="267"/>
      <c r="G19" s="268"/>
      <c r="H19" s="267"/>
      <c r="I19" s="264"/>
      <c r="J19" s="264"/>
      <c r="K19" s="264"/>
      <c r="L19" s="264"/>
      <c r="M19" s="264"/>
      <c r="N19" s="259">
        <f t="shared" si="1"/>
        <v>0</v>
      </c>
    </row>
    <row r="20" spans="1:14" s="29" customFormat="1" ht="18" customHeight="1">
      <c r="A20" s="264"/>
      <c r="B20" s="265"/>
      <c r="C20" s="264"/>
      <c r="D20" s="264"/>
      <c r="E20" s="266"/>
      <c r="F20" s="267"/>
      <c r="G20" s="268"/>
      <c r="H20" s="267"/>
      <c r="I20" s="264"/>
      <c r="J20" s="264"/>
      <c r="K20" s="264"/>
      <c r="L20" s="264"/>
      <c r="M20" s="264"/>
      <c r="N20" s="259">
        <f t="shared" si="1"/>
        <v>0</v>
      </c>
    </row>
    <row r="21" spans="1:14" s="34" customFormat="1" ht="18" customHeight="1">
      <c r="A21" s="272" t="s">
        <v>42</v>
      </c>
      <c r="B21" s="273"/>
      <c r="C21" s="274"/>
      <c r="D21" s="274"/>
      <c r="E21" s="274"/>
      <c r="F21" s="275"/>
      <c r="G21" s="276"/>
      <c r="H21" s="275"/>
      <c r="I21" s="274"/>
      <c r="J21" s="274"/>
      <c r="K21" s="274"/>
      <c r="L21" s="274"/>
      <c r="M21" s="274"/>
      <c r="N21" s="259">
        <f t="shared" si="1"/>
        <v>0</v>
      </c>
    </row>
    <row r="22" spans="1:14" s="35" customFormat="1" ht="18" customHeight="1">
      <c r="A22" s="277" t="s">
        <v>4</v>
      </c>
      <c r="B22" s="278"/>
      <c r="C22" s="257">
        <v>21781486</v>
      </c>
      <c r="D22" s="257">
        <f>I22-C22</f>
        <v>2800900</v>
      </c>
      <c r="E22" s="257">
        <v>2800900</v>
      </c>
      <c r="F22" s="258"/>
      <c r="G22" s="257">
        <v>0</v>
      </c>
      <c r="H22" s="258"/>
      <c r="I22" s="257">
        <v>24582386</v>
      </c>
      <c r="J22" s="257">
        <v>1912416.5500000003</v>
      </c>
      <c r="K22" s="257">
        <v>16324335</v>
      </c>
      <c r="L22" s="257">
        <v>24582386</v>
      </c>
      <c r="M22" s="257">
        <v>0</v>
      </c>
      <c r="N22" s="259">
        <f>E22+G22-D22</f>
        <v>0</v>
      </c>
    </row>
    <row r="23" spans="1:14" s="29" customFormat="1" ht="18" customHeight="1">
      <c r="A23" s="279"/>
      <c r="B23" s="278" t="s">
        <v>38</v>
      </c>
      <c r="C23" s="280">
        <f>C22</f>
        <v>21781486</v>
      </c>
      <c r="D23" s="280">
        <f>D22</f>
        <v>2800900</v>
      </c>
      <c r="E23" s="280">
        <f>E22</f>
        <v>2800900</v>
      </c>
      <c r="F23" s="281"/>
      <c r="G23" s="280">
        <f>G22</f>
        <v>0</v>
      </c>
      <c r="H23" s="281"/>
      <c r="I23" s="280">
        <f>I22</f>
        <v>24582386</v>
      </c>
      <c r="J23" s="280">
        <f>J22</f>
        <v>1912416.5500000003</v>
      </c>
      <c r="K23" s="280">
        <f>K22</f>
        <v>16324335</v>
      </c>
      <c r="L23" s="280">
        <f>L22</f>
        <v>24582386</v>
      </c>
      <c r="M23" s="280">
        <f>M22</f>
        <v>0</v>
      </c>
      <c r="N23" s="259">
        <f t="shared" si="1"/>
        <v>0</v>
      </c>
    </row>
    <row r="24" spans="1:14" s="29" customFormat="1" ht="18" customHeight="1">
      <c r="A24" s="282" t="s">
        <v>6</v>
      </c>
      <c r="B24" s="278"/>
      <c r="C24" s="257">
        <f>9026442</f>
        <v>9026442</v>
      </c>
      <c r="D24" s="257">
        <f>I24-C24</f>
        <v>1216544</v>
      </c>
      <c r="E24" s="257">
        <v>1216544</v>
      </c>
      <c r="F24" s="258"/>
      <c r="G24" s="257">
        <v>0</v>
      </c>
      <c r="H24" s="258"/>
      <c r="I24" s="257">
        <v>10242986</v>
      </c>
      <c r="J24" s="257">
        <v>791057.22000000032</v>
      </c>
      <c r="K24" s="257">
        <v>0</v>
      </c>
      <c r="L24" s="257">
        <v>10242986</v>
      </c>
      <c r="M24" s="283">
        <v>0</v>
      </c>
      <c r="N24" s="259">
        <f t="shared" si="1"/>
        <v>0</v>
      </c>
    </row>
    <row r="25" spans="1:14" s="29" customFormat="1" ht="18" customHeight="1" thickBot="1">
      <c r="A25" s="269" t="s">
        <v>36</v>
      </c>
      <c r="B25" s="269"/>
      <c r="C25" s="271">
        <f>SUM(C23,C24)</f>
        <v>30807928</v>
      </c>
      <c r="D25" s="271">
        <f>SUM(D23,D24)</f>
        <v>4017444</v>
      </c>
      <c r="E25" s="271">
        <f>SUM(E23,E24)</f>
        <v>4017444</v>
      </c>
      <c r="F25" s="271"/>
      <c r="G25" s="271">
        <f>SUM(G23,G24)</f>
        <v>0</v>
      </c>
      <c r="H25" s="271"/>
      <c r="I25" s="271">
        <f>SUM(I23,I24)</f>
        <v>34825372</v>
      </c>
      <c r="J25" s="271">
        <f>SUM(J23,J24)</f>
        <v>2703473.7700000005</v>
      </c>
      <c r="K25" s="271">
        <f>SUM(K23,K24)</f>
        <v>16324335</v>
      </c>
      <c r="L25" s="271">
        <f>SUM(L23,L24)</f>
        <v>34825372</v>
      </c>
      <c r="M25" s="271">
        <f>SUM(M23,M24)</f>
        <v>0</v>
      </c>
      <c r="N25" s="259">
        <f>E25+G25-D25</f>
        <v>0</v>
      </c>
    </row>
    <row r="26" spans="1:14" s="29" customFormat="1" ht="16.5" customHeight="1" thickTop="1">
      <c r="A26" s="273"/>
      <c r="B26" s="278"/>
      <c r="C26" s="284"/>
      <c r="D26" s="284"/>
      <c r="E26" s="284"/>
      <c r="F26" s="284"/>
      <c r="G26" s="284"/>
      <c r="H26" s="284"/>
      <c r="I26" s="284"/>
      <c r="J26" s="284"/>
      <c r="K26" s="284"/>
      <c r="L26" s="284"/>
      <c r="M26" s="284"/>
      <c r="N26" s="259"/>
    </row>
    <row r="27" spans="1:14" s="29" customFormat="1" ht="16.5" customHeight="1">
      <c r="A27" s="285" t="s">
        <v>39</v>
      </c>
      <c r="B27" s="278"/>
      <c r="C27" s="284"/>
      <c r="D27" s="284"/>
      <c r="E27" s="284"/>
      <c r="F27" s="284"/>
      <c r="G27" s="284"/>
      <c r="H27" s="284"/>
      <c r="I27" s="284"/>
      <c r="J27" s="284"/>
      <c r="K27" s="284"/>
      <c r="L27" s="284"/>
      <c r="M27" s="284"/>
      <c r="N27" s="254"/>
    </row>
    <row r="28" spans="1:14" s="29" customFormat="1" ht="16.5" customHeight="1">
      <c r="A28" s="252" t="s">
        <v>231</v>
      </c>
      <c r="B28" s="462" t="s">
        <v>396</v>
      </c>
      <c r="C28" s="284"/>
      <c r="D28" s="284"/>
      <c r="E28" s="284"/>
      <c r="F28" s="284"/>
      <c r="G28" s="284"/>
      <c r="H28" s="284"/>
      <c r="I28" s="284"/>
      <c r="J28" s="284"/>
      <c r="K28" s="284"/>
      <c r="L28" s="284"/>
      <c r="M28" s="284"/>
      <c r="N28" s="254"/>
    </row>
    <row r="29" spans="1:14" s="29" customFormat="1" ht="16.5" customHeight="1">
      <c r="A29" s="457" t="s">
        <v>227</v>
      </c>
      <c r="B29" s="289" t="s">
        <v>377</v>
      </c>
      <c r="C29" s="288"/>
      <c r="D29" s="287"/>
      <c r="E29" s="287"/>
      <c r="F29" s="287"/>
      <c r="G29" s="287"/>
      <c r="H29" s="287"/>
      <c r="I29" s="287"/>
      <c r="J29" s="287"/>
      <c r="K29" s="287"/>
      <c r="L29" s="287"/>
      <c r="M29" s="287"/>
      <c r="N29" s="254"/>
    </row>
    <row r="30" spans="1:14" s="29" customFormat="1" ht="16.5" customHeight="1">
      <c r="A30" s="286" t="s">
        <v>229</v>
      </c>
      <c r="B30" s="289" t="s">
        <v>394</v>
      </c>
      <c r="C30" s="290"/>
      <c r="D30" s="290"/>
      <c r="E30" s="290"/>
      <c r="F30" s="290"/>
      <c r="G30" s="290"/>
      <c r="H30" s="290"/>
      <c r="I30" s="290"/>
      <c r="J30" s="290"/>
      <c r="K30" s="290"/>
      <c r="L30" s="290"/>
      <c r="M30" s="290"/>
      <c r="N30" s="254"/>
    </row>
    <row r="31" spans="1:14" s="29" customFormat="1" ht="16.5" customHeight="1">
      <c r="A31" s="457" t="s">
        <v>404</v>
      </c>
      <c r="B31" s="289" t="s">
        <v>407</v>
      </c>
      <c r="C31" s="290"/>
      <c r="D31" s="290"/>
      <c r="E31" s="290"/>
      <c r="F31" s="290"/>
      <c r="G31" s="290"/>
      <c r="H31" s="290"/>
      <c r="I31" s="290"/>
      <c r="J31" s="290"/>
      <c r="K31" s="290"/>
      <c r="L31" s="290"/>
      <c r="M31" s="290"/>
      <c r="N31" s="254"/>
    </row>
    <row r="32" spans="1:14" s="29" customFormat="1" ht="16.5" customHeight="1">
      <c r="A32" s="286"/>
      <c r="B32" s="289"/>
      <c r="C32" s="36"/>
      <c r="D32" s="36"/>
      <c r="E32" s="36"/>
      <c r="F32" s="36"/>
      <c r="G32" s="36"/>
      <c r="H32" s="36"/>
      <c r="I32" s="36"/>
      <c r="J32" s="36"/>
      <c r="K32" s="36"/>
      <c r="L32" s="36"/>
      <c r="M32" s="36"/>
    </row>
    <row r="33" spans="1:9" s="29" customFormat="1" ht="15.6">
      <c r="A33" s="420"/>
      <c r="B33" s="254"/>
      <c r="F33" s="37"/>
      <c r="G33" s="37"/>
      <c r="H33" s="37"/>
    </row>
    <row r="34" spans="1:9" s="29" customFormat="1" ht="14.4">
      <c r="A34" s="35"/>
      <c r="B34" s="35"/>
      <c r="F34" s="37"/>
      <c r="G34" s="37"/>
      <c r="H34" s="37"/>
    </row>
    <row r="35" spans="1:9" s="29" customFormat="1" ht="14.4">
      <c r="A35" s="61"/>
      <c r="B35" s="35"/>
      <c r="F35" s="37"/>
      <c r="G35" s="37"/>
      <c r="H35" s="37"/>
      <c r="I35" s="39"/>
    </row>
    <row r="36" spans="1:9" s="29" customFormat="1" ht="14.4">
      <c r="A36" s="61"/>
      <c r="B36" s="35"/>
      <c r="F36" s="37"/>
      <c r="G36" s="37"/>
      <c r="H36" s="37"/>
      <c r="I36" s="39"/>
    </row>
    <row r="37" spans="1:9" s="29" customFormat="1" ht="14.4">
      <c r="A37" s="61"/>
      <c r="B37" s="35"/>
      <c r="F37" s="37"/>
      <c r="G37" s="37"/>
      <c r="H37" s="37"/>
    </row>
    <row r="38" spans="1:9" s="29" customFormat="1" ht="14.4">
      <c r="A38" s="61"/>
      <c r="B38" s="35"/>
      <c r="F38" s="37"/>
      <c r="G38" s="37"/>
      <c r="H38" s="37"/>
    </row>
    <row r="39" spans="1:9" s="29" customFormat="1" ht="14.4">
      <c r="A39" s="61"/>
      <c r="B39" s="35"/>
      <c r="F39" s="37"/>
      <c r="G39" s="37"/>
      <c r="H39" s="37"/>
    </row>
    <row r="40" spans="1:9" s="29" customFormat="1" ht="14.4">
      <c r="A40" s="61"/>
      <c r="B40" s="35"/>
      <c r="F40" s="37"/>
      <c r="G40" s="37"/>
      <c r="H40" s="37"/>
    </row>
    <row r="41" spans="1:9" s="29" customFormat="1" ht="14.4">
      <c r="A41" s="61"/>
      <c r="B41" s="35"/>
      <c r="F41" s="37"/>
      <c r="G41" s="37"/>
      <c r="H41" s="37"/>
    </row>
    <row r="42" spans="1:9" s="29" customFormat="1" ht="14.4">
      <c r="A42" s="61"/>
      <c r="B42" s="35"/>
      <c r="F42" s="37"/>
      <c r="G42" s="37"/>
      <c r="H42" s="37"/>
    </row>
    <row r="43" spans="1:9" s="29" customFormat="1" ht="14.4">
      <c r="A43" s="61"/>
      <c r="B43" s="35"/>
      <c r="F43" s="37"/>
      <c r="G43" s="37"/>
      <c r="H43" s="37"/>
    </row>
    <row r="44" spans="1:9" s="29" customFormat="1" ht="14.4">
      <c r="A44" s="61"/>
      <c r="B44" s="35"/>
      <c r="F44" s="37"/>
      <c r="G44" s="37"/>
      <c r="H44" s="37"/>
    </row>
    <row r="45" spans="1:9" s="29" customFormat="1" ht="14.4">
      <c r="A45" s="61"/>
      <c r="B45" s="35"/>
      <c r="F45" s="37"/>
      <c r="G45" s="37"/>
      <c r="H45" s="37"/>
    </row>
    <row r="46" spans="1:9" s="29" customFormat="1" ht="14.4">
      <c r="A46" s="61"/>
      <c r="B46" s="35"/>
      <c r="F46" s="37"/>
      <c r="G46" s="37"/>
      <c r="H46" s="37"/>
    </row>
    <row r="47" spans="1:9" s="29" customFormat="1" ht="13.8">
      <c r="A47" s="38"/>
      <c r="F47" s="37"/>
      <c r="G47" s="37"/>
      <c r="H47" s="37"/>
    </row>
    <row r="48" spans="1:9" s="29" customFormat="1" ht="13.8">
      <c r="A48" s="38"/>
      <c r="F48" s="37"/>
      <c r="G48" s="37"/>
      <c r="H48" s="37"/>
    </row>
    <row r="49" spans="1:8" s="29" customFormat="1" ht="13.8">
      <c r="A49" s="38"/>
      <c r="F49" s="37"/>
      <c r="G49" s="37"/>
      <c r="H49" s="37"/>
    </row>
    <row r="50" spans="1:8" s="29" customFormat="1" ht="13.8">
      <c r="A50" s="38"/>
      <c r="F50" s="37"/>
      <c r="G50" s="37"/>
      <c r="H50" s="37"/>
    </row>
    <row r="51" spans="1:8" s="29" customFormat="1" ht="13.8">
      <c r="A51" s="38"/>
      <c r="F51" s="37"/>
      <c r="G51" s="37"/>
      <c r="H51" s="37"/>
    </row>
    <row r="52" spans="1:8" s="29" customFormat="1" ht="13.8">
      <c r="A52" s="38"/>
      <c r="F52" s="37"/>
      <c r="G52" s="37"/>
      <c r="H52" s="37"/>
    </row>
    <row r="53" spans="1:8" s="29" customFormat="1" ht="13.8">
      <c r="A53" s="38"/>
      <c r="F53" s="37"/>
      <c r="G53" s="37"/>
      <c r="H53" s="37"/>
    </row>
    <row r="54" spans="1:8" s="29" customFormat="1" ht="13.8">
      <c r="A54" s="38"/>
      <c r="F54" s="37"/>
      <c r="G54" s="37"/>
      <c r="H54" s="37"/>
    </row>
    <row r="55" spans="1:8" s="29" customFormat="1" ht="13.8">
      <c r="F55" s="37"/>
      <c r="G55" s="37"/>
      <c r="H55" s="37"/>
    </row>
    <row r="56" spans="1:8" s="29" customFormat="1" ht="13.8">
      <c r="F56" s="37"/>
      <c r="G56" s="37"/>
      <c r="H56" s="37"/>
    </row>
    <row r="57" spans="1:8" s="29" customFormat="1" ht="13.8">
      <c r="F57" s="37"/>
      <c r="G57" s="37"/>
      <c r="H57" s="37"/>
    </row>
    <row r="58" spans="1:8" s="29" customFormat="1" ht="13.8">
      <c r="F58" s="37"/>
      <c r="G58" s="37"/>
      <c r="H58" s="37"/>
    </row>
    <row r="59" spans="1:8" s="29" customFormat="1" ht="13.8">
      <c r="F59" s="37"/>
      <c r="G59" s="37"/>
      <c r="H59" s="37"/>
    </row>
    <row r="60" spans="1:8" s="29" customFormat="1" ht="13.8">
      <c r="F60" s="37"/>
      <c r="G60" s="37"/>
      <c r="H60" s="37"/>
    </row>
    <row r="61" spans="1:8" s="29" customFormat="1" ht="13.8">
      <c r="F61" s="37"/>
      <c r="G61" s="37"/>
      <c r="H61" s="37"/>
    </row>
    <row r="62" spans="1:8" s="29" customFormat="1" ht="13.8">
      <c r="F62" s="37"/>
      <c r="G62" s="37"/>
      <c r="H62" s="37"/>
    </row>
    <row r="63" spans="1:8" s="29" customFormat="1" ht="13.8">
      <c r="F63" s="37"/>
      <c r="G63" s="37"/>
      <c r="H63" s="37"/>
    </row>
    <row r="64" spans="1:8" s="29" customFormat="1" ht="13.8">
      <c r="F64" s="37"/>
      <c r="G64" s="37"/>
      <c r="H64" s="37"/>
    </row>
    <row r="65" spans="6:8" s="29" customFormat="1" ht="13.8">
      <c r="F65" s="37"/>
      <c r="G65" s="37"/>
      <c r="H65" s="37"/>
    </row>
    <row r="66" spans="6:8" s="29" customFormat="1" ht="13.8">
      <c r="F66" s="37"/>
      <c r="G66" s="37"/>
      <c r="H66" s="37"/>
    </row>
    <row r="67" spans="6:8" s="29" customFormat="1" ht="13.8">
      <c r="F67" s="37"/>
      <c r="G67" s="37"/>
      <c r="H67" s="37"/>
    </row>
    <row r="68" spans="6:8" s="29" customFormat="1" ht="13.8">
      <c r="F68" s="37"/>
      <c r="G68" s="37"/>
      <c r="H68" s="37"/>
    </row>
    <row r="69" spans="6:8" s="29" customFormat="1" ht="13.8">
      <c r="F69" s="37"/>
      <c r="G69" s="37"/>
      <c r="H69" s="37"/>
    </row>
    <row r="70" spans="6:8" s="29" customFormat="1" ht="13.8">
      <c r="F70" s="37"/>
      <c r="G70" s="37"/>
      <c r="H70" s="37"/>
    </row>
    <row r="71" spans="6:8" s="29" customFormat="1" ht="13.8">
      <c r="F71" s="37"/>
      <c r="G71" s="37"/>
      <c r="H71" s="37"/>
    </row>
    <row r="72" spans="6:8" s="29" customFormat="1" ht="13.8">
      <c r="F72" s="37"/>
      <c r="G72" s="37"/>
      <c r="H72" s="37"/>
    </row>
    <row r="73" spans="6:8" s="29" customFormat="1" ht="13.8">
      <c r="F73" s="37"/>
      <c r="G73" s="37"/>
      <c r="H73" s="37"/>
    </row>
    <row r="74" spans="6:8" s="29" customFormat="1" ht="13.8">
      <c r="F74" s="37"/>
      <c r="G74" s="37"/>
      <c r="H74" s="37"/>
    </row>
    <row r="75" spans="6:8" s="29" customFormat="1" ht="13.8">
      <c r="F75" s="37"/>
      <c r="G75" s="37"/>
      <c r="H75" s="37"/>
    </row>
    <row r="76" spans="6:8" s="29" customFormat="1" ht="13.8">
      <c r="F76" s="37"/>
      <c r="G76" s="37"/>
      <c r="H76" s="37"/>
    </row>
    <row r="77" spans="6:8" s="29" customFormat="1" ht="13.8">
      <c r="F77" s="37"/>
      <c r="G77" s="37"/>
      <c r="H77" s="37"/>
    </row>
    <row r="78" spans="6:8" s="29" customFormat="1" ht="13.8">
      <c r="F78" s="37"/>
      <c r="G78" s="37"/>
      <c r="H78" s="37"/>
    </row>
    <row r="79" spans="6:8" s="29" customFormat="1" ht="13.8">
      <c r="F79" s="37"/>
      <c r="G79" s="37"/>
      <c r="H79" s="37"/>
    </row>
    <row r="80" spans="6:8" s="29" customFormat="1" ht="13.8">
      <c r="F80" s="37"/>
      <c r="G80" s="37"/>
      <c r="H80" s="37"/>
    </row>
    <row r="81" spans="6:8" s="29" customFormat="1" ht="13.8">
      <c r="F81" s="37"/>
      <c r="G81" s="37"/>
      <c r="H81" s="37"/>
    </row>
    <row r="82" spans="6:8" s="29" customFormat="1" ht="13.8">
      <c r="F82" s="37"/>
      <c r="G82" s="37"/>
      <c r="H82" s="37"/>
    </row>
    <row r="83" spans="6:8" s="29" customFormat="1" ht="13.8">
      <c r="F83" s="37"/>
      <c r="G83" s="37"/>
      <c r="H83" s="37"/>
    </row>
    <row r="84" spans="6:8" s="29" customFormat="1" ht="13.8">
      <c r="F84" s="37"/>
      <c r="G84" s="37"/>
      <c r="H84" s="37"/>
    </row>
    <row r="85" spans="6:8" s="29" customFormat="1" ht="13.8">
      <c r="F85" s="37"/>
      <c r="G85" s="37"/>
      <c r="H85" s="37"/>
    </row>
  </sheetData>
  <mergeCells count="1">
    <mergeCell ref="A7:B7"/>
  </mergeCells>
  <phoneticPr fontId="25"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12" t="s">
        <v>3</v>
      </c>
      <c r="B1" s="612"/>
      <c r="C1" s="612"/>
      <c r="D1" s="45"/>
      <c r="E1" s="45"/>
      <c r="F1" s="45"/>
      <c r="G1" s="45"/>
      <c r="H1" s="45"/>
      <c r="I1" s="45"/>
      <c r="J1" s="45"/>
      <c r="K1" s="45"/>
      <c r="L1" s="45"/>
      <c r="M1" s="46"/>
      <c r="N1" s="47"/>
      <c r="O1" s="48"/>
      <c r="P1" s="48"/>
    </row>
    <row r="2" spans="1:16" s="9" customFormat="1" ht="15.6">
      <c r="A2" s="613" t="s">
        <v>212</v>
      </c>
      <c r="B2" s="613"/>
      <c r="C2" s="613"/>
      <c r="D2" s="49"/>
      <c r="E2" s="49"/>
      <c r="F2" s="49"/>
      <c r="G2" s="49"/>
      <c r="H2" s="49"/>
      <c r="I2" s="49"/>
      <c r="J2" s="49"/>
      <c r="K2" s="49"/>
      <c r="L2" s="49"/>
      <c r="M2" s="50"/>
      <c r="N2" s="51"/>
      <c r="O2" s="52"/>
      <c r="P2" s="52"/>
    </row>
    <row r="3" spans="1:16" s="9" customFormat="1" ht="15.6">
      <c r="A3" s="611" t="s">
        <v>211</v>
      </c>
      <c r="B3" s="611"/>
      <c r="C3" s="611"/>
      <c r="D3" s="49"/>
      <c r="E3" s="49"/>
      <c r="F3" s="49"/>
      <c r="G3" s="49"/>
      <c r="H3" s="49"/>
      <c r="I3" s="49"/>
      <c r="J3" s="49"/>
      <c r="K3" s="49"/>
      <c r="L3" s="49"/>
      <c r="M3" s="50"/>
      <c r="N3" s="51"/>
      <c r="O3" s="52"/>
      <c r="P3" s="52"/>
    </row>
    <row r="4" spans="1:16" ht="15.6" thickBot="1"/>
    <row r="5" spans="1:16" s="18" customFormat="1" ht="27.6">
      <c r="A5" s="20" t="s">
        <v>178</v>
      </c>
      <c r="B5" s="21" t="s">
        <v>166</v>
      </c>
      <c r="C5" s="22" t="s">
        <v>167</v>
      </c>
    </row>
    <row r="6" spans="1:16" s="18" customFormat="1" ht="14.4">
      <c r="A6" s="53"/>
      <c r="B6" s="54"/>
      <c r="C6" s="23"/>
    </row>
    <row r="7" spans="1:16" s="18" customFormat="1" ht="14.4">
      <c r="A7" s="55"/>
      <c r="B7" s="54"/>
      <c r="C7" s="23"/>
    </row>
    <row r="8" spans="1:16" s="18" customFormat="1" ht="14.4">
      <c r="A8" s="55"/>
      <c r="B8" s="54"/>
      <c r="C8" s="24"/>
    </row>
    <row r="9" spans="1:16" s="18" customFormat="1" ht="14.4">
      <c r="A9" s="55" t="s">
        <v>168</v>
      </c>
      <c r="B9" s="54"/>
      <c r="C9" s="24">
        <f>SUM(C6:C8)</f>
        <v>0</v>
      </c>
    </row>
    <row r="10" spans="1:16" s="18" customFormat="1" ht="14.4">
      <c r="A10" s="53"/>
      <c r="B10" s="56"/>
      <c r="C10" s="25"/>
    </row>
    <row r="11" spans="1:16" s="18" customFormat="1" ht="27.6">
      <c r="A11" s="57" t="s">
        <v>172</v>
      </c>
      <c r="B11" s="58" t="s">
        <v>166</v>
      </c>
      <c r="C11" s="26" t="s">
        <v>167</v>
      </c>
    </row>
    <row r="12" spans="1:16" s="18" customFormat="1" ht="14.4">
      <c r="A12" s="53"/>
      <c r="B12" s="54"/>
      <c r="C12" s="23"/>
    </row>
    <row r="13" spans="1:16" s="18" customFormat="1" ht="14.4">
      <c r="A13" s="55"/>
      <c r="B13" s="54"/>
      <c r="C13" s="23"/>
    </row>
    <row r="14" spans="1:16" s="18" customFormat="1" ht="14.4">
      <c r="A14" s="55"/>
      <c r="B14" s="54"/>
      <c r="C14" s="24"/>
    </row>
    <row r="15" spans="1:16" s="18" customFormat="1" thickBot="1">
      <c r="A15" s="59" t="s">
        <v>168</v>
      </c>
      <c r="B15" s="60"/>
      <c r="C15" s="27">
        <f>SUM(C12:C14)</f>
        <v>0</v>
      </c>
    </row>
    <row r="16" spans="1:16" s="18" customFormat="1" ht="14.4">
      <c r="A16" s="44"/>
      <c r="B16" s="44"/>
    </row>
    <row r="17" spans="1:2" s="18" customFormat="1" ht="14.4">
      <c r="A17" s="44"/>
      <c r="B17" s="44"/>
    </row>
    <row r="18" spans="1:2" s="18" customFormat="1" ht="14.4">
      <c r="A18" s="44"/>
      <c r="B18" s="44"/>
    </row>
    <row r="19" spans="1:2" s="18" customFormat="1" ht="14.4">
      <c r="A19" s="44"/>
      <c r="B19" s="44"/>
    </row>
    <row r="20" spans="1:2" s="18" customFormat="1" ht="14.4">
      <c r="A20" s="44"/>
      <c r="B20" s="44"/>
    </row>
    <row r="21" spans="1:2" s="18" customFormat="1" ht="14.4">
      <c r="A21" s="44"/>
      <c r="B21" s="44"/>
    </row>
    <row r="22" spans="1:2" s="18" customFormat="1" ht="14.4">
      <c r="A22" s="44"/>
      <c r="B22" s="44"/>
    </row>
    <row r="23" spans="1:2" s="18" customFormat="1" ht="14.4">
      <c r="A23" s="44"/>
      <c r="B23" s="44"/>
    </row>
    <row r="24" spans="1:2" s="18" customFormat="1" ht="14.4">
      <c r="A24" s="44"/>
      <c r="B24" s="44"/>
    </row>
    <row r="25" spans="1:2" s="18" customFormat="1" ht="14.4">
      <c r="A25" s="44"/>
      <c r="B25" s="44"/>
    </row>
    <row r="26" spans="1:2" s="18" customFormat="1" ht="14.4">
      <c r="A26" s="44"/>
      <c r="B26" s="44"/>
    </row>
    <row r="27" spans="1:2" s="18" customFormat="1" ht="14.4">
      <c r="A27" s="44"/>
      <c r="B27" s="44"/>
    </row>
    <row r="28" spans="1:2" s="18" customFormat="1" ht="14.4">
      <c r="A28" s="44"/>
      <c r="B28" s="44"/>
    </row>
    <row r="29" spans="1:2" s="18" customFormat="1" ht="14.4">
      <c r="A29" s="44"/>
      <c r="B29" s="44"/>
    </row>
    <row r="30" spans="1:2" s="18" customFormat="1" ht="14.4">
      <c r="A30" s="44"/>
      <c r="B30" s="44"/>
    </row>
    <row r="31" spans="1:2" s="18" customFormat="1" ht="14.4">
      <c r="A31" s="44"/>
      <c r="B31" s="44"/>
    </row>
    <row r="32" spans="1:2" s="18" customFormat="1" ht="14.4">
      <c r="A32" s="44"/>
      <c r="B32" s="44"/>
    </row>
    <row r="33" spans="1:2" s="18" customFormat="1" ht="14.4">
      <c r="A33" s="44"/>
      <c r="B33" s="44"/>
    </row>
    <row r="34" spans="1:2" s="18" customFormat="1" ht="14.4">
      <c r="A34" s="44"/>
      <c r="B34" s="44"/>
    </row>
    <row r="35" spans="1:2" s="18" customFormat="1" ht="14.4">
      <c r="A35" s="44"/>
      <c r="B35" s="44"/>
    </row>
    <row r="36" spans="1:2" s="18" customFormat="1" ht="14.4">
      <c r="A36" s="44"/>
      <c r="B36" s="44"/>
    </row>
    <row r="37" spans="1:2" s="18" customFormat="1" ht="14.4">
      <c r="A37" s="44"/>
      <c r="B37" s="44"/>
    </row>
    <row r="38" spans="1:2" s="18" customFormat="1" ht="14.4">
      <c r="A38" s="44"/>
      <c r="B38" s="44"/>
    </row>
    <row r="39" spans="1:2" s="18" customFormat="1" ht="14.4">
      <c r="A39" s="44"/>
      <c r="B39" s="44"/>
    </row>
    <row r="40" spans="1:2" s="18" customFormat="1" ht="14.4">
      <c r="A40" s="44"/>
      <c r="B40" s="44"/>
    </row>
    <row r="41" spans="1:2" s="18" customFormat="1" ht="14.4">
      <c r="A41" s="44"/>
      <c r="B41" s="44"/>
    </row>
    <row r="42" spans="1:2" s="18" customFormat="1" ht="14.4">
      <c r="A42" s="44"/>
      <c r="B42" s="44"/>
    </row>
    <row r="43" spans="1:2" s="18" customFormat="1" ht="14.4">
      <c r="A43" s="44"/>
      <c r="B43" s="44"/>
    </row>
    <row r="44" spans="1:2" s="18" customFormat="1" ht="14.4">
      <c r="A44" s="44"/>
      <c r="B44" s="44"/>
    </row>
    <row r="45" spans="1:2" s="18" customFormat="1" ht="14.4">
      <c r="A45" s="44"/>
      <c r="B45" s="44"/>
    </row>
    <row r="46" spans="1:2" s="18" customFormat="1" ht="14.4">
      <c r="A46" s="44"/>
      <c r="B46" s="44"/>
    </row>
    <row r="47" spans="1:2" s="18" customFormat="1" ht="14.4">
      <c r="A47" s="44"/>
      <c r="B47" s="44"/>
    </row>
    <row r="48" spans="1:2" s="18" customFormat="1" ht="14.4">
      <c r="A48" s="44"/>
      <c r="B48" s="44"/>
    </row>
    <row r="49" spans="1:2" s="18" customFormat="1" ht="14.4">
      <c r="A49" s="44"/>
      <c r="B49" s="44"/>
    </row>
    <row r="50" spans="1:2" s="18" customFormat="1" ht="13.8"/>
    <row r="51" spans="1:2" s="18" customFormat="1" ht="13.8"/>
    <row r="52" spans="1:2" s="18" customFormat="1" ht="13.8"/>
    <row r="53" spans="1:2" s="18" customFormat="1" ht="13.8"/>
    <row r="54" spans="1:2" s="18" customFormat="1" ht="13.8"/>
    <row r="55" spans="1:2" s="18" customFormat="1" ht="13.8"/>
    <row r="56" spans="1:2" s="18" customFormat="1" ht="13.8"/>
    <row r="57" spans="1:2" s="18" customFormat="1" ht="13.8"/>
    <row r="58" spans="1:2" s="18" customFormat="1" ht="13.8"/>
    <row r="59" spans="1:2" s="18" customFormat="1" ht="13.8"/>
    <row r="60" spans="1:2" s="18" customFormat="1" ht="13.8"/>
    <row r="61" spans="1:2" s="18" customFormat="1" ht="13.8"/>
    <row r="62" spans="1:2" s="18" customFormat="1" ht="13.8"/>
    <row r="63" spans="1:2" s="18" customFormat="1" ht="13.8"/>
    <row r="64" spans="1:2" s="18" customFormat="1" ht="13.8"/>
    <row r="65" s="18" customFormat="1" ht="13.8"/>
    <row r="66" s="18" customFormat="1" ht="13.8"/>
    <row r="67" s="18" customFormat="1" ht="13.8"/>
    <row r="68" s="18" customFormat="1" ht="13.8"/>
    <row r="69" s="18" customFormat="1" ht="13.8"/>
    <row r="70" s="18" customFormat="1" ht="13.8"/>
    <row r="71" s="18" customFormat="1" ht="13.8"/>
    <row r="72" s="18" customFormat="1" ht="13.8"/>
    <row r="73" s="18" customFormat="1" ht="13.8"/>
    <row r="74" s="18" customFormat="1" ht="13.8"/>
    <row r="75" s="18" customFormat="1" ht="13.8"/>
    <row r="76" s="18" customFormat="1" ht="13.8"/>
    <row r="77" s="18" customFormat="1" ht="13.8"/>
    <row r="78" s="18" customFormat="1" ht="13.8"/>
    <row r="79" s="18" customFormat="1" ht="13.8"/>
    <row r="80" s="18" customFormat="1" ht="13.8"/>
    <row r="81" s="18" customFormat="1" ht="13.8"/>
    <row r="82" s="18" customFormat="1" ht="13.8"/>
    <row r="83" s="18" customFormat="1" ht="13.8"/>
    <row r="84" s="18" customFormat="1" ht="13.8"/>
    <row r="85" s="18" customFormat="1" ht="13.8"/>
    <row r="86" s="18" customFormat="1" ht="13.8"/>
    <row r="87" s="18" customFormat="1" ht="13.8"/>
    <row r="88" s="18" customFormat="1" ht="13.8"/>
  </sheetData>
  <mergeCells count="3">
    <mergeCell ref="A3:C3"/>
    <mergeCell ref="A1:C1"/>
    <mergeCell ref="A2:C2"/>
  </mergeCells>
  <printOptions horizontalCentered="1"/>
  <pageMargins left="0.19" right="0.17" top="0.5" bottom="0.61" header="0.5" footer="0.39"/>
  <pageSetup scale="96" orientation="landscape" r:id="rId1"/>
  <headerFooter alignWithMargins="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D46"/>
  <sheetViews>
    <sheetView zoomScale="80" zoomScaleNormal="80" workbookViewId="0">
      <selection activeCell="I6" sqref="I6"/>
    </sheetView>
  </sheetViews>
  <sheetFormatPr defaultRowHeight="13.2"/>
  <cols>
    <col min="1" max="1" width="7.44140625" customWidth="1"/>
    <col min="2" max="2" width="80.77734375" customWidth="1"/>
    <col min="3" max="6" width="17.33203125" customWidth="1"/>
    <col min="7" max="8" width="12.77734375" customWidth="1"/>
    <col min="9" max="9" width="9" bestFit="1" customWidth="1"/>
  </cols>
  <sheetData>
    <row r="1" spans="1:56" s="289" customFormat="1" ht="16.5" customHeight="1">
      <c r="A1" s="614" t="s">
        <v>3</v>
      </c>
      <c r="B1" s="614"/>
      <c r="C1" s="614"/>
      <c r="D1" s="614"/>
      <c r="E1" s="614"/>
      <c r="F1" s="614"/>
      <c r="G1" s="514"/>
      <c r="H1" s="514"/>
      <c r="I1" s="514"/>
    </row>
    <row r="2" spans="1:56" s="289" customFormat="1" ht="16.5" customHeight="1">
      <c r="A2" s="614" t="s">
        <v>572</v>
      </c>
      <c r="B2" s="614"/>
      <c r="C2" s="614"/>
      <c r="D2" s="614"/>
      <c r="E2" s="614"/>
      <c r="F2" s="614"/>
      <c r="G2" s="514"/>
      <c r="H2" s="514"/>
      <c r="I2" s="514"/>
    </row>
    <row r="3" spans="1:56" s="289" customFormat="1" ht="16.5" customHeight="1">
      <c r="A3" s="615" t="s">
        <v>573</v>
      </c>
      <c r="B3" s="615"/>
      <c r="C3" s="615"/>
      <c r="D3" s="615"/>
      <c r="E3" s="615"/>
      <c r="F3" s="615"/>
      <c r="G3" s="514"/>
      <c r="H3" s="514"/>
      <c r="I3" s="514"/>
    </row>
    <row r="4" spans="1:56" s="289" customFormat="1" ht="15.6">
      <c r="A4" s="616" t="s">
        <v>159</v>
      </c>
      <c r="B4" s="616"/>
      <c r="C4" s="616"/>
      <c r="D4" s="616"/>
      <c r="E4" s="616"/>
      <c r="F4" s="616"/>
    </row>
    <row r="5" spans="1:56" s="372" customFormat="1" ht="15.6">
      <c r="E5" s="373" t="s">
        <v>159</v>
      </c>
    </row>
    <row r="6" spans="1:56" s="376" customFormat="1" ht="33.450000000000003" customHeight="1">
      <c r="A6" s="374"/>
      <c r="B6" s="375" t="s">
        <v>43</v>
      </c>
      <c r="C6" s="374" t="s">
        <v>574</v>
      </c>
      <c r="D6" s="374" t="s">
        <v>408</v>
      </c>
      <c r="E6" s="374" t="s">
        <v>335</v>
      </c>
      <c r="F6" s="374" t="s">
        <v>575</v>
      </c>
    </row>
    <row r="7" spans="1:56" s="289" customFormat="1" ht="9" customHeight="1">
      <c r="A7" s="377"/>
      <c r="B7" s="378"/>
      <c r="C7" s="377"/>
      <c r="D7" s="377"/>
      <c r="E7" s="377"/>
      <c r="F7" s="377"/>
    </row>
    <row r="8" spans="1:56" s="289" customFormat="1" ht="18.899999999999999" customHeight="1">
      <c r="A8" s="379">
        <v>1</v>
      </c>
      <c r="B8" s="326" t="s">
        <v>44</v>
      </c>
      <c r="C8" s="327">
        <v>855534.13881343999</v>
      </c>
      <c r="D8" s="327">
        <v>276316</v>
      </c>
      <c r="E8" s="327">
        <v>855534.13881343999</v>
      </c>
      <c r="F8" s="380">
        <f t="shared" ref="F8:F18" si="0">+E8-C8</f>
        <v>0</v>
      </c>
      <c r="G8" s="381"/>
      <c r="H8" s="382"/>
      <c r="I8" s="382"/>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1"/>
      <c r="AY8" s="381"/>
      <c r="AZ8" s="381"/>
      <c r="BA8" s="381"/>
      <c r="BB8" s="381"/>
      <c r="BC8" s="381"/>
      <c r="BD8" s="381"/>
    </row>
    <row r="9" spans="1:56" s="289" customFormat="1" ht="18.899999999999999" customHeight="1">
      <c r="A9" s="379">
        <f t="shared" ref="A9:A18" si="1">A8+1</f>
        <v>2</v>
      </c>
      <c r="B9" s="326" t="s">
        <v>45</v>
      </c>
      <c r="C9" s="327">
        <v>298930</v>
      </c>
      <c r="D9" s="327">
        <v>104106</v>
      </c>
      <c r="E9" s="327">
        <v>306522.99175681686</v>
      </c>
      <c r="F9" s="380">
        <f t="shared" si="0"/>
        <v>7592.9917568168603</v>
      </c>
      <c r="G9" s="381"/>
      <c r="H9" s="382"/>
      <c r="I9" s="382"/>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row>
    <row r="10" spans="1:56" s="289" customFormat="1" ht="18.899999999999999" customHeight="1">
      <c r="A10" s="379">
        <f t="shared" si="1"/>
        <v>3</v>
      </c>
      <c r="B10" s="326" t="s">
        <v>194</v>
      </c>
      <c r="C10" s="327">
        <v>117022.63852546601</v>
      </c>
      <c r="D10" s="327">
        <v>37057</v>
      </c>
      <c r="E10" s="327">
        <v>119205.43040739498</v>
      </c>
      <c r="F10" s="380">
        <f t="shared" si="0"/>
        <v>2182.7918819289625</v>
      </c>
      <c r="G10" s="381"/>
      <c r="H10" s="382"/>
      <c r="I10" s="382"/>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row>
    <row r="11" spans="1:56" s="385" customFormat="1" ht="18.899999999999999" customHeight="1">
      <c r="A11" s="379">
        <f t="shared" si="1"/>
        <v>4</v>
      </c>
      <c r="B11" s="326" t="s">
        <v>46</v>
      </c>
      <c r="C11" s="327">
        <v>177878</v>
      </c>
      <c r="D11" s="327">
        <v>55630</v>
      </c>
      <c r="E11" s="327">
        <v>182003.64663015297</v>
      </c>
      <c r="F11" s="380">
        <f t="shared" si="0"/>
        <v>4125.6466301529726</v>
      </c>
      <c r="G11" s="383"/>
      <c r="H11" s="384"/>
      <c r="I11" s="384"/>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row>
    <row r="12" spans="1:56" s="289" customFormat="1" ht="18.899999999999999" customHeight="1">
      <c r="A12" s="379">
        <f t="shared" si="1"/>
        <v>5</v>
      </c>
      <c r="B12" s="326" t="s">
        <v>195</v>
      </c>
      <c r="C12" s="327">
        <v>88539.39209377006</v>
      </c>
      <c r="D12" s="327">
        <v>29429</v>
      </c>
      <c r="E12" s="327">
        <v>87852.891545938153</v>
      </c>
      <c r="F12" s="380">
        <f t="shared" si="0"/>
        <v>-686.50054783190717</v>
      </c>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381"/>
      <c r="AW12" s="381"/>
      <c r="AX12" s="381"/>
      <c r="AY12" s="381"/>
      <c r="AZ12" s="381"/>
      <c r="BA12" s="381"/>
      <c r="BB12" s="381"/>
      <c r="BC12" s="381"/>
      <c r="BD12" s="381"/>
    </row>
    <row r="13" spans="1:56" s="289" customFormat="1" ht="18.899999999999999" customHeight="1">
      <c r="A13" s="379">
        <f t="shared" si="1"/>
        <v>6</v>
      </c>
      <c r="B13" s="326" t="s">
        <v>196</v>
      </c>
      <c r="C13" s="327">
        <v>31.4</v>
      </c>
      <c r="D13" s="472">
        <v>32.392318039157075</v>
      </c>
      <c r="E13" s="328">
        <v>33.630173228955051</v>
      </c>
      <c r="F13" s="423">
        <f t="shared" si="0"/>
        <v>2.2301732289550529</v>
      </c>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1"/>
      <c r="AZ13" s="381"/>
      <c r="BA13" s="381"/>
      <c r="BB13" s="381"/>
      <c r="BC13" s="381"/>
      <c r="BD13" s="381"/>
    </row>
    <row r="14" spans="1:56" s="289" customFormat="1" ht="18.899999999999999" customHeight="1">
      <c r="A14" s="379">
        <f t="shared" si="1"/>
        <v>7</v>
      </c>
      <c r="B14" s="326" t="s">
        <v>283</v>
      </c>
      <c r="C14" s="327">
        <v>30785.404850608</v>
      </c>
      <c r="D14" s="327">
        <v>32059.25</v>
      </c>
      <c r="E14" s="329">
        <v>31831.925002361426</v>
      </c>
      <c r="F14" s="380">
        <f t="shared" si="0"/>
        <v>1046.520151753426</v>
      </c>
      <c r="G14" s="381" t="s">
        <v>159</v>
      </c>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c r="BB14" s="381"/>
      <c r="BC14" s="381"/>
      <c r="BD14" s="381"/>
    </row>
    <row r="15" spans="1:56" s="289" customFormat="1" ht="18.899999999999999" customHeight="1">
      <c r="A15" s="379">
        <f t="shared" si="1"/>
        <v>8</v>
      </c>
      <c r="B15" s="326" t="s">
        <v>176</v>
      </c>
      <c r="C15" s="327">
        <v>15996</v>
      </c>
      <c r="D15" s="435">
        <v>16407.438726549677</v>
      </c>
      <c r="E15" s="327">
        <v>15660.550662934655</v>
      </c>
      <c r="F15" s="327">
        <f t="shared" si="0"/>
        <v>-335.44933706534539</v>
      </c>
      <c r="G15" s="381" t="s">
        <v>159</v>
      </c>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c r="BB15" s="381"/>
      <c r="BC15" s="381"/>
      <c r="BD15" s="381"/>
    </row>
    <row r="16" spans="1:56" s="385" customFormat="1" ht="18.899999999999999" customHeight="1">
      <c r="A16" s="379">
        <f t="shared" si="1"/>
        <v>9</v>
      </c>
      <c r="B16" s="326" t="s">
        <v>293</v>
      </c>
      <c r="C16" s="327">
        <v>50376</v>
      </c>
      <c r="D16" s="435">
        <v>49484.397747305979</v>
      </c>
      <c r="E16" s="327">
        <v>50340.766388470664</v>
      </c>
      <c r="F16" s="327">
        <f t="shared" si="0"/>
        <v>-35.233611529336486</v>
      </c>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row>
    <row r="17" spans="1:56" s="385" customFormat="1" ht="18.899999999999999" customHeight="1">
      <c r="A17" s="379">
        <f t="shared" si="1"/>
        <v>10</v>
      </c>
      <c r="B17" s="326" t="s">
        <v>294</v>
      </c>
      <c r="C17" s="327">
        <v>6146</v>
      </c>
      <c r="D17" s="435">
        <v>5491.3142180159684</v>
      </c>
      <c r="E17" s="327">
        <v>6380.5093922413771</v>
      </c>
      <c r="F17" s="327">
        <f t="shared" si="0"/>
        <v>234.5093922413771</v>
      </c>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row>
    <row r="18" spans="1:56" s="385" customFormat="1" ht="18.899999999999999" customHeight="1">
      <c r="A18" s="411">
        <f t="shared" si="1"/>
        <v>11</v>
      </c>
      <c r="B18" s="434" t="s">
        <v>295</v>
      </c>
      <c r="C18" s="410">
        <v>5993.898657179644</v>
      </c>
      <c r="D18" s="436">
        <v>5779.5421502080526</v>
      </c>
      <c r="E18" s="410">
        <v>5595.3049728987016</v>
      </c>
      <c r="F18" s="410">
        <f t="shared" si="0"/>
        <v>-398.5936842809424</v>
      </c>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row>
    <row r="19" spans="1:56" s="385" customFormat="1" ht="15.6">
      <c r="A19" s="513"/>
      <c r="B19" s="513"/>
      <c r="C19" s="330"/>
      <c r="D19" s="386"/>
      <c r="E19" s="386"/>
      <c r="F19" s="386"/>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row>
    <row r="20" spans="1:56" s="385" customFormat="1" ht="15.6">
      <c r="A20" s="424" t="s">
        <v>177</v>
      </c>
      <c r="B20" s="473" t="s">
        <v>336</v>
      </c>
      <c r="C20" s="386"/>
      <c r="D20" s="386"/>
      <c r="E20" s="386"/>
      <c r="F20" s="386"/>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row>
    <row r="21" spans="1:56" s="385" customFormat="1" ht="15.6">
      <c r="A21" s="424" t="s">
        <v>197</v>
      </c>
      <c r="B21" s="513" t="s">
        <v>201</v>
      </c>
      <c r="C21" s="386"/>
      <c r="D21" s="386"/>
      <c r="E21" s="386"/>
      <c r="F21" s="386"/>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row>
    <row r="22" spans="1:56" ht="15.6">
      <c r="A22" s="424"/>
      <c r="B22" s="45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474"/>
      <c r="BA22" s="474"/>
      <c r="BB22" s="474"/>
      <c r="BC22" s="474"/>
      <c r="BD22" s="474"/>
    </row>
    <row r="23" spans="1:56" ht="15.6">
      <c r="A23" s="425"/>
      <c r="B23" s="475" t="s">
        <v>305</v>
      </c>
    </row>
    <row r="25" spans="1:56" ht="15.6">
      <c r="B25" s="497" t="s">
        <v>513</v>
      </c>
    </row>
    <row r="26" spans="1:56" ht="15.6">
      <c r="B26" s="497" t="s">
        <v>576</v>
      </c>
    </row>
    <row r="27" spans="1:56" ht="15.6">
      <c r="A27" s="379">
        <v>8</v>
      </c>
      <c r="B27" s="497" t="s">
        <v>577</v>
      </c>
    </row>
    <row r="28" spans="1:56" ht="15.6">
      <c r="A28" s="379">
        <f t="shared" ref="A28:A30" si="2">A27+1</f>
        <v>9</v>
      </c>
      <c r="B28" s="497" t="s">
        <v>578</v>
      </c>
    </row>
    <row r="29" spans="1:56" ht="15.6">
      <c r="A29" s="379">
        <f t="shared" si="2"/>
        <v>10</v>
      </c>
      <c r="B29" s="497" t="s">
        <v>579</v>
      </c>
    </row>
    <row r="30" spans="1:56" ht="15.6">
      <c r="A30" s="379">
        <f t="shared" si="2"/>
        <v>11</v>
      </c>
      <c r="B30" s="497" t="s">
        <v>580</v>
      </c>
    </row>
    <row r="40" spans="4:4">
      <c r="D40" s="476"/>
    </row>
    <row r="41" spans="4:4">
      <c r="D41" s="476"/>
    </row>
    <row r="42" spans="4:4">
      <c r="D42" s="476"/>
    </row>
    <row r="43" spans="4:4">
      <c r="D43" s="476"/>
    </row>
    <row r="44" spans="4:4">
      <c r="D44" s="476"/>
    </row>
    <row r="45" spans="4:4">
      <c r="D45" s="476"/>
    </row>
    <row r="46" spans="4:4">
      <c r="D46" s="476"/>
    </row>
  </sheetData>
  <mergeCells count="4">
    <mergeCell ref="A1:F1"/>
    <mergeCell ref="A2:F2"/>
    <mergeCell ref="A3:F3"/>
    <mergeCell ref="A4:F4"/>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80" zoomScaleNormal="80" workbookViewId="0">
      <selection activeCell="B9" sqref="B9"/>
    </sheetView>
  </sheetViews>
  <sheetFormatPr defaultRowHeight="13.2"/>
  <cols>
    <col min="1" max="1" width="50.6640625" customWidth="1"/>
    <col min="2" max="2" width="25.88671875" style="488" customWidth="1"/>
    <col min="3" max="5" width="20.6640625" customWidth="1"/>
  </cols>
  <sheetData>
    <row r="1" spans="1:10" s="289" customFormat="1" ht="16.5" customHeight="1">
      <c r="A1" s="614" t="s">
        <v>3</v>
      </c>
      <c r="B1" s="614"/>
      <c r="C1" s="614"/>
      <c r="D1" s="614"/>
      <c r="E1" s="614"/>
      <c r="F1" s="614"/>
      <c r="G1" s="614"/>
      <c r="H1" s="471"/>
      <c r="I1" s="471"/>
      <c r="J1" s="471"/>
    </row>
    <row r="2" spans="1:10" s="289" customFormat="1" ht="16.5" customHeight="1">
      <c r="A2" s="614" t="s">
        <v>409</v>
      </c>
      <c r="B2" s="614"/>
      <c r="C2" s="614"/>
      <c r="D2" s="614"/>
      <c r="E2" s="614"/>
      <c r="F2" s="614"/>
      <c r="G2" s="614"/>
      <c r="H2" s="471"/>
      <c r="I2" s="471"/>
      <c r="J2" s="471"/>
    </row>
    <row r="3" spans="1:10" s="289" customFormat="1" ht="16.5" customHeight="1">
      <c r="A3" s="615" t="s">
        <v>573</v>
      </c>
      <c r="B3" s="615"/>
      <c r="C3" s="615"/>
      <c r="D3" s="615"/>
      <c r="E3" s="615"/>
      <c r="F3" s="615"/>
      <c r="G3" s="615"/>
      <c r="H3" s="471"/>
      <c r="I3" s="471"/>
      <c r="J3" s="471"/>
    </row>
    <row r="5" spans="1:10" ht="15.6">
      <c r="A5" s="485" t="s">
        <v>410</v>
      </c>
      <c r="B5" s="486"/>
      <c r="C5" s="486" t="s">
        <v>411</v>
      </c>
      <c r="D5" s="487">
        <v>43049</v>
      </c>
      <c r="E5" s="488"/>
    </row>
    <row r="6" spans="1:10" ht="15.6">
      <c r="A6" s="485" t="s">
        <v>412</v>
      </c>
      <c r="B6" s="486"/>
      <c r="C6" s="486" t="s">
        <v>413</v>
      </c>
      <c r="D6" s="486" t="s">
        <v>414</v>
      </c>
      <c r="E6" s="486" t="s">
        <v>415</v>
      </c>
    </row>
    <row r="7" spans="1:10" ht="15.6">
      <c r="A7" s="489"/>
      <c r="B7" s="490"/>
    </row>
    <row r="8" spans="1:10" ht="31.2">
      <c r="A8" s="489" t="s">
        <v>416</v>
      </c>
      <c r="B8" s="490" t="s">
        <v>417</v>
      </c>
      <c r="C8" s="489" t="s">
        <v>418</v>
      </c>
      <c r="D8" s="490" t="s">
        <v>402</v>
      </c>
      <c r="E8" s="490" t="s">
        <v>402</v>
      </c>
      <c r="F8" s="489"/>
    </row>
    <row r="9" spans="1:10" ht="46.8">
      <c r="A9" s="489" t="s">
        <v>419</v>
      </c>
      <c r="B9" s="490" t="s">
        <v>420</v>
      </c>
      <c r="C9" s="489" t="s">
        <v>421</v>
      </c>
      <c r="D9" s="490" t="s">
        <v>422</v>
      </c>
      <c r="E9" s="490" t="s">
        <v>422</v>
      </c>
    </row>
    <row r="10" spans="1:10" ht="46.8">
      <c r="A10" s="489" t="s">
        <v>423</v>
      </c>
      <c r="B10" s="490" t="s">
        <v>424</v>
      </c>
      <c r="C10" s="489" t="s">
        <v>425</v>
      </c>
      <c r="D10" s="490" t="s">
        <v>426</v>
      </c>
      <c r="E10" s="490" t="s">
        <v>426</v>
      </c>
      <c r="G10" s="489"/>
    </row>
    <row r="11" spans="1:10" ht="31.2">
      <c r="A11" s="489" t="s">
        <v>427</v>
      </c>
      <c r="B11" s="490" t="s">
        <v>428</v>
      </c>
      <c r="C11" s="489" t="s">
        <v>429</v>
      </c>
      <c r="D11" s="490" t="s">
        <v>402</v>
      </c>
      <c r="E11" s="490" t="s">
        <v>402</v>
      </c>
    </row>
    <row r="12" spans="1:10" ht="31.2">
      <c r="A12" s="489" t="s">
        <v>518</v>
      </c>
      <c r="B12" s="490" t="s">
        <v>519</v>
      </c>
      <c r="C12" s="489" t="s">
        <v>520</v>
      </c>
      <c r="D12" s="490" t="s">
        <v>402</v>
      </c>
      <c r="E12" s="490" t="s">
        <v>402</v>
      </c>
    </row>
    <row r="13" spans="1:10" ht="15.6">
      <c r="B13" s="490"/>
      <c r="E13" s="489"/>
      <c r="G13" s="489"/>
    </row>
    <row r="14" spans="1:10" ht="15.6">
      <c r="A14" s="489"/>
      <c r="B14" s="490"/>
    </row>
    <row r="15" spans="1:10" ht="15.6">
      <c r="A15" s="489"/>
      <c r="B15" s="490"/>
    </row>
  </sheetData>
  <mergeCells count="3">
    <mergeCell ref="A1:G1"/>
    <mergeCell ref="A2:G2"/>
    <mergeCell ref="A3:G3"/>
  </mergeCells>
  <pageMargins left="0.2" right="0.7" top="0.75" bottom="0.75" header="0.3" footer="0.3"/>
  <pageSetup scale="6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5"/>
  <sheetViews>
    <sheetView zoomScale="55" zoomScaleNormal="55" workbookViewId="0">
      <pane xSplit="3" ySplit="8" topLeftCell="D9" activePane="bottomRight" state="frozen"/>
      <selection activeCell="D7" sqref="D7"/>
      <selection pane="topRight" activeCell="D7" sqref="D7"/>
      <selection pane="bottomLeft" activeCell="D7" sqref="D7"/>
      <selection pane="bottomRight" activeCell="A6" sqref="A6"/>
    </sheetView>
  </sheetViews>
  <sheetFormatPr defaultRowHeight="16.2"/>
  <cols>
    <col min="1" max="1" width="8.88671875" style="515"/>
    <col min="2" max="2" width="23.44140625" style="515" customWidth="1"/>
    <col min="3" max="3" width="76" style="515" customWidth="1"/>
    <col min="4" max="16" width="23" customWidth="1"/>
    <col min="17" max="17" width="24.5546875" style="515" customWidth="1"/>
    <col min="18" max="28" width="23" customWidth="1"/>
    <col min="29" max="30" width="24" customWidth="1"/>
    <col min="31" max="31" width="24.5546875" style="515" customWidth="1"/>
    <col min="32" max="43" width="23" customWidth="1"/>
    <col min="44" max="44" width="19.44140625" style="516" customWidth="1"/>
    <col min="45" max="45" width="20.77734375" style="515" customWidth="1"/>
    <col min="46" max="46" width="24.21875" customWidth="1"/>
    <col min="47" max="47" width="19.109375" customWidth="1"/>
    <col min="48" max="51" width="23.109375" bestFit="1" customWidth="1"/>
    <col min="52" max="57" width="23.109375" customWidth="1"/>
    <col min="58" max="58" width="23.109375" style="515" customWidth="1"/>
    <col min="59" max="59" width="20.88671875" customWidth="1"/>
    <col min="60" max="60" width="19.6640625" bestFit="1" customWidth="1"/>
    <col min="61" max="61" width="21.109375" customWidth="1"/>
    <col min="62" max="70" width="19.6640625" bestFit="1" customWidth="1"/>
    <col min="71" max="71" width="21.33203125" style="515" bestFit="1" customWidth="1"/>
  </cols>
  <sheetData>
    <row r="1" spans="1:71">
      <c r="A1" s="515" t="s">
        <v>436</v>
      </c>
    </row>
    <row r="2" spans="1:71">
      <c r="A2" s="515" t="s">
        <v>437</v>
      </c>
    </row>
    <row r="3" spans="1:71">
      <c r="A3" s="515" t="s">
        <v>438</v>
      </c>
      <c r="AR3"/>
      <c r="AS3" s="517"/>
      <c r="AT3" s="516"/>
      <c r="AU3" s="516"/>
      <c r="AV3" s="516"/>
      <c r="AW3" s="516"/>
      <c r="AX3" s="516"/>
      <c r="AY3" s="516"/>
      <c r="AZ3" s="516"/>
      <c r="BA3" s="516"/>
      <c r="BB3" s="516"/>
      <c r="BC3" s="516"/>
      <c r="BD3" s="516"/>
      <c r="BE3" s="516"/>
      <c r="BF3" s="517"/>
      <c r="BG3" s="516"/>
      <c r="BH3" s="516"/>
      <c r="BI3" s="516"/>
      <c r="BJ3" s="516"/>
      <c r="BK3" s="516"/>
      <c r="BL3" s="516"/>
      <c r="BM3" s="516"/>
      <c r="BN3" s="516"/>
      <c r="BO3" s="516"/>
      <c r="BP3" s="516"/>
      <c r="BQ3" s="516"/>
      <c r="BR3" s="516"/>
      <c r="BS3" s="517"/>
    </row>
    <row r="4" spans="1:71">
      <c r="A4" s="515" t="s">
        <v>564</v>
      </c>
      <c r="AR4"/>
      <c r="AS4" s="517"/>
      <c r="AT4" s="516"/>
      <c r="AU4" s="516"/>
      <c r="AV4" s="516"/>
      <c r="AW4" s="516"/>
      <c r="AX4" s="516"/>
      <c r="AY4" s="516"/>
      <c r="AZ4" s="516"/>
      <c r="BA4" s="516"/>
      <c r="BB4" s="516"/>
      <c r="BC4" s="516"/>
      <c r="BD4" s="516"/>
      <c r="BE4" s="516"/>
      <c r="BF4" s="517"/>
      <c r="BG4" s="516"/>
      <c r="BH4" s="516"/>
      <c r="BI4" s="516"/>
      <c r="BJ4" s="516"/>
      <c r="BK4" s="516"/>
      <c r="BL4" s="516"/>
      <c r="BM4" s="516"/>
      <c r="BN4" s="516"/>
      <c r="BO4" s="516"/>
      <c r="BP4" s="516"/>
      <c r="BQ4" s="516"/>
      <c r="BR4" s="516"/>
      <c r="BS4" s="517"/>
    </row>
    <row r="5" spans="1:71" ht="16.8" thickBot="1">
      <c r="A5" s="515" t="s">
        <v>565</v>
      </c>
      <c r="AR5"/>
      <c r="AS5" s="517"/>
      <c r="AT5" s="516"/>
      <c r="AU5" s="516"/>
      <c r="AV5" s="516"/>
      <c r="AW5" s="516"/>
      <c r="AX5" s="516"/>
      <c r="AY5" s="516"/>
      <c r="AZ5" s="516"/>
      <c r="BA5" s="516"/>
      <c r="BB5" s="516"/>
      <c r="BC5" s="516"/>
      <c r="BD5" s="516"/>
      <c r="BE5" s="516"/>
      <c r="BF5" s="517"/>
      <c r="BG5" s="516"/>
      <c r="BH5" s="516"/>
      <c r="BI5" s="516"/>
      <c r="BJ5" s="516"/>
      <c r="BK5" s="516"/>
      <c r="BL5" s="516"/>
      <c r="BM5" s="516"/>
      <c r="BN5" s="516"/>
      <c r="BO5" s="516"/>
      <c r="BP5" s="516"/>
      <c r="BQ5" s="516"/>
      <c r="BR5" s="516"/>
      <c r="BS5" s="517"/>
    </row>
    <row r="6" spans="1:71" s="515" customFormat="1" ht="16.8" thickBot="1">
      <c r="D6" s="620" t="s">
        <v>439</v>
      </c>
      <c r="E6" s="621"/>
      <c r="F6" s="621"/>
      <c r="G6" s="621"/>
      <c r="H6" s="621"/>
      <c r="I6" s="621"/>
      <c r="J6" s="621"/>
      <c r="K6" s="621"/>
      <c r="L6" s="621"/>
      <c r="M6" s="621"/>
      <c r="N6" s="621"/>
      <c r="O6" s="621"/>
      <c r="P6" s="621"/>
      <c r="Q6" s="622"/>
      <c r="R6" s="620" t="s">
        <v>440</v>
      </c>
      <c r="S6" s="621"/>
      <c r="T6" s="621"/>
      <c r="U6" s="621"/>
      <c r="V6" s="621"/>
      <c r="W6" s="621"/>
      <c r="X6" s="621"/>
      <c r="Y6" s="621"/>
      <c r="Z6" s="621"/>
      <c r="AA6" s="621"/>
      <c r="AB6" s="621"/>
      <c r="AC6" s="621"/>
      <c r="AD6" s="621"/>
      <c r="AE6" s="622"/>
      <c r="AF6" s="620" t="s">
        <v>441</v>
      </c>
      <c r="AG6" s="621"/>
      <c r="AH6" s="621"/>
      <c r="AI6" s="621"/>
      <c r="AJ6" s="621"/>
      <c r="AK6" s="621"/>
      <c r="AL6" s="621"/>
      <c r="AM6" s="621"/>
      <c r="AN6" s="621"/>
      <c r="AO6" s="621"/>
      <c r="AP6" s="621"/>
      <c r="AQ6" s="621"/>
      <c r="AR6" s="621"/>
      <c r="AS6" s="622"/>
      <c r="AT6" s="617" t="s">
        <v>442</v>
      </c>
      <c r="AU6" s="618"/>
      <c r="AV6" s="618"/>
      <c r="AW6" s="618"/>
      <c r="AX6" s="618"/>
      <c r="AY6" s="618"/>
      <c r="AZ6" s="618"/>
      <c r="BA6" s="618"/>
      <c r="BB6" s="618"/>
      <c r="BC6" s="618"/>
      <c r="BD6" s="618"/>
      <c r="BE6" s="618"/>
      <c r="BF6" s="619"/>
      <c r="BG6" s="617" t="s">
        <v>443</v>
      </c>
      <c r="BH6" s="618"/>
      <c r="BI6" s="618"/>
      <c r="BJ6" s="618"/>
      <c r="BK6" s="618"/>
      <c r="BL6" s="618"/>
      <c r="BM6" s="618"/>
      <c r="BN6" s="618"/>
      <c r="BO6" s="618"/>
      <c r="BP6" s="618"/>
      <c r="BQ6" s="618"/>
      <c r="BR6" s="618"/>
      <c r="BS6" s="619"/>
    </row>
    <row r="7" spans="1:71" s="515" customFormat="1">
      <c r="A7" s="518"/>
      <c r="B7" s="519" t="s">
        <v>444</v>
      </c>
      <c r="C7" s="520" t="s">
        <v>445</v>
      </c>
      <c r="D7" s="521" t="s">
        <v>446</v>
      </c>
      <c r="E7" s="522" t="s">
        <v>447</v>
      </c>
      <c r="F7" s="522" t="s">
        <v>448</v>
      </c>
      <c r="G7" s="522" t="s">
        <v>449</v>
      </c>
      <c r="H7" s="522" t="s">
        <v>450</v>
      </c>
      <c r="I7" s="522" t="s">
        <v>451</v>
      </c>
      <c r="J7" s="522" t="s">
        <v>452</v>
      </c>
      <c r="K7" s="522" t="s">
        <v>453</v>
      </c>
      <c r="L7" s="522" t="s">
        <v>454</v>
      </c>
      <c r="M7" s="522" t="s">
        <v>455</v>
      </c>
      <c r="N7" s="522" t="s">
        <v>456</v>
      </c>
      <c r="O7" s="522" t="s">
        <v>457</v>
      </c>
      <c r="P7" s="522" t="s">
        <v>458</v>
      </c>
      <c r="Q7" s="523" t="s">
        <v>459</v>
      </c>
      <c r="R7" s="521" t="s">
        <v>446</v>
      </c>
      <c r="S7" s="522" t="s">
        <v>447</v>
      </c>
      <c r="T7" s="522" t="s">
        <v>448</v>
      </c>
      <c r="U7" s="522" t="s">
        <v>449</v>
      </c>
      <c r="V7" s="522" t="s">
        <v>450</v>
      </c>
      <c r="W7" s="522" t="s">
        <v>451</v>
      </c>
      <c r="X7" s="522" t="s">
        <v>452</v>
      </c>
      <c r="Y7" s="522" t="s">
        <v>453</v>
      </c>
      <c r="Z7" s="522" t="s">
        <v>454</v>
      </c>
      <c r="AA7" s="522" t="s">
        <v>455</v>
      </c>
      <c r="AB7" s="522" t="s">
        <v>456</v>
      </c>
      <c r="AC7" s="522" t="s">
        <v>457</v>
      </c>
      <c r="AD7" s="522" t="s">
        <v>460</v>
      </c>
      <c r="AE7" s="523" t="s">
        <v>461</v>
      </c>
      <c r="AF7" s="521" t="s">
        <v>446</v>
      </c>
      <c r="AG7" s="522" t="s">
        <v>447</v>
      </c>
      <c r="AH7" s="522" t="s">
        <v>448</v>
      </c>
      <c r="AI7" s="522" t="s">
        <v>449</v>
      </c>
      <c r="AJ7" s="522" t="s">
        <v>450</v>
      </c>
      <c r="AK7" s="522" t="s">
        <v>451</v>
      </c>
      <c r="AL7" s="522" t="s">
        <v>452</v>
      </c>
      <c r="AM7" s="522" t="s">
        <v>453</v>
      </c>
      <c r="AN7" s="522" t="s">
        <v>454</v>
      </c>
      <c r="AO7" s="522" t="s">
        <v>455</v>
      </c>
      <c r="AP7" s="522" t="s">
        <v>456</v>
      </c>
      <c r="AQ7" s="522" t="s">
        <v>457</v>
      </c>
      <c r="AR7" s="522" t="s">
        <v>462</v>
      </c>
      <c r="AS7" s="524" t="s">
        <v>463</v>
      </c>
      <c r="AT7" s="521" t="s">
        <v>446</v>
      </c>
      <c r="AU7" s="522" t="s">
        <v>447</v>
      </c>
      <c r="AV7" s="522" t="s">
        <v>448</v>
      </c>
      <c r="AW7" s="522" t="s">
        <v>449</v>
      </c>
      <c r="AX7" s="522" t="s">
        <v>450</v>
      </c>
      <c r="AY7" s="522" t="s">
        <v>451</v>
      </c>
      <c r="AZ7" s="522" t="s">
        <v>452</v>
      </c>
      <c r="BA7" s="522" t="s">
        <v>453</v>
      </c>
      <c r="BB7" s="522" t="s">
        <v>454</v>
      </c>
      <c r="BC7" s="522" t="s">
        <v>455</v>
      </c>
      <c r="BD7" s="522" t="s">
        <v>456</v>
      </c>
      <c r="BE7" s="522" t="s">
        <v>457</v>
      </c>
      <c r="BF7" s="523" t="s">
        <v>464</v>
      </c>
      <c r="BG7" s="521" t="s">
        <v>446</v>
      </c>
      <c r="BH7" s="522" t="s">
        <v>447</v>
      </c>
      <c r="BI7" s="522" t="s">
        <v>448</v>
      </c>
      <c r="BJ7" s="522" t="s">
        <v>449</v>
      </c>
      <c r="BK7" s="522" t="s">
        <v>450</v>
      </c>
      <c r="BL7" s="522" t="s">
        <v>451</v>
      </c>
      <c r="BM7" s="522" t="s">
        <v>452</v>
      </c>
      <c r="BN7" s="522" t="s">
        <v>453</v>
      </c>
      <c r="BO7" s="522" t="s">
        <v>454</v>
      </c>
      <c r="BP7" s="522" t="s">
        <v>455</v>
      </c>
      <c r="BQ7" s="522" t="s">
        <v>456</v>
      </c>
      <c r="BR7" s="522" t="s">
        <v>457</v>
      </c>
      <c r="BS7" s="523" t="s">
        <v>465</v>
      </c>
    </row>
    <row r="8" spans="1:71">
      <c r="A8" s="525"/>
      <c r="B8" s="526" t="s">
        <v>466</v>
      </c>
      <c r="C8" s="527" t="s">
        <v>308</v>
      </c>
      <c r="D8" s="528">
        <v>28110749.089139599</v>
      </c>
      <c r="E8" s="529">
        <v>29459010.69846081</v>
      </c>
      <c r="F8" s="529">
        <v>29620576.969121605</v>
      </c>
      <c r="G8" s="529">
        <v>29514801.812509999</v>
      </c>
      <c r="H8" s="529">
        <v>29147223.841874402</v>
      </c>
      <c r="I8" s="529">
        <v>29100046.674576789</v>
      </c>
      <c r="J8" s="529">
        <v>29383400.238588002</v>
      </c>
      <c r="K8" s="529">
        <v>29389361.124432806</v>
      </c>
      <c r="L8" s="529">
        <v>29662382.004026808</v>
      </c>
      <c r="M8" s="529">
        <v>29826953.556669205</v>
      </c>
      <c r="N8" s="529">
        <v>29845281.580890387</v>
      </c>
      <c r="O8" s="529">
        <v>29792771.355920393</v>
      </c>
      <c r="P8" s="529">
        <v>1605820.4494724057</v>
      </c>
      <c r="Q8" s="530">
        <v>354458379.39568323</v>
      </c>
      <c r="R8" s="528">
        <v>28564424.650169197</v>
      </c>
      <c r="S8" s="529">
        <v>30413121.770258803</v>
      </c>
      <c r="T8" s="529">
        <v>30554837.027816501</v>
      </c>
      <c r="U8" s="529">
        <v>36032829.759200402</v>
      </c>
      <c r="V8" s="529">
        <v>30605292.001195095</v>
      </c>
      <c r="W8" s="529">
        <v>30696882.618157309</v>
      </c>
      <c r="X8" s="529">
        <v>31236110.051646002</v>
      </c>
      <c r="Y8" s="529">
        <v>31923669.689132996</v>
      </c>
      <c r="Z8" s="529">
        <v>32412345.341463409</v>
      </c>
      <c r="AA8" s="529">
        <v>32794230.271418285</v>
      </c>
      <c r="AB8" s="529">
        <v>32878607.244682804</v>
      </c>
      <c r="AC8" s="529">
        <v>32737143.785016101</v>
      </c>
      <c r="AD8" s="529">
        <v>2776375.0201425739</v>
      </c>
      <c r="AE8" s="530">
        <v>383625869.23029941</v>
      </c>
      <c r="AF8" s="528">
        <v>30240619.559776299</v>
      </c>
      <c r="AG8" s="529">
        <v>32772230.793043997</v>
      </c>
      <c r="AH8" s="529">
        <v>33259616.663628299</v>
      </c>
      <c r="AI8" s="529">
        <v>38032841.313719302</v>
      </c>
      <c r="AJ8" s="529">
        <v>39021488.357047588</v>
      </c>
      <c r="AK8" s="529">
        <v>39817590.960979499</v>
      </c>
      <c r="AL8" s="529">
        <v>41294758.337023415</v>
      </c>
      <c r="AM8" s="529">
        <v>42886251.007947005</v>
      </c>
      <c r="AN8" s="529">
        <v>44059237.736295387</v>
      </c>
      <c r="AO8" s="529">
        <v>44095560.549349584</v>
      </c>
      <c r="AP8" s="529">
        <v>43616480.029387593</v>
      </c>
      <c r="AQ8" s="529">
        <v>43063426.833858594</v>
      </c>
      <c r="AR8" s="529">
        <v>-586393.14205658436</v>
      </c>
      <c r="AS8" s="531">
        <v>471573709</v>
      </c>
      <c r="AT8" s="528">
        <v>40178538.679999985</v>
      </c>
      <c r="AU8" s="532">
        <v>42563019.474989302</v>
      </c>
      <c r="AV8" s="529">
        <v>42821435.770165443</v>
      </c>
      <c r="AW8" s="529">
        <v>42897451.544569984</v>
      </c>
      <c r="AX8" s="529">
        <f t="shared" ref="AX8:BE20" si="0">($BF8-$AT8-$AU8-$AV8)/9-(1/9)</f>
        <v>47517922.786093906</v>
      </c>
      <c r="AY8" s="529">
        <f t="shared" si="0"/>
        <v>47517922.786093906</v>
      </c>
      <c r="AZ8" s="529">
        <f t="shared" si="0"/>
        <v>47517922.786093906</v>
      </c>
      <c r="BA8" s="529">
        <f t="shared" si="0"/>
        <v>47517922.786093906</v>
      </c>
      <c r="BB8" s="529">
        <f t="shared" si="0"/>
        <v>47517922.786093906</v>
      </c>
      <c r="BC8" s="529">
        <f t="shared" si="0"/>
        <v>47517922.786093906</v>
      </c>
      <c r="BD8" s="529">
        <f t="shared" si="0"/>
        <v>47517922.786093906</v>
      </c>
      <c r="BE8" s="529">
        <f t="shared" si="0"/>
        <v>47517922.786093906</v>
      </c>
      <c r="BF8" s="530">
        <v>553224299.99999988</v>
      </c>
      <c r="BG8" s="528">
        <f>$BS8/12</f>
        <v>45716985.646539658</v>
      </c>
      <c r="BH8" s="529">
        <f t="shared" ref="BH8:BR20" si="1">$BS8/12</f>
        <v>45716985.646539658</v>
      </c>
      <c r="BI8" s="529">
        <f t="shared" si="1"/>
        <v>45716985.646539658</v>
      </c>
      <c r="BJ8" s="529">
        <f t="shared" si="1"/>
        <v>45716985.646539658</v>
      </c>
      <c r="BK8" s="529">
        <f t="shared" si="1"/>
        <v>45716985.646539658</v>
      </c>
      <c r="BL8" s="529">
        <f t="shared" si="1"/>
        <v>45716985.646539658</v>
      </c>
      <c r="BM8" s="529">
        <f t="shared" si="1"/>
        <v>45716985.646539658</v>
      </c>
      <c r="BN8" s="529">
        <f t="shared" si="1"/>
        <v>45716985.646539658</v>
      </c>
      <c r="BO8" s="529">
        <f t="shared" si="1"/>
        <v>45716985.646539658</v>
      </c>
      <c r="BP8" s="529">
        <f t="shared" si="1"/>
        <v>45716985.646539658</v>
      </c>
      <c r="BQ8" s="529">
        <f t="shared" si="1"/>
        <v>45716985.646539658</v>
      </c>
      <c r="BR8" s="529">
        <f t="shared" si="1"/>
        <v>45716985.646539658</v>
      </c>
      <c r="BS8" s="530">
        <f t="shared" ref="BS8:BS20" si="2">SUM(AT8:BE8)</f>
        <v>548603827.7584759</v>
      </c>
    </row>
    <row r="9" spans="1:71">
      <c r="A9" s="525"/>
      <c r="B9" s="526" t="s">
        <v>467</v>
      </c>
      <c r="C9" s="527" t="s">
        <v>309</v>
      </c>
      <c r="D9" s="528">
        <v>679583.18344959989</v>
      </c>
      <c r="E9" s="529">
        <v>741184.36438359972</v>
      </c>
      <c r="F9" s="529">
        <v>1029355.8895376001</v>
      </c>
      <c r="G9" s="529">
        <v>948859.0658456001</v>
      </c>
      <c r="H9" s="529">
        <v>998716.69232640031</v>
      </c>
      <c r="I9" s="529">
        <v>1161303.2355300006</v>
      </c>
      <c r="J9" s="529">
        <v>1052029.7701488002</v>
      </c>
      <c r="K9" s="529">
        <v>1184849.8204108002</v>
      </c>
      <c r="L9" s="529">
        <v>968469.8214988003</v>
      </c>
      <c r="M9" s="529">
        <v>1046090.6504340002</v>
      </c>
      <c r="N9" s="529">
        <v>1111525.8572880002</v>
      </c>
      <c r="O9" s="529">
        <v>1322525.1585571999</v>
      </c>
      <c r="P9" s="529">
        <v>1222388.1665287998</v>
      </c>
      <c r="Q9" s="530">
        <v>13466881.675939204</v>
      </c>
      <c r="R9" s="528">
        <v>698906.01491669985</v>
      </c>
      <c r="S9" s="529">
        <v>782106.34830289998</v>
      </c>
      <c r="T9" s="529">
        <v>961900.61455180019</v>
      </c>
      <c r="U9" s="529">
        <v>1162307.7482570012</v>
      </c>
      <c r="V9" s="529">
        <v>1153173.512054801</v>
      </c>
      <c r="W9" s="529">
        <v>1355203.9895499998</v>
      </c>
      <c r="X9" s="529">
        <v>1263737.6035626</v>
      </c>
      <c r="Y9" s="529">
        <v>1532120.0174977006</v>
      </c>
      <c r="Z9" s="529">
        <v>1407197.3933273002</v>
      </c>
      <c r="AA9" s="529">
        <v>1486250.3400383005</v>
      </c>
      <c r="AB9" s="529">
        <v>1597438.0674359009</v>
      </c>
      <c r="AC9" s="529">
        <v>2267241.6064028</v>
      </c>
      <c r="AD9" s="529">
        <v>1353344.0770899002</v>
      </c>
      <c r="AE9" s="530">
        <v>17020927.332987703</v>
      </c>
      <c r="AF9" s="528">
        <v>859681.51011050015</v>
      </c>
      <c r="AG9" s="529">
        <v>1025486.8092054001</v>
      </c>
      <c r="AH9" s="529">
        <v>1346915.7070115006</v>
      </c>
      <c r="AI9" s="529">
        <v>1319911.4044904001</v>
      </c>
      <c r="AJ9" s="529">
        <v>1553454.5960694002</v>
      </c>
      <c r="AK9" s="529">
        <v>2157183.7596289995</v>
      </c>
      <c r="AL9" s="529">
        <v>2318189.0607305001</v>
      </c>
      <c r="AM9" s="529">
        <v>2827795.7300205003</v>
      </c>
      <c r="AN9" s="529">
        <v>2741850.5694519989</v>
      </c>
      <c r="AO9" s="529">
        <v>2452613.2539055003</v>
      </c>
      <c r="AP9" s="529">
        <v>1948848.2878478989</v>
      </c>
      <c r="AQ9" s="529">
        <v>1423860.5197307002</v>
      </c>
      <c r="AR9" s="529">
        <v>7229629.7917966992</v>
      </c>
      <c r="AS9" s="531">
        <v>29205421</v>
      </c>
      <c r="AT9" s="528">
        <v>829699.54</v>
      </c>
      <c r="AU9" s="532">
        <v>1020724.3362185725</v>
      </c>
      <c r="AV9" s="529">
        <v>1259710.160346875</v>
      </c>
      <c r="AW9" s="529">
        <v>1264053.6680600001</v>
      </c>
      <c r="AX9" s="529">
        <f t="shared" si="0"/>
        <v>1174201.7737149501</v>
      </c>
      <c r="AY9" s="529">
        <f t="shared" si="0"/>
        <v>1174201.7737149501</v>
      </c>
      <c r="AZ9" s="529">
        <f t="shared" si="0"/>
        <v>1174201.7737149501</v>
      </c>
      <c r="BA9" s="529">
        <f t="shared" si="0"/>
        <v>1174201.7737149501</v>
      </c>
      <c r="BB9" s="529">
        <f t="shared" si="0"/>
        <v>1174201.7737149501</v>
      </c>
      <c r="BC9" s="529">
        <f t="shared" si="0"/>
        <v>1174201.7737149501</v>
      </c>
      <c r="BD9" s="529">
        <f t="shared" si="0"/>
        <v>1174201.7737149501</v>
      </c>
      <c r="BE9" s="529">
        <f t="shared" si="0"/>
        <v>1174201.7737149501</v>
      </c>
      <c r="BF9" s="530">
        <v>13677950.999999998</v>
      </c>
      <c r="BG9" s="528">
        <f t="shared" ref="BG9:BG20" si="3">$BS9/12</f>
        <v>1147316.824528754</v>
      </c>
      <c r="BH9" s="529">
        <f t="shared" si="1"/>
        <v>1147316.824528754</v>
      </c>
      <c r="BI9" s="529">
        <f t="shared" si="1"/>
        <v>1147316.824528754</v>
      </c>
      <c r="BJ9" s="529">
        <f t="shared" si="1"/>
        <v>1147316.824528754</v>
      </c>
      <c r="BK9" s="529">
        <f t="shared" si="1"/>
        <v>1147316.824528754</v>
      </c>
      <c r="BL9" s="529">
        <f t="shared" si="1"/>
        <v>1147316.824528754</v>
      </c>
      <c r="BM9" s="529">
        <f t="shared" si="1"/>
        <v>1147316.824528754</v>
      </c>
      <c r="BN9" s="529">
        <f t="shared" si="1"/>
        <v>1147316.824528754</v>
      </c>
      <c r="BO9" s="529">
        <f t="shared" si="1"/>
        <v>1147316.824528754</v>
      </c>
      <c r="BP9" s="529">
        <f t="shared" si="1"/>
        <v>1147316.824528754</v>
      </c>
      <c r="BQ9" s="529">
        <f t="shared" si="1"/>
        <v>1147316.824528754</v>
      </c>
      <c r="BR9" s="529">
        <f t="shared" si="1"/>
        <v>1147316.824528754</v>
      </c>
      <c r="BS9" s="530">
        <f t="shared" si="2"/>
        <v>13767801.894345049</v>
      </c>
    </row>
    <row r="10" spans="1:71">
      <c r="A10" s="525"/>
      <c r="B10" s="526" t="s">
        <v>468</v>
      </c>
      <c r="C10" s="527" t="s">
        <v>310</v>
      </c>
      <c r="D10" s="528"/>
      <c r="E10" s="529">
        <v>199421.3106</v>
      </c>
      <c r="F10" s="529">
        <v>106572.00440000001</v>
      </c>
      <c r="G10" s="529">
        <v>102489</v>
      </c>
      <c r="H10" s="529">
        <v>225423.26</v>
      </c>
      <c r="I10" s="529">
        <v>125078.33</v>
      </c>
      <c r="J10" s="529">
        <v>106157.7529588</v>
      </c>
      <c r="K10" s="529">
        <v>137547.96</v>
      </c>
      <c r="L10" s="529">
        <v>128335.98000000001</v>
      </c>
      <c r="M10" s="529">
        <v>92106.26999999999</v>
      </c>
      <c r="N10" s="529">
        <v>197071.88</v>
      </c>
      <c r="O10" s="529">
        <v>68056.902799999996</v>
      </c>
      <c r="P10" s="529">
        <v>60883.772000000004</v>
      </c>
      <c r="Q10" s="530">
        <v>1549144.4227588</v>
      </c>
      <c r="R10" s="528"/>
      <c r="S10" s="529">
        <v>19275.84</v>
      </c>
      <c r="T10" s="529">
        <v>138675.20000000001</v>
      </c>
      <c r="U10" s="529">
        <v>70434.19</v>
      </c>
      <c r="V10" s="529">
        <v>504667.19000000006</v>
      </c>
      <c r="W10" s="529">
        <v>65466.44</v>
      </c>
      <c r="X10" s="529">
        <v>622516.53999999992</v>
      </c>
      <c r="Y10" s="529">
        <v>116864.63</v>
      </c>
      <c r="Z10" s="529">
        <v>100207.91</v>
      </c>
      <c r="AA10" s="529">
        <v>556348.94000000006</v>
      </c>
      <c r="AB10" s="529">
        <v>92659.419999999984</v>
      </c>
      <c r="AC10" s="529">
        <v>123897.11275</v>
      </c>
      <c r="AD10" s="529">
        <v>1213953.5999999999</v>
      </c>
      <c r="AE10" s="530">
        <v>3624967.0127499998</v>
      </c>
      <c r="AF10" s="528"/>
      <c r="AG10" s="529">
        <v>50960</v>
      </c>
      <c r="AH10" s="529">
        <v>2230040.9300000002</v>
      </c>
      <c r="AI10" s="529">
        <v>485986.2</v>
      </c>
      <c r="AJ10" s="529">
        <v>255947.18</v>
      </c>
      <c r="AK10" s="529">
        <v>52900.219999999994</v>
      </c>
      <c r="AL10" s="529">
        <v>39788.479999999996</v>
      </c>
      <c r="AM10" s="529">
        <v>25532.489999999998</v>
      </c>
      <c r="AN10" s="529">
        <v>36081.15</v>
      </c>
      <c r="AO10" s="529">
        <v>45870.83</v>
      </c>
      <c r="AP10" s="529">
        <v>725455.7</v>
      </c>
      <c r="AQ10" s="529">
        <v>21820.080932699999</v>
      </c>
      <c r="AR10" s="529">
        <v>846796.73906729929</v>
      </c>
      <c r="AS10" s="531">
        <v>4817180</v>
      </c>
      <c r="AT10" s="528"/>
      <c r="AU10" s="532">
        <v>0</v>
      </c>
      <c r="AV10" s="529">
        <v>0</v>
      </c>
      <c r="AW10" s="529">
        <v>0</v>
      </c>
      <c r="AX10" s="529">
        <f t="shared" si="0"/>
        <v>528369.11111111101</v>
      </c>
      <c r="AY10" s="529">
        <f t="shared" si="0"/>
        <v>528369.11111111101</v>
      </c>
      <c r="AZ10" s="529">
        <f t="shared" si="0"/>
        <v>528369.11111111101</v>
      </c>
      <c r="BA10" s="529">
        <f t="shared" si="0"/>
        <v>528369.11111111101</v>
      </c>
      <c r="BB10" s="529">
        <f t="shared" si="0"/>
        <v>528369.11111111101</v>
      </c>
      <c r="BC10" s="529">
        <f t="shared" si="0"/>
        <v>528369.11111111101</v>
      </c>
      <c r="BD10" s="529">
        <f t="shared" si="0"/>
        <v>528369.11111111101</v>
      </c>
      <c r="BE10" s="529">
        <f t="shared" si="0"/>
        <v>528369.11111111101</v>
      </c>
      <c r="BF10" s="530">
        <v>4755322.9999999991</v>
      </c>
      <c r="BG10" s="528">
        <f t="shared" si="3"/>
        <v>352246.07407407399</v>
      </c>
      <c r="BH10" s="529">
        <f t="shared" si="1"/>
        <v>352246.07407407399</v>
      </c>
      <c r="BI10" s="529">
        <f t="shared" si="1"/>
        <v>352246.07407407399</v>
      </c>
      <c r="BJ10" s="529">
        <f t="shared" si="1"/>
        <v>352246.07407407399</v>
      </c>
      <c r="BK10" s="529">
        <f t="shared" si="1"/>
        <v>352246.07407407399</v>
      </c>
      <c r="BL10" s="529">
        <f t="shared" si="1"/>
        <v>352246.07407407399</v>
      </c>
      <c r="BM10" s="529">
        <f t="shared" si="1"/>
        <v>352246.07407407399</v>
      </c>
      <c r="BN10" s="529">
        <f t="shared" si="1"/>
        <v>352246.07407407399</v>
      </c>
      <c r="BO10" s="529">
        <f t="shared" si="1"/>
        <v>352246.07407407399</v>
      </c>
      <c r="BP10" s="529">
        <f t="shared" si="1"/>
        <v>352246.07407407399</v>
      </c>
      <c r="BQ10" s="529">
        <f t="shared" si="1"/>
        <v>352246.07407407399</v>
      </c>
      <c r="BR10" s="529">
        <f t="shared" si="1"/>
        <v>352246.07407407399</v>
      </c>
      <c r="BS10" s="530">
        <f t="shared" si="2"/>
        <v>4226952.8888888881</v>
      </c>
    </row>
    <row r="11" spans="1:71">
      <c r="A11" s="525"/>
      <c r="B11" s="526" t="s">
        <v>469</v>
      </c>
      <c r="C11" s="527" t="s">
        <v>311</v>
      </c>
      <c r="D11" s="528"/>
      <c r="E11" s="529"/>
      <c r="F11" s="529"/>
      <c r="G11" s="529"/>
      <c r="H11" s="529"/>
      <c r="I11" s="529"/>
      <c r="J11" s="529"/>
      <c r="K11" s="529"/>
      <c r="L11" s="529"/>
      <c r="M11" s="529"/>
      <c r="N11" s="529"/>
      <c r="O11" s="529"/>
      <c r="P11" s="529"/>
      <c r="Q11" s="530"/>
      <c r="R11" s="528"/>
      <c r="S11" s="529"/>
      <c r="T11" s="529"/>
      <c r="U11" s="529"/>
      <c r="V11" s="529"/>
      <c r="W11" s="529"/>
      <c r="X11" s="529"/>
      <c r="Y11" s="529"/>
      <c r="Z11" s="529"/>
      <c r="AA11" s="529"/>
      <c r="AB11" s="529"/>
      <c r="AC11" s="529"/>
      <c r="AD11" s="529"/>
      <c r="AE11" s="530"/>
      <c r="AF11" s="528"/>
      <c r="AG11" s="529">
        <v>0.74961920000000004</v>
      </c>
      <c r="AH11" s="529">
        <v>1.1603808</v>
      </c>
      <c r="AI11" s="529"/>
      <c r="AJ11" s="529"/>
      <c r="AK11" s="529">
        <v>1.7977344000000004</v>
      </c>
      <c r="AL11" s="529">
        <v>2.0022655999999999</v>
      </c>
      <c r="AM11" s="529"/>
      <c r="AN11" s="529"/>
      <c r="AO11" s="529">
        <v>25.35</v>
      </c>
      <c r="AP11" s="529"/>
      <c r="AQ11" s="529"/>
      <c r="AR11" s="529">
        <v>44.94</v>
      </c>
      <c r="AS11" s="531">
        <v>76</v>
      </c>
      <c r="AT11" s="528"/>
      <c r="AU11" s="532"/>
      <c r="AV11" s="529"/>
      <c r="AW11" s="529">
        <v>0</v>
      </c>
      <c r="AX11" s="529"/>
      <c r="AY11" s="529"/>
      <c r="AZ11" s="529"/>
      <c r="BA11" s="529"/>
      <c r="BB11" s="529"/>
      <c r="BC11" s="529"/>
      <c r="BD11" s="529"/>
      <c r="BE11" s="529"/>
      <c r="BF11" s="530">
        <v>0</v>
      </c>
      <c r="BG11" s="528">
        <f t="shared" si="3"/>
        <v>0</v>
      </c>
      <c r="BH11" s="529">
        <f t="shared" si="1"/>
        <v>0</v>
      </c>
      <c r="BI11" s="529">
        <f t="shared" si="1"/>
        <v>0</v>
      </c>
      <c r="BJ11" s="529">
        <f t="shared" si="1"/>
        <v>0</v>
      </c>
      <c r="BK11" s="529">
        <f t="shared" si="1"/>
        <v>0</v>
      </c>
      <c r="BL11" s="529">
        <f t="shared" si="1"/>
        <v>0</v>
      </c>
      <c r="BM11" s="529">
        <f t="shared" si="1"/>
        <v>0</v>
      </c>
      <c r="BN11" s="529">
        <f t="shared" si="1"/>
        <v>0</v>
      </c>
      <c r="BO11" s="529">
        <f t="shared" si="1"/>
        <v>0</v>
      </c>
      <c r="BP11" s="529">
        <f t="shared" si="1"/>
        <v>0</v>
      </c>
      <c r="BQ11" s="529">
        <f t="shared" si="1"/>
        <v>0</v>
      </c>
      <c r="BR11" s="529">
        <f t="shared" si="1"/>
        <v>0</v>
      </c>
      <c r="BS11" s="530">
        <f t="shared" si="2"/>
        <v>0</v>
      </c>
    </row>
    <row r="12" spans="1:71">
      <c r="A12" s="525"/>
      <c r="B12" s="526" t="s">
        <v>470</v>
      </c>
      <c r="C12" s="527" t="s">
        <v>312</v>
      </c>
      <c r="D12" s="528"/>
      <c r="E12" s="529">
        <v>11753.8508888</v>
      </c>
      <c r="F12" s="529">
        <v>12070.679999999998</v>
      </c>
      <c r="G12" s="529">
        <v>9529.924153599999</v>
      </c>
      <c r="H12" s="529">
        <v>7371.4836205999991</v>
      </c>
      <c r="I12" s="529">
        <v>14770.5152402</v>
      </c>
      <c r="J12" s="529">
        <v>11308.891139200005</v>
      </c>
      <c r="K12" s="529">
        <v>13571.940000000002</v>
      </c>
      <c r="L12" s="529">
        <v>7796.0099999999966</v>
      </c>
      <c r="M12" s="529">
        <v>7332.3325280000008</v>
      </c>
      <c r="N12" s="529">
        <v>11289.087753199996</v>
      </c>
      <c r="O12" s="529">
        <v>16102.549999999997</v>
      </c>
      <c r="P12" s="529">
        <v>13515.330000000009</v>
      </c>
      <c r="Q12" s="530">
        <v>136412.59532360002</v>
      </c>
      <c r="R12" s="528"/>
      <c r="S12" s="529">
        <v>8283.4761641999976</v>
      </c>
      <c r="T12" s="529">
        <v>12514.616899099998</v>
      </c>
      <c r="U12" s="529">
        <v>7746.5312286999979</v>
      </c>
      <c r="V12" s="529">
        <v>10378.619969900004</v>
      </c>
      <c r="W12" s="529">
        <v>16065.250358099996</v>
      </c>
      <c r="X12" s="529">
        <v>7942.8436524999997</v>
      </c>
      <c r="Y12" s="529">
        <v>9979.2074921000094</v>
      </c>
      <c r="Z12" s="529">
        <v>12353.169999999998</v>
      </c>
      <c r="AA12" s="529">
        <v>14227.238107199995</v>
      </c>
      <c r="AB12" s="529">
        <v>12557.052781600003</v>
      </c>
      <c r="AC12" s="529">
        <v>10935.579999999996</v>
      </c>
      <c r="AD12" s="529">
        <v>16539.859138500007</v>
      </c>
      <c r="AE12" s="530">
        <v>139523.44579190004</v>
      </c>
      <c r="AF12" s="528"/>
      <c r="AG12" s="529">
        <v>8552.0391964999963</v>
      </c>
      <c r="AH12" s="529">
        <v>785.66702309999903</v>
      </c>
      <c r="AI12" s="529">
        <v>10811.585859399998</v>
      </c>
      <c r="AJ12" s="529">
        <v>25177.836359199999</v>
      </c>
      <c r="AK12" s="529">
        <v>374.46</v>
      </c>
      <c r="AL12" s="529">
        <v>12303.835114600008</v>
      </c>
      <c r="AM12" s="529">
        <v>11835.943744599996</v>
      </c>
      <c r="AN12" s="529">
        <v>15219.853349600005</v>
      </c>
      <c r="AO12" s="529">
        <v>12014.350788700005</v>
      </c>
      <c r="AP12" s="529">
        <v>13420.345771199993</v>
      </c>
      <c r="AQ12" s="529">
        <v>12590.251709200002</v>
      </c>
      <c r="AR12" s="529">
        <v>161647.8310839</v>
      </c>
      <c r="AS12" s="531">
        <v>284734</v>
      </c>
      <c r="AT12" s="528"/>
      <c r="AU12" s="532">
        <v>84.067371515826792</v>
      </c>
      <c r="AV12" s="529">
        <v>1140.7197453346519</v>
      </c>
      <c r="AW12" s="529">
        <v>1773.27423</v>
      </c>
      <c r="AX12" s="529">
        <f t="shared" si="0"/>
        <v>31094.690320349939</v>
      </c>
      <c r="AY12" s="529">
        <f t="shared" si="0"/>
        <v>31094.690320349939</v>
      </c>
      <c r="AZ12" s="529">
        <f t="shared" si="0"/>
        <v>31094.690320349939</v>
      </c>
      <c r="BA12" s="529">
        <f t="shared" si="0"/>
        <v>31094.690320349939</v>
      </c>
      <c r="BB12" s="529">
        <f t="shared" si="0"/>
        <v>31094.690320349939</v>
      </c>
      <c r="BC12" s="529">
        <f t="shared" si="0"/>
        <v>31094.690320349939</v>
      </c>
      <c r="BD12" s="529">
        <f t="shared" si="0"/>
        <v>31094.690320349939</v>
      </c>
      <c r="BE12" s="529">
        <f t="shared" si="0"/>
        <v>31094.690320349939</v>
      </c>
      <c r="BF12" s="530">
        <v>281077.99999999994</v>
      </c>
      <c r="BG12" s="528">
        <f t="shared" si="3"/>
        <v>20979.631992470833</v>
      </c>
      <c r="BH12" s="529">
        <f t="shared" si="1"/>
        <v>20979.631992470833</v>
      </c>
      <c r="BI12" s="529">
        <f t="shared" si="1"/>
        <v>20979.631992470833</v>
      </c>
      <c r="BJ12" s="529">
        <f t="shared" si="1"/>
        <v>20979.631992470833</v>
      </c>
      <c r="BK12" s="529">
        <f t="shared" si="1"/>
        <v>20979.631992470833</v>
      </c>
      <c r="BL12" s="529">
        <f t="shared" si="1"/>
        <v>20979.631992470833</v>
      </c>
      <c r="BM12" s="529">
        <f t="shared" si="1"/>
        <v>20979.631992470833</v>
      </c>
      <c r="BN12" s="529">
        <f t="shared" si="1"/>
        <v>20979.631992470833</v>
      </c>
      <c r="BO12" s="529">
        <f t="shared" si="1"/>
        <v>20979.631992470833</v>
      </c>
      <c r="BP12" s="529">
        <f t="shared" si="1"/>
        <v>20979.631992470833</v>
      </c>
      <c r="BQ12" s="529">
        <f t="shared" si="1"/>
        <v>20979.631992470833</v>
      </c>
      <c r="BR12" s="529">
        <f t="shared" si="1"/>
        <v>20979.631992470833</v>
      </c>
      <c r="BS12" s="530">
        <f t="shared" si="2"/>
        <v>251755.58390964998</v>
      </c>
    </row>
    <row r="13" spans="1:71">
      <c r="A13" s="525"/>
      <c r="B13" s="526" t="s">
        <v>471</v>
      </c>
      <c r="C13" s="527" t="s">
        <v>313</v>
      </c>
      <c r="D13" s="528"/>
      <c r="E13" s="529">
        <v>1013914.12</v>
      </c>
      <c r="F13" s="529">
        <v>208.28999999999996</v>
      </c>
      <c r="G13" s="529">
        <v>782.47438479999994</v>
      </c>
      <c r="H13" s="529">
        <v>1536568.2805548003</v>
      </c>
      <c r="I13" s="529">
        <v>220.21506040016322</v>
      </c>
      <c r="J13" s="529">
        <v>195.83000000004694</v>
      </c>
      <c r="K13" s="529">
        <v>1522544.0899999996</v>
      </c>
      <c r="L13" s="529">
        <v>3696.1600000000003</v>
      </c>
      <c r="M13" s="529">
        <v>195.93000000000728</v>
      </c>
      <c r="N13" s="529">
        <v>1132908.5399999998</v>
      </c>
      <c r="O13" s="529">
        <v>214.95000000003401</v>
      </c>
      <c r="P13" s="529">
        <v>1035886.43</v>
      </c>
      <c r="Q13" s="530">
        <v>6247335.3099999996</v>
      </c>
      <c r="R13" s="528">
        <v>151.89123299999997</v>
      </c>
      <c r="S13" s="529">
        <v>891.60876700000017</v>
      </c>
      <c r="T13" s="529">
        <v>193.83296759999996</v>
      </c>
      <c r="U13" s="529">
        <v>1031677.2538845997</v>
      </c>
      <c r="V13" s="529">
        <v>497641.85532269988</v>
      </c>
      <c r="W13" s="529">
        <v>2420161.0897196005</v>
      </c>
      <c r="X13" s="529">
        <v>76910.343445600214</v>
      </c>
      <c r="Y13" s="529">
        <v>27401.406343200822</v>
      </c>
      <c r="Z13" s="529">
        <v>337263.32994099997</v>
      </c>
      <c r="AA13" s="529">
        <v>475129.37970219983</v>
      </c>
      <c r="AB13" s="529">
        <v>47661.666950400046</v>
      </c>
      <c r="AC13" s="529">
        <v>1698930.4700000004</v>
      </c>
      <c r="AD13" s="529">
        <v>561190.48000000021</v>
      </c>
      <c r="AE13" s="530">
        <v>7175204.6082769018</v>
      </c>
      <c r="AF13" s="528">
        <v>1390.3521975000001</v>
      </c>
      <c r="AG13" s="529">
        <v>22520.51780250001</v>
      </c>
      <c r="AH13" s="529">
        <v>572946.50999999989</v>
      </c>
      <c r="AI13" s="529">
        <v>24165.998682499994</v>
      </c>
      <c r="AJ13" s="529">
        <v>179766.03596000012</v>
      </c>
      <c r="AK13" s="529">
        <v>1194800.7603220006</v>
      </c>
      <c r="AL13" s="529">
        <v>26392.753718000004</v>
      </c>
      <c r="AM13" s="529">
        <v>1153604.6887266</v>
      </c>
      <c r="AN13" s="529">
        <v>26915.825229500173</v>
      </c>
      <c r="AO13" s="529">
        <v>915607.38195049972</v>
      </c>
      <c r="AP13" s="529">
        <v>539672.96000000008</v>
      </c>
      <c r="AQ13" s="529">
        <v>546343.68978000002</v>
      </c>
      <c r="AR13" s="529">
        <v>1007615.5256308997</v>
      </c>
      <c r="AS13" s="531">
        <v>6211743</v>
      </c>
      <c r="AT13" s="528">
        <v>6</v>
      </c>
      <c r="AU13" s="532">
        <v>463964.21973016782</v>
      </c>
      <c r="AV13" s="529">
        <v>505051.60467368743</v>
      </c>
      <c r="AW13" s="529">
        <v>62200.955669999996</v>
      </c>
      <c r="AX13" s="529">
        <f t="shared" si="0"/>
        <v>560499.57506623829</v>
      </c>
      <c r="AY13" s="529">
        <f t="shared" si="0"/>
        <v>560499.57506623829</v>
      </c>
      <c r="AZ13" s="529">
        <f t="shared" si="0"/>
        <v>560499.57506623829</v>
      </c>
      <c r="BA13" s="529">
        <f t="shared" si="0"/>
        <v>560499.57506623829</v>
      </c>
      <c r="BB13" s="529">
        <f t="shared" si="0"/>
        <v>560499.57506623829</v>
      </c>
      <c r="BC13" s="529">
        <f t="shared" si="0"/>
        <v>560499.57506623829</v>
      </c>
      <c r="BD13" s="529">
        <f t="shared" si="0"/>
        <v>560499.57506623829</v>
      </c>
      <c r="BE13" s="529">
        <f t="shared" si="0"/>
        <v>560499.57506623829</v>
      </c>
      <c r="BF13" s="530">
        <v>6013519</v>
      </c>
      <c r="BG13" s="528">
        <f t="shared" si="3"/>
        <v>459601.61505031353</v>
      </c>
      <c r="BH13" s="529">
        <f t="shared" si="1"/>
        <v>459601.61505031353</v>
      </c>
      <c r="BI13" s="529">
        <f t="shared" si="1"/>
        <v>459601.61505031353</v>
      </c>
      <c r="BJ13" s="529">
        <f t="shared" si="1"/>
        <v>459601.61505031353</v>
      </c>
      <c r="BK13" s="529">
        <f t="shared" si="1"/>
        <v>459601.61505031353</v>
      </c>
      <c r="BL13" s="529">
        <f t="shared" si="1"/>
        <v>459601.61505031353</v>
      </c>
      <c r="BM13" s="529">
        <f t="shared" si="1"/>
        <v>459601.61505031353</v>
      </c>
      <c r="BN13" s="529">
        <f t="shared" si="1"/>
        <v>459601.61505031353</v>
      </c>
      <c r="BO13" s="529">
        <f t="shared" si="1"/>
        <v>459601.61505031353</v>
      </c>
      <c r="BP13" s="529">
        <f t="shared" si="1"/>
        <v>459601.61505031353</v>
      </c>
      <c r="BQ13" s="529">
        <f t="shared" si="1"/>
        <v>459601.61505031353</v>
      </c>
      <c r="BR13" s="529">
        <f t="shared" si="1"/>
        <v>459601.61505031353</v>
      </c>
      <c r="BS13" s="530">
        <f t="shared" si="2"/>
        <v>5515219.3806037623</v>
      </c>
    </row>
    <row r="14" spans="1:71">
      <c r="A14" s="525"/>
      <c r="B14" s="526" t="s">
        <v>472</v>
      </c>
      <c r="C14" s="527" t="s">
        <v>314</v>
      </c>
      <c r="D14" s="528">
        <v>177370.97180960001</v>
      </c>
      <c r="E14" s="529">
        <v>3094239.4378432003</v>
      </c>
      <c r="F14" s="529">
        <v>3290448.6623864034</v>
      </c>
      <c r="G14" s="529">
        <v>3480186.9521288038</v>
      </c>
      <c r="H14" s="529">
        <v>3789093.8434720002</v>
      </c>
      <c r="I14" s="529">
        <v>3361256.1316948021</v>
      </c>
      <c r="J14" s="529">
        <v>3235429.8224152015</v>
      </c>
      <c r="K14" s="529">
        <v>3514566.7581364</v>
      </c>
      <c r="L14" s="529">
        <v>3467330.721485998</v>
      </c>
      <c r="M14" s="529">
        <v>3584946.0866207997</v>
      </c>
      <c r="N14" s="529">
        <v>3719154.3990155989</v>
      </c>
      <c r="O14" s="529">
        <v>3335315.6849536006</v>
      </c>
      <c r="P14" s="529">
        <v>4096218.9417163967</v>
      </c>
      <c r="Q14" s="530">
        <v>42145558.413678803</v>
      </c>
      <c r="R14" s="528">
        <v>184231.00770829993</v>
      </c>
      <c r="S14" s="529">
        <v>3175376.3815454994</v>
      </c>
      <c r="T14" s="529">
        <v>3089405.9265585029</v>
      </c>
      <c r="U14" s="529">
        <v>3514536.0260297065</v>
      </c>
      <c r="V14" s="529">
        <v>3353536.9599740095</v>
      </c>
      <c r="W14" s="529">
        <v>3164040.2600600026</v>
      </c>
      <c r="X14" s="529">
        <v>3565948.0459108087</v>
      </c>
      <c r="Y14" s="529">
        <v>4009032.880527697</v>
      </c>
      <c r="Z14" s="529">
        <v>3718353.3019843018</v>
      </c>
      <c r="AA14" s="529">
        <v>4018450.4541453929</v>
      </c>
      <c r="AB14" s="529">
        <v>3815935.0822240999</v>
      </c>
      <c r="AC14" s="529">
        <v>3235127.1040546005</v>
      </c>
      <c r="AD14" s="529">
        <v>5243052.331999789</v>
      </c>
      <c r="AE14" s="530">
        <v>44087025.762722708</v>
      </c>
      <c r="AF14" s="528">
        <v>109784.59109639999</v>
      </c>
      <c r="AG14" s="529">
        <v>3127601.3122524945</v>
      </c>
      <c r="AH14" s="529">
        <v>3186270.0949257938</v>
      </c>
      <c r="AI14" s="529">
        <v>3758612.6310562994</v>
      </c>
      <c r="AJ14" s="529">
        <v>3981705.4971280019</v>
      </c>
      <c r="AK14" s="529">
        <v>3778403.5848977938</v>
      </c>
      <c r="AL14" s="529">
        <v>3995920.1342100981</v>
      </c>
      <c r="AM14" s="529">
        <v>3864788.4798807967</v>
      </c>
      <c r="AN14" s="529">
        <v>4126367.1714865007</v>
      </c>
      <c r="AO14" s="529">
        <v>4395934.3271250976</v>
      </c>
      <c r="AP14" s="529">
        <v>4107400.7447053972</v>
      </c>
      <c r="AQ14" s="529">
        <v>3683211.7698836005</v>
      </c>
      <c r="AR14" s="529">
        <v>2720857.6613517255</v>
      </c>
      <c r="AS14" s="531">
        <v>44836858</v>
      </c>
      <c r="AT14" s="528">
        <v>113973.41999999998</v>
      </c>
      <c r="AU14" s="532">
        <v>3031812.8358922359</v>
      </c>
      <c r="AV14" s="529">
        <v>3655032.8326228294</v>
      </c>
      <c r="AW14" s="529">
        <v>4056475.3469900056</v>
      </c>
      <c r="AX14" s="529">
        <f t="shared" si="0"/>
        <v>5133620.6568316575</v>
      </c>
      <c r="AY14" s="529">
        <f t="shared" si="0"/>
        <v>5133620.6568316575</v>
      </c>
      <c r="AZ14" s="529">
        <f t="shared" si="0"/>
        <v>5133620.6568316575</v>
      </c>
      <c r="BA14" s="529">
        <f t="shared" si="0"/>
        <v>5133620.6568316575</v>
      </c>
      <c r="BB14" s="529">
        <f t="shared" si="0"/>
        <v>5133620.6568316575</v>
      </c>
      <c r="BC14" s="529">
        <f t="shared" si="0"/>
        <v>5133620.6568316575</v>
      </c>
      <c r="BD14" s="529">
        <f t="shared" si="0"/>
        <v>5133620.6568316575</v>
      </c>
      <c r="BE14" s="529">
        <f t="shared" si="0"/>
        <v>5133620.6568316575</v>
      </c>
      <c r="BF14" s="530">
        <v>53003405.999999985</v>
      </c>
      <c r="BG14" s="528">
        <f t="shared" si="3"/>
        <v>4327188.3075131951</v>
      </c>
      <c r="BH14" s="529">
        <f t="shared" si="1"/>
        <v>4327188.3075131951</v>
      </c>
      <c r="BI14" s="529">
        <f t="shared" si="1"/>
        <v>4327188.3075131951</v>
      </c>
      <c r="BJ14" s="529">
        <f t="shared" si="1"/>
        <v>4327188.3075131951</v>
      </c>
      <c r="BK14" s="529">
        <f t="shared" si="1"/>
        <v>4327188.3075131951</v>
      </c>
      <c r="BL14" s="529">
        <f t="shared" si="1"/>
        <v>4327188.3075131951</v>
      </c>
      <c r="BM14" s="529">
        <f t="shared" si="1"/>
        <v>4327188.3075131951</v>
      </c>
      <c r="BN14" s="529">
        <f t="shared" si="1"/>
        <v>4327188.3075131951</v>
      </c>
      <c r="BO14" s="529">
        <f t="shared" si="1"/>
        <v>4327188.3075131951</v>
      </c>
      <c r="BP14" s="529">
        <f t="shared" si="1"/>
        <v>4327188.3075131951</v>
      </c>
      <c r="BQ14" s="529">
        <f t="shared" si="1"/>
        <v>4327188.3075131951</v>
      </c>
      <c r="BR14" s="529">
        <f t="shared" si="1"/>
        <v>4327188.3075131951</v>
      </c>
      <c r="BS14" s="530">
        <f t="shared" si="2"/>
        <v>51926259.690158345</v>
      </c>
    </row>
    <row r="15" spans="1:71">
      <c r="A15" s="525"/>
      <c r="B15" s="526" t="s">
        <v>473</v>
      </c>
      <c r="C15" s="527" t="s">
        <v>315</v>
      </c>
      <c r="D15" s="528">
        <v>2295.6761999999999</v>
      </c>
      <c r="E15" s="529">
        <v>17198.833999999999</v>
      </c>
      <c r="F15" s="529">
        <v>5362.7293575999993</v>
      </c>
      <c r="G15" s="529">
        <v>4970.3304183999999</v>
      </c>
      <c r="H15" s="529">
        <v>9460.8172998000009</v>
      </c>
      <c r="I15" s="529">
        <v>2390.4621002000004</v>
      </c>
      <c r="J15" s="529">
        <v>14896.917447199998</v>
      </c>
      <c r="K15" s="529">
        <v>7493.3803999999991</v>
      </c>
      <c r="L15" s="529">
        <v>3430.5280000000002</v>
      </c>
      <c r="M15" s="529">
        <v>2550.6860000000001</v>
      </c>
      <c r="N15" s="529">
        <v>6101.52</v>
      </c>
      <c r="O15" s="529">
        <v>5971.5121999999992</v>
      </c>
      <c r="P15" s="529">
        <v>12845.883399999997</v>
      </c>
      <c r="Q15" s="530">
        <v>94969.276823199994</v>
      </c>
      <c r="R15" s="528">
        <v>3267.3874999999998</v>
      </c>
      <c r="S15" s="529">
        <v>3833.4863999999998</v>
      </c>
      <c r="T15" s="529">
        <v>3517.4634283999999</v>
      </c>
      <c r="U15" s="529">
        <v>2822.1449216000001</v>
      </c>
      <c r="V15" s="529">
        <v>2876.7629999999999</v>
      </c>
      <c r="W15" s="529">
        <v>4465.4072844000002</v>
      </c>
      <c r="X15" s="529">
        <v>19034.410308200004</v>
      </c>
      <c r="Y15" s="529">
        <v>2512.8048371999994</v>
      </c>
      <c r="Z15" s="529">
        <v>5605.9500000000007</v>
      </c>
      <c r="AA15" s="529">
        <v>5559.4423236000002</v>
      </c>
      <c r="AB15" s="529">
        <v>11790.162476399999</v>
      </c>
      <c r="AC15" s="529">
        <v>36766.1495</v>
      </c>
      <c r="AD15" s="529">
        <v>34284.907800000001</v>
      </c>
      <c r="AE15" s="530">
        <v>136336.47977979999</v>
      </c>
      <c r="AF15" s="528">
        <v>3502.18</v>
      </c>
      <c r="AG15" s="529">
        <v>12882.9026992</v>
      </c>
      <c r="AH15" s="529">
        <v>9973.748058799998</v>
      </c>
      <c r="AI15" s="529">
        <v>6543.6349999999993</v>
      </c>
      <c r="AJ15" s="529">
        <v>16085.412671999999</v>
      </c>
      <c r="AK15" s="529">
        <v>6558.4720499999994</v>
      </c>
      <c r="AL15" s="529">
        <v>5761.28</v>
      </c>
      <c r="AM15" s="529">
        <v>5784.4486271999995</v>
      </c>
      <c r="AN15" s="529">
        <v>10899.163313800002</v>
      </c>
      <c r="AO15" s="529">
        <v>5930.4809999999998</v>
      </c>
      <c r="AP15" s="529">
        <v>5157.365154000001</v>
      </c>
      <c r="AQ15" s="529">
        <v>7170.9238231999998</v>
      </c>
      <c r="AR15" s="529">
        <v>-11214.012398200008</v>
      </c>
      <c r="AS15" s="531">
        <v>85036</v>
      </c>
      <c r="AT15" s="528"/>
      <c r="AU15" s="532">
        <v>80961.510323223702</v>
      </c>
      <c r="AV15" s="529">
        <v>1461.3049610577991</v>
      </c>
      <c r="AW15" s="529">
        <v>39528.34779</v>
      </c>
      <c r="AX15" s="529">
        <f t="shared" si="0"/>
        <v>168.90941285761264</v>
      </c>
      <c r="AY15" s="529">
        <f t="shared" si="0"/>
        <v>168.90941285761264</v>
      </c>
      <c r="AZ15" s="529">
        <f t="shared" si="0"/>
        <v>168.90941285761264</v>
      </c>
      <c r="BA15" s="529">
        <f t="shared" si="0"/>
        <v>168.90941285761264</v>
      </c>
      <c r="BB15" s="529">
        <f t="shared" si="0"/>
        <v>168.90941285761264</v>
      </c>
      <c r="BC15" s="529">
        <f t="shared" si="0"/>
        <v>168.90941285761264</v>
      </c>
      <c r="BD15" s="529">
        <f t="shared" si="0"/>
        <v>168.90941285761264</v>
      </c>
      <c r="BE15" s="529">
        <f t="shared" si="0"/>
        <v>168.90941285761264</v>
      </c>
      <c r="BF15" s="530">
        <v>83944.000000000015</v>
      </c>
      <c r="BG15" s="528">
        <f t="shared" si="3"/>
        <v>10275.2031980952</v>
      </c>
      <c r="BH15" s="529">
        <f t="shared" si="1"/>
        <v>10275.2031980952</v>
      </c>
      <c r="BI15" s="529">
        <f t="shared" si="1"/>
        <v>10275.2031980952</v>
      </c>
      <c r="BJ15" s="529">
        <f t="shared" si="1"/>
        <v>10275.2031980952</v>
      </c>
      <c r="BK15" s="529">
        <f t="shared" si="1"/>
        <v>10275.2031980952</v>
      </c>
      <c r="BL15" s="529">
        <f t="shared" si="1"/>
        <v>10275.2031980952</v>
      </c>
      <c r="BM15" s="529">
        <f t="shared" si="1"/>
        <v>10275.2031980952</v>
      </c>
      <c r="BN15" s="529">
        <f t="shared" si="1"/>
        <v>10275.2031980952</v>
      </c>
      <c r="BO15" s="529">
        <f t="shared" si="1"/>
        <v>10275.2031980952</v>
      </c>
      <c r="BP15" s="529">
        <f t="shared" si="1"/>
        <v>10275.2031980952</v>
      </c>
      <c r="BQ15" s="529">
        <f t="shared" si="1"/>
        <v>10275.2031980952</v>
      </c>
      <c r="BR15" s="529">
        <f t="shared" si="1"/>
        <v>10275.2031980952</v>
      </c>
      <c r="BS15" s="530">
        <f t="shared" si="2"/>
        <v>123302.43837714239</v>
      </c>
    </row>
    <row r="16" spans="1:71">
      <c r="A16" s="525"/>
      <c r="B16" s="526" t="s">
        <v>474</v>
      </c>
      <c r="C16" s="527" t="s">
        <v>475</v>
      </c>
      <c r="D16" s="528">
        <v>25.57038</v>
      </c>
      <c r="E16" s="529">
        <v>14.76</v>
      </c>
      <c r="F16" s="529">
        <v>21.06</v>
      </c>
      <c r="G16" s="529">
        <v>746.69965260000004</v>
      </c>
      <c r="H16" s="529">
        <v>756.10127260000002</v>
      </c>
      <c r="I16" s="529">
        <v>732.47869480000031</v>
      </c>
      <c r="J16" s="529">
        <v>1738.5700000000008</v>
      </c>
      <c r="K16" s="529">
        <v>746.68000000000006</v>
      </c>
      <c r="L16" s="529">
        <v>746.68000000000006</v>
      </c>
      <c r="M16" s="529">
        <v>1061.68</v>
      </c>
      <c r="N16" s="529">
        <v>746.68000000000006</v>
      </c>
      <c r="O16" s="529">
        <v>1034.5599999999995</v>
      </c>
      <c r="P16" s="529">
        <v>2053.9799999999996</v>
      </c>
      <c r="Q16" s="530">
        <v>10425.5</v>
      </c>
      <c r="R16" s="528"/>
      <c r="S16" s="529">
        <v>22.06</v>
      </c>
      <c r="T16" s="529"/>
      <c r="U16" s="529">
        <v>22.900800000000004</v>
      </c>
      <c r="V16" s="529">
        <v>164.18970000000002</v>
      </c>
      <c r="W16" s="529">
        <v>4666.8183887999994</v>
      </c>
      <c r="X16" s="529">
        <v>1164.8919792000002</v>
      </c>
      <c r="Y16" s="529">
        <v>1172.8484319999993</v>
      </c>
      <c r="Z16" s="529">
        <v>22.064040000000006</v>
      </c>
      <c r="AA16" s="529">
        <v>3540.7231935999998</v>
      </c>
      <c r="AB16" s="529">
        <v>-2.7233600000272418E-2</v>
      </c>
      <c r="AC16" s="529">
        <v>1194.1199999999999</v>
      </c>
      <c r="AD16" s="529">
        <v>2752.3899999999994</v>
      </c>
      <c r="AE16" s="530">
        <v>14722.979299999999</v>
      </c>
      <c r="AF16" s="528"/>
      <c r="AG16" s="529">
        <v>42.328160000000004</v>
      </c>
      <c r="AH16" s="529">
        <v>1673.67184</v>
      </c>
      <c r="AI16" s="529">
        <v>414.75</v>
      </c>
      <c r="AJ16" s="529">
        <v>2089.9185984000005</v>
      </c>
      <c r="AK16" s="529">
        <v>169.80796160000006</v>
      </c>
      <c r="AL16" s="529">
        <v>2247.2895167999995</v>
      </c>
      <c r="AM16" s="529">
        <v>1512.98</v>
      </c>
      <c r="AN16" s="529">
        <v>836.56392320000009</v>
      </c>
      <c r="AO16" s="529">
        <v>829.77607680000006</v>
      </c>
      <c r="AP16" s="529">
        <v>21.993923199999983</v>
      </c>
      <c r="AQ16" s="529">
        <v>2249.1076768000003</v>
      </c>
      <c r="AR16" s="529">
        <v>6493.8123231999998</v>
      </c>
      <c r="AS16" s="531">
        <v>18582</v>
      </c>
      <c r="AT16" s="528"/>
      <c r="AU16" s="532">
        <v>0</v>
      </c>
      <c r="AV16" s="529">
        <v>22934.631251029346</v>
      </c>
      <c r="AW16" s="529">
        <v>0</v>
      </c>
      <c r="AX16" s="529">
        <f t="shared" si="0"/>
        <v>-510.29236122548332</v>
      </c>
      <c r="AY16" s="529">
        <f t="shared" si="0"/>
        <v>-510.29236122548332</v>
      </c>
      <c r="AZ16" s="529">
        <f t="shared" si="0"/>
        <v>-510.29236122548332</v>
      </c>
      <c r="BA16" s="529">
        <f t="shared" si="0"/>
        <v>-510.29236122548332</v>
      </c>
      <c r="BB16" s="529">
        <f t="shared" si="0"/>
        <v>-510.29236122548332</v>
      </c>
      <c r="BC16" s="529">
        <f t="shared" si="0"/>
        <v>-510.29236122548332</v>
      </c>
      <c r="BD16" s="529">
        <f t="shared" si="0"/>
        <v>-510.29236122548332</v>
      </c>
      <c r="BE16" s="529">
        <f t="shared" si="0"/>
        <v>-510.29236122548332</v>
      </c>
      <c r="BF16" s="530">
        <v>18342.999999999996</v>
      </c>
      <c r="BG16" s="528">
        <f t="shared" si="3"/>
        <v>1571.0243634354576</v>
      </c>
      <c r="BH16" s="529">
        <f t="shared" si="1"/>
        <v>1571.0243634354576</v>
      </c>
      <c r="BI16" s="529">
        <f t="shared" si="1"/>
        <v>1571.0243634354576</v>
      </c>
      <c r="BJ16" s="529">
        <f t="shared" si="1"/>
        <v>1571.0243634354576</v>
      </c>
      <c r="BK16" s="529">
        <f t="shared" si="1"/>
        <v>1571.0243634354576</v>
      </c>
      <c r="BL16" s="529">
        <f t="shared" si="1"/>
        <v>1571.0243634354576</v>
      </c>
      <c r="BM16" s="529">
        <f t="shared" si="1"/>
        <v>1571.0243634354576</v>
      </c>
      <c r="BN16" s="529">
        <f t="shared" si="1"/>
        <v>1571.0243634354576</v>
      </c>
      <c r="BO16" s="529">
        <f t="shared" si="1"/>
        <v>1571.0243634354576</v>
      </c>
      <c r="BP16" s="529">
        <f t="shared" si="1"/>
        <v>1571.0243634354576</v>
      </c>
      <c r="BQ16" s="529">
        <f t="shared" si="1"/>
        <v>1571.0243634354576</v>
      </c>
      <c r="BR16" s="529">
        <f t="shared" si="1"/>
        <v>1571.0243634354576</v>
      </c>
      <c r="BS16" s="530">
        <f t="shared" si="2"/>
        <v>18852.292361225493</v>
      </c>
    </row>
    <row r="17" spans="1:71">
      <c r="A17" s="525"/>
      <c r="B17" s="526" t="s">
        <v>476</v>
      </c>
      <c r="C17" s="527" t="s">
        <v>317</v>
      </c>
      <c r="D17" s="528">
        <v>1383409.9356338002</v>
      </c>
      <c r="E17" s="529">
        <v>7423519.0597856045</v>
      </c>
      <c r="F17" s="529">
        <v>6003559.924959003</v>
      </c>
      <c r="G17" s="529">
        <v>6629086.5973490011</v>
      </c>
      <c r="H17" s="529">
        <v>7491723.1482722024</v>
      </c>
      <c r="I17" s="529">
        <v>6476699.2497484051</v>
      </c>
      <c r="J17" s="529">
        <v>6747626.6966891987</v>
      </c>
      <c r="K17" s="529">
        <v>3093875.5074309995</v>
      </c>
      <c r="L17" s="529">
        <v>13135130.304938404</v>
      </c>
      <c r="M17" s="529">
        <v>8324102.1470552003</v>
      </c>
      <c r="N17" s="529">
        <v>1833884.7797017985</v>
      </c>
      <c r="O17" s="529">
        <v>6574226.3333677994</v>
      </c>
      <c r="P17" s="529">
        <v>16160120.012337184</v>
      </c>
      <c r="Q17" s="530">
        <v>91276963.69726859</v>
      </c>
      <c r="R17" s="528">
        <v>2702977.0792679004</v>
      </c>
      <c r="S17" s="529">
        <v>1526429.5717022999</v>
      </c>
      <c r="T17" s="529">
        <v>8025762.7442417024</v>
      </c>
      <c r="U17" s="529">
        <v>1806018.2606281959</v>
      </c>
      <c r="V17" s="529">
        <v>11581659.939413995</v>
      </c>
      <c r="W17" s="529">
        <v>1777085.3929935999</v>
      </c>
      <c r="X17" s="529">
        <v>15408725.187873898</v>
      </c>
      <c r="Y17" s="529">
        <v>13155871.055176772</v>
      </c>
      <c r="Z17" s="529">
        <v>7548350.6794657987</v>
      </c>
      <c r="AA17" s="529">
        <v>7794794.2797056995</v>
      </c>
      <c r="AB17" s="529">
        <v>2408169.9237888986</v>
      </c>
      <c r="AC17" s="529">
        <v>13903398.535912199</v>
      </c>
      <c r="AD17" s="529">
        <v>9439880.4786370229</v>
      </c>
      <c r="AE17" s="530">
        <v>97079123.128807992</v>
      </c>
      <c r="AF17" s="528">
        <v>2761811.9085192</v>
      </c>
      <c r="AG17" s="529">
        <v>1829698.0358042982</v>
      </c>
      <c r="AH17" s="529">
        <v>7783735.2493839003</v>
      </c>
      <c r="AI17" s="529">
        <v>13045471.047511196</v>
      </c>
      <c r="AJ17" s="529">
        <v>2054971.1942238964</v>
      </c>
      <c r="AK17" s="529">
        <v>8424631.8438648023</v>
      </c>
      <c r="AL17" s="529">
        <v>8125028.8135898029</v>
      </c>
      <c r="AM17" s="529">
        <v>8815485.5739686992</v>
      </c>
      <c r="AN17" s="529">
        <v>9630675.1343586035</v>
      </c>
      <c r="AO17" s="529">
        <v>8811406.0193939973</v>
      </c>
      <c r="AP17" s="529">
        <v>9783434.5039761011</v>
      </c>
      <c r="AQ17" s="529">
        <v>9210702.0016006026</v>
      </c>
      <c r="AR17" s="529">
        <v>29568551.673804894</v>
      </c>
      <c r="AS17" s="531">
        <v>119845603</v>
      </c>
      <c r="AT17" s="528">
        <v>3134242.17</v>
      </c>
      <c r="AU17" s="532">
        <v>1899577.6854749904</v>
      </c>
      <c r="AV17" s="529">
        <v>2051987.9562337375</v>
      </c>
      <c r="AW17" s="529">
        <v>1898952.9226899906</v>
      </c>
      <c r="AX17" s="529">
        <f t="shared" si="0"/>
        <v>12412208.132032365</v>
      </c>
      <c r="AY17" s="529">
        <f t="shared" si="0"/>
        <v>12412208.132032365</v>
      </c>
      <c r="AZ17" s="529">
        <f t="shared" si="0"/>
        <v>12412208.132032365</v>
      </c>
      <c r="BA17" s="529">
        <f t="shared" si="0"/>
        <v>12412208.132032365</v>
      </c>
      <c r="BB17" s="529">
        <f t="shared" si="0"/>
        <v>12412208.132032365</v>
      </c>
      <c r="BC17" s="529">
        <f t="shared" si="0"/>
        <v>12412208.132032365</v>
      </c>
      <c r="BD17" s="529">
        <f t="shared" si="0"/>
        <v>12412208.132032365</v>
      </c>
      <c r="BE17" s="529">
        <f t="shared" si="0"/>
        <v>12412208.132032365</v>
      </c>
      <c r="BF17" s="530">
        <v>118795682.00000003</v>
      </c>
      <c r="BG17" s="528">
        <f t="shared" si="3"/>
        <v>9023535.4825548027</v>
      </c>
      <c r="BH17" s="529">
        <f t="shared" si="1"/>
        <v>9023535.4825548027</v>
      </c>
      <c r="BI17" s="529">
        <f t="shared" si="1"/>
        <v>9023535.4825548027</v>
      </c>
      <c r="BJ17" s="529">
        <f t="shared" si="1"/>
        <v>9023535.4825548027</v>
      </c>
      <c r="BK17" s="529">
        <f t="shared" si="1"/>
        <v>9023535.4825548027</v>
      </c>
      <c r="BL17" s="529">
        <f t="shared" si="1"/>
        <v>9023535.4825548027</v>
      </c>
      <c r="BM17" s="529">
        <f t="shared" si="1"/>
        <v>9023535.4825548027</v>
      </c>
      <c r="BN17" s="529">
        <f t="shared" si="1"/>
        <v>9023535.4825548027</v>
      </c>
      <c r="BO17" s="529">
        <f t="shared" si="1"/>
        <v>9023535.4825548027</v>
      </c>
      <c r="BP17" s="529">
        <f t="shared" si="1"/>
        <v>9023535.4825548027</v>
      </c>
      <c r="BQ17" s="529">
        <f t="shared" si="1"/>
        <v>9023535.4825548027</v>
      </c>
      <c r="BR17" s="529">
        <f t="shared" si="1"/>
        <v>9023535.4825548027</v>
      </c>
      <c r="BS17" s="530">
        <f t="shared" si="2"/>
        <v>108282425.79065764</v>
      </c>
    </row>
    <row r="18" spans="1:71">
      <c r="A18" s="525"/>
      <c r="B18" s="526" t="s">
        <v>477</v>
      </c>
      <c r="C18" s="527" t="s">
        <v>318</v>
      </c>
      <c r="D18" s="528">
        <v>19.260000000000002</v>
      </c>
      <c r="E18" s="529">
        <v>80849.390000000014</v>
      </c>
      <c r="F18" s="529">
        <v>160892.53000000003</v>
      </c>
      <c r="G18" s="529">
        <v>106742.38999999966</v>
      </c>
      <c r="H18" s="529">
        <v>176686.36000000066</v>
      </c>
      <c r="I18" s="529">
        <v>100597.31999999976</v>
      </c>
      <c r="J18" s="529">
        <v>85422.349999999948</v>
      </c>
      <c r="K18" s="529">
        <v>146407.79999999993</v>
      </c>
      <c r="L18" s="529">
        <v>90963.549999999756</v>
      </c>
      <c r="M18" s="529">
        <v>108809.78999999973</v>
      </c>
      <c r="N18" s="529">
        <v>169972.97000000041</v>
      </c>
      <c r="O18" s="529">
        <v>145897.83999999973</v>
      </c>
      <c r="P18" s="529">
        <v>116615.37999999974</v>
      </c>
      <c r="Q18" s="530">
        <v>1489876.9299999995</v>
      </c>
      <c r="R18" s="528">
        <v>15805.060000000021</v>
      </c>
      <c r="S18" s="529">
        <v>114942.01999999963</v>
      </c>
      <c r="T18" s="529">
        <v>92745.839999999749</v>
      </c>
      <c r="U18" s="529">
        <v>148506.4199999999</v>
      </c>
      <c r="V18" s="529">
        <v>227298.46000000223</v>
      </c>
      <c r="W18" s="529">
        <v>90554.499999999854</v>
      </c>
      <c r="X18" s="529">
        <v>105699.48999999977</v>
      </c>
      <c r="Y18" s="529">
        <v>183834.53000000093</v>
      </c>
      <c r="Z18" s="529">
        <v>123580.72999999954</v>
      </c>
      <c r="AA18" s="529">
        <v>187524.78000000122</v>
      </c>
      <c r="AB18" s="529">
        <v>179331.290000001</v>
      </c>
      <c r="AC18" s="529">
        <v>176317.81000000067</v>
      </c>
      <c r="AD18" s="529">
        <v>185639.73999999964</v>
      </c>
      <c r="AE18" s="530">
        <v>1831780.6700000041</v>
      </c>
      <c r="AF18" s="528">
        <v>1664.24</v>
      </c>
      <c r="AG18" s="529">
        <v>148055.54999999996</v>
      </c>
      <c r="AH18" s="529">
        <v>133764.55999999947</v>
      </c>
      <c r="AI18" s="529">
        <v>152102.13000000003</v>
      </c>
      <c r="AJ18" s="529">
        <v>172770.7900000005</v>
      </c>
      <c r="AK18" s="529">
        <v>127699.19999999879</v>
      </c>
      <c r="AL18" s="529">
        <v>164874.7899999989</v>
      </c>
      <c r="AM18" s="529">
        <v>98094.089999999735</v>
      </c>
      <c r="AN18" s="529">
        <v>178711.98999999985</v>
      </c>
      <c r="AO18" s="529">
        <v>181608.28999999946</v>
      </c>
      <c r="AP18" s="529">
        <v>243626.96000000136</v>
      </c>
      <c r="AQ18" s="529">
        <v>259592.07000000143</v>
      </c>
      <c r="AR18" s="529">
        <v>-198585.65999999945</v>
      </c>
      <c r="AS18" s="531">
        <v>1663979</v>
      </c>
      <c r="AT18" s="528">
        <v>10271.849999999999</v>
      </c>
      <c r="AU18" s="532">
        <v>109205.86000000002</v>
      </c>
      <c r="AV18" s="529">
        <v>189960.97000000018</v>
      </c>
      <c r="AW18" s="529">
        <v>308233.47000000003</v>
      </c>
      <c r="AX18" s="529">
        <f t="shared" si="0"/>
        <v>190997.9244444443</v>
      </c>
      <c r="AY18" s="529">
        <f t="shared" si="0"/>
        <v>190997.9244444443</v>
      </c>
      <c r="AZ18" s="529">
        <f t="shared" si="0"/>
        <v>190997.9244444443</v>
      </c>
      <c r="BA18" s="529">
        <f t="shared" si="0"/>
        <v>190997.9244444443</v>
      </c>
      <c r="BB18" s="529">
        <f t="shared" si="0"/>
        <v>190997.9244444443</v>
      </c>
      <c r="BC18" s="529">
        <f t="shared" si="0"/>
        <v>190997.9244444443</v>
      </c>
      <c r="BD18" s="529">
        <f t="shared" si="0"/>
        <v>190997.9244444443</v>
      </c>
      <c r="BE18" s="529">
        <f t="shared" si="0"/>
        <v>190997.9244444443</v>
      </c>
      <c r="BF18" s="530">
        <v>2028420.9999999993</v>
      </c>
      <c r="BG18" s="528">
        <f t="shared" si="3"/>
        <v>178804.62879629619</v>
      </c>
      <c r="BH18" s="529">
        <f t="shared" si="1"/>
        <v>178804.62879629619</v>
      </c>
      <c r="BI18" s="529">
        <f t="shared" si="1"/>
        <v>178804.62879629619</v>
      </c>
      <c r="BJ18" s="529">
        <f t="shared" si="1"/>
        <v>178804.62879629619</v>
      </c>
      <c r="BK18" s="529">
        <f t="shared" si="1"/>
        <v>178804.62879629619</v>
      </c>
      <c r="BL18" s="529">
        <f t="shared" si="1"/>
        <v>178804.62879629619</v>
      </c>
      <c r="BM18" s="529">
        <f t="shared" si="1"/>
        <v>178804.62879629619</v>
      </c>
      <c r="BN18" s="529">
        <f t="shared" si="1"/>
        <v>178804.62879629619</v>
      </c>
      <c r="BO18" s="529">
        <f t="shared" si="1"/>
        <v>178804.62879629619</v>
      </c>
      <c r="BP18" s="529">
        <f t="shared" si="1"/>
        <v>178804.62879629619</v>
      </c>
      <c r="BQ18" s="529">
        <f t="shared" si="1"/>
        <v>178804.62879629619</v>
      </c>
      <c r="BR18" s="529">
        <f t="shared" si="1"/>
        <v>178804.62879629619</v>
      </c>
      <c r="BS18" s="530">
        <f t="shared" si="2"/>
        <v>2145655.5455555543</v>
      </c>
    </row>
    <row r="19" spans="1:71">
      <c r="A19" s="525"/>
      <c r="B19" s="526" t="s">
        <v>478</v>
      </c>
      <c r="C19" s="527" t="s">
        <v>479</v>
      </c>
      <c r="D19" s="528">
        <v>533.61</v>
      </c>
      <c r="E19" s="529">
        <v>10174.6</v>
      </c>
      <c r="F19" s="529">
        <v>8985.9899999999943</v>
      </c>
      <c r="G19" s="529">
        <v>11304.649999999992</v>
      </c>
      <c r="H19" s="529">
        <v>10153.560000000001</v>
      </c>
      <c r="I19" s="529">
        <v>9917.0299999999879</v>
      </c>
      <c r="J19" s="529">
        <v>9668.6099999999878</v>
      </c>
      <c r="K19" s="529">
        <v>11386.720000000003</v>
      </c>
      <c r="L19" s="529">
        <v>11038.659999999996</v>
      </c>
      <c r="M19" s="529">
        <v>11965.439999999993</v>
      </c>
      <c r="N19" s="529">
        <v>15383.47</v>
      </c>
      <c r="O19" s="529">
        <v>14467.649999999985</v>
      </c>
      <c r="P19" s="529">
        <v>17009.790000000005</v>
      </c>
      <c r="Q19" s="530">
        <v>141989.77999999994</v>
      </c>
      <c r="R19" s="528">
        <v>507.46</v>
      </c>
      <c r="S19" s="529">
        <v>10040.36</v>
      </c>
      <c r="T19" s="529">
        <v>9437.0299999999952</v>
      </c>
      <c r="U19" s="529">
        <v>12181.289999999997</v>
      </c>
      <c r="V19" s="529">
        <v>11453.730000000007</v>
      </c>
      <c r="W19" s="529">
        <v>10694.429999999995</v>
      </c>
      <c r="X19" s="529">
        <v>12049.739999999998</v>
      </c>
      <c r="Y19" s="529">
        <v>14300.109999999999</v>
      </c>
      <c r="Z19" s="529">
        <v>12872.71999999999</v>
      </c>
      <c r="AA19" s="529">
        <v>15383.34</v>
      </c>
      <c r="AB19" s="529">
        <v>16029.66</v>
      </c>
      <c r="AC19" s="529">
        <v>13271.929999999993</v>
      </c>
      <c r="AD19" s="529">
        <v>28765.550000000021</v>
      </c>
      <c r="AE19" s="530">
        <v>166987.34999999998</v>
      </c>
      <c r="AF19" s="528">
        <v>171.26999999999998</v>
      </c>
      <c r="AG19" s="529">
        <v>9761.8200000000015</v>
      </c>
      <c r="AH19" s="529">
        <v>11838.329999999994</v>
      </c>
      <c r="AI19" s="529">
        <v>12737.339999999982</v>
      </c>
      <c r="AJ19" s="529">
        <v>16052.319999999985</v>
      </c>
      <c r="AK19" s="529">
        <v>12519.499999999995</v>
      </c>
      <c r="AL19" s="529">
        <v>15458.420000000011</v>
      </c>
      <c r="AM19" s="529">
        <v>17649.700000000019</v>
      </c>
      <c r="AN19" s="529">
        <v>19860.999999999982</v>
      </c>
      <c r="AO19" s="529">
        <v>17980.369999999981</v>
      </c>
      <c r="AP19" s="529">
        <v>18674.439999999999</v>
      </c>
      <c r="AQ19" s="529">
        <v>18113.479999999992</v>
      </c>
      <c r="AR19" s="529">
        <v>-6874.9899999999325</v>
      </c>
      <c r="AS19" s="531">
        <v>163943</v>
      </c>
      <c r="AT19" s="528">
        <v>326.31</v>
      </c>
      <c r="AU19" s="532">
        <v>10576.43</v>
      </c>
      <c r="AV19" s="529">
        <v>11997.600000000002</v>
      </c>
      <c r="AW19" s="529">
        <v>13848.640000000005</v>
      </c>
      <c r="AX19" s="529">
        <f t="shared" si="0"/>
        <v>7531.6288888888894</v>
      </c>
      <c r="AY19" s="529">
        <f t="shared" si="0"/>
        <v>7531.6288888888894</v>
      </c>
      <c r="AZ19" s="529">
        <f t="shared" si="0"/>
        <v>7531.6288888888894</v>
      </c>
      <c r="BA19" s="529">
        <f t="shared" si="0"/>
        <v>7531.6288888888894</v>
      </c>
      <c r="BB19" s="529">
        <f t="shared" si="0"/>
        <v>7531.6288888888894</v>
      </c>
      <c r="BC19" s="529">
        <f t="shared" si="0"/>
        <v>7531.6288888888894</v>
      </c>
      <c r="BD19" s="529">
        <f t="shared" si="0"/>
        <v>7531.6288888888894</v>
      </c>
      <c r="BE19" s="529">
        <f t="shared" si="0"/>
        <v>7531.6288888888894</v>
      </c>
      <c r="BF19" s="530">
        <v>90686</v>
      </c>
      <c r="BG19" s="528">
        <f t="shared" si="3"/>
        <v>8083.5009259259286</v>
      </c>
      <c r="BH19" s="529">
        <f t="shared" si="1"/>
        <v>8083.5009259259286</v>
      </c>
      <c r="BI19" s="529">
        <f t="shared" si="1"/>
        <v>8083.5009259259286</v>
      </c>
      <c r="BJ19" s="529">
        <f t="shared" si="1"/>
        <v>8083.5009259259286</v>
      </c>
      <c r="BK19" s="529">
        <f t="shared" si="1"/>
        <v>8083.5009259259286</v>
      </c>
      <c r="BL19" s="529">
        <f t="shared" si="1"/>
        <v>8083.5009259259286</v>
      </c>
      <c r="BM19" s="529">
        <f t="shared" si="1"/>
        <v>8083.5009259259286</v>
      </c>
      <c r="BN19" s="529">
        <f t="shared" si="1"/>
        <v>8083.5009259259286</v>
      </c>
      <c r="BO19" s="529">
        <f t="shared" si="1"/>
        <v>8083.5009259259286</v>
      </c>
      <c r="BP19" s="529">
        <f t="shared" si="1"/>
        <v>8083.5009259259286</v>
      </c>
      <c r="BQ19" s="529">
        <f t="shared" si="1"/>
        <v>8083.5009259259286</v>
      </c>
      <c r="BR19" s="529">
        <f t="shared" si="1"/>
        <v>8083.5009259259286</v>
      </c>
      <c r="BS19" s="530">
        <f t="shared" si="2"/>
        <v>97002.011111111147</v>
      </c>
    </row>
    <row r="20" spans="1:71">
      <c r="A20" s="525"/>
      <c r="B20" s="526" t="s">
        <v>480</v>
      </c>
      <c r="C20" s="527" t="s">
        <v>320</v>
      </c>
      <c r="D20" s="528"/>
      <c r="E20" s="529"/>
      <c r="F20" s="529"/>
      <c r="G20" s="529"/>
      <c r="H20" s="529"/>
      <c r="I20" s="529">
        <v>1793.99</v>
      </c>
      <c r="J20" s="529">
        <v>1979.35</v>
      </c>
      <c r="K20" s="529"/>
      <c r="L20" s="529"/>
      <c r="M20" s="529">
        <v>2327.9499999999998</v>
      </c>
      <c r="N20" s="529"/>
      <c r="O20" s="529"/>
      <c r="P20" s="529">
        <v>2439.9</v>
      </c>
      <c r="Q20" s="530">
        <v>8541.19</v>
      </c>
      <c r="R20" s="528"/>
      <c r="S20" s="529"/>
      <c r="T20" s="529"/>
      <c r="U20" s="529"/>
      <c r="V20" s="529">
        <v>1614.63</v>
      </c>
      <c r="W20" s="529"/>
      <c r="X20" s="529"/>
      <c r="Y20" s="529"/>
      <c r="Z20" s="529"/>
      <c r="AA20" s="529"/>
      <c r="AB20" s="529"/>
      <c r="AC20" s="529"/>
      <c r="AD20" s="529">
        <v>6904.5</v>
      </c>
      <c r="AE20" s="530">
        <v>8519.130000000001</v>
      </c>
      <c r="AF20" s="528"/>
      <c r="AG20" s="529"/>
      <c r="AH20" s="529"/>
      <c r="AI20" s="529">
        <v>1757.34</v>
      </c>
      <c r="AJ20" s="529"/>
      <c r="AK20" s="529"/>
      <c r="AL20" s="529"/>
      <c r="AM20" s="529"/>
      <c r="AN20" s="529"/>
      <c r="AO20" s="529"/>
      <c r="AP20" s="529"/>
      <c r="AQ20" s="529"/>
      <c r="AR20" s="529">
        <v>5272.66</v>
      </c>
      <c r="AS20" s="531">
        <v>7030</v>
      </c>
      <c r="AT20" s="528"/>
      <c r="AU20" s="529"/>
      <c r="AV20" s="529"/>
      <c r="AW20" s="529"/>
      <c r="AX20" s="529">
        <f t="shared" si="0"/>
        <v>983.77777777777783</v>
      </c>
      <c r="AY20" s="529">
        <f t="shared" si="0"/>
        <v>983.77777777777783</v>
      </c>
      <c r="AZ20" s="529">
        <f t="shared" si="0"/>
        <v>983.77777777777783</v>
      </c>
      <c r="BA20" s="529">
        <f t="shared" si="0"/>
        <v>983.77777777777783</v>
      </c>
      <c r="BB20" s="529">
        <f t="shared" si="0"/>
        <v>983.77777777777783</v>
      </c>
      <c r="BC20" s="529">
        <f t="shared" si="0"/>
        <v>983.77777777777783</v>
      </c>
      <c r="BD20" s="529">
        <f t="shared" si="0"/>
        <v>983.77777777777783</v>
      </c>
      <c r="BE20" s="529">
        <f t="shared" si="0"/>
        <v>983.77777777777783</v>
      </c>
      <c r="BF20" s="530">
        <v>8855</v>
      </c>
      <c r="BG20" s="528">
        <f t="shared" si="3"/>
        <v>655.85185185185173</v>
      </c>
      <c r="BH20" s="529">
        <f t="shared" si="1"/>
        <v>655.85185185185173</v>
      </c>
      <c r="BI20" s="529">
        <f t="shared" si="1"/>
        <v>655.85185185185173</v>
      </c>
      <c r="BJ20" s="529">
        <f t="shared" si="1"/>
        <v>655.85185185185173</v>
      </c>
      <c r="BK20" s="529">
        <f t="shared" si="1"/>
        <v>655.85185185185173</v>
      </c>
      <c r="BL20" s="529">
        <f t="shared" si="1"/>
        <v>655.85185185185173</v>
      </c>
      <c r="BM20" s="529">
        <f t="shared" si="1"/>
        <v>655.85185185185173</v>
      </c>
      <c r="BN20" s="529">
        <f t="shared" si="1"/>
        <v>655.85185185185173</v>
      </c>
      <c r="BO20" s="529">
        <f t="shared" si="1"/>
        <v>655.85185185185173</v>
      </c>
      <c r="BP20" s="529">
        <f t="shared" si="1"/>
        <v>655.85185185185173</v>
      </c>
      <c r="BQ20" s="529">
        <f t="shared" si="1"/>
        <v>655.85185185185173</v>
      </c>
      <c r="BR20" s="529">
        <f t="shared" si="1"/>
        <v>655.85185185185173</v>
      </c>
      <c r="BS20" s="530">
        <f t="shared" si="2"/>
        <v>7870.2222222222208</v>
      </c>
    </row>
    <row r="21" spans="1:71" s="515" customFormat="1" ht="16.8" thickBot="1">
      <c r="A21" s="533"/>
      <c r="B21" s="534" t="s">
        <v>168</v>
      </c>
      <c r="C21" s="535"/>
      <c r="D21" s="536">
        <v>30353987.296612598</v>
      </c>
      <c r="E21" s="537">
        <v>42051280.425962016</v>
      </c>
      <c r="F21" s="537">
        <v>40238054.729762219</v>
      </c>
      <c r="G21" s="537">
        <v>40809499.896442801</v>
      </c>
      <c r="H21" s="537">
        <v>43393177.388692804</v>
      </c>
      <c r="I21" s="537">
        <v>40354805.632645592</v>
      </c>
      <c r="J21" s="537">
        <v>40649854.799386404</v>
      </c>
      <c r="K21" s="537">
        <v>39022351.780811004</v>
      </c>
      <c r="L21" s="537">
        <v>47479320.419950001</v>
      </c>
      <c r="M21" s="537">
        <v>43008442.519307196</v>
      </c>
      <c r="N21" s="537">
        <v>38043320.764648981</v>
      </c>
      <c r="O21" s="537">
        <v>41276584.497798994</v>
      </c>
      <c r="P21" s="537">
        <v>24345798.035454784</v>
      </c>
      <c r="Q21" s="538">
        <v>511026478.1874755</v>
      </c>
      <c r="R21" s="536">
        <v>32170270.550795097</v>
      </c>
      <c r="S21" s="537">
        <v>36054322.923140712</v>
      </c>
      <c r="T21" s="537">
        <v>42888990.296463601</v>
      </c>
      <c r="U21" s="537">
        <v>43789082.524950199</v>
      </c>
      <c r="V21" s="537">
        <v>47949757.850630499</v>
      </c>
      <c r="W21" s="537">
        <v>39605286.196511813</v>
      </c>
      <c r="X21" s="537">
        <v>52319839.148378812</v>
      </c>
      <c r="Y21" s="537">
        <v>50976759.179439656</v>
      </c>
      <c r="Z21" s="537">
        <v>45678152.590221807</v>
      </c>
      <c r="AA21" s="537">
        <v>47351439.188634291</v>
      </c>
      <c r="AB21" s="537">
        <v>41060179.543106489</v>
      </c>
      <c r="AC21" s="537">
        <v>54204224.2036357</v>
      </c>
      <c r="AD21" s="537">
        <v>20862682.934807785</v>
      </c>
      <c r="AE21" s="538">
        <v>554910987.13071644</v>
      </c>
      <c r="AF21" s="536">
        <v>33978625.611699909</v>
      </c>
      <c r="AG21" s="537">
        <v>39007792.857783593</v>
      </c>
      <c r="AH21" s="537">
        <v>48537562.292252198</v>
      </c>
      <c r="AI21" s="537">
        <v>56851355.37631911</v>
      </c>
      <c r="AJ21" s="537">
        <v>47279509.138058491</v>
      </c>
      <c r="AK21" s="537">
        <v>55572834.367439084</v>
      </c>
      <c r="AL21" s="537">
        <v>56000725.196168818</v>
      </c>
      <c r="AM21" s="537">
        <v>59708335.1329154</v>
      </c>
      <c r="AN21" s="537">
        <v>60846656.157408603</v>
      </c>
      <c r="AO21" s="537">
        <v>60935380.979590163</v>
      </c>
      <c r="AP21" s="537">
        <v>61002193.330765389</v>
      </c>
      <c r="AQ21" s="537">
        <v>58249080.72899539</v>
      </c>
      <c r="AR21" s="537">
        <v>40743842.830603838</v>
      </c>
      <c r="AS21" s="537">
        <v>678713894</v>
      </c>
      <c r="AT21" s="536">
        <f t="shared" ref="AT21:BE21" si="4">SUM(AT8:AT20)</f>
        <v>44267057.969999991</v>
      </c>
      <c r="AU21" s="537">
        <f t="shared" si="4"/>
        <v>49179926.420000017</v>
      </c>
      <c r="AV21" s="537">
        <v>50520713.549999997</v>
      </c>
      <c r="AW21" s="537">
        <f t="shared" si="4"/>
        <v>50542518.169999979</v>
      </c>
      <c r="AX21" s="537">
        <f t="shared" si="4"/>
        <v>67557088.673333317</v>
      </c>
      <c r="AY21" s="537">
        <f t="shared" si="4"/>
        <v>67557088.673333317</v>
      </c>
      <c r="AZ21" s="537">
        <f t="shared" si="4"/>
        <v>67557088.673333317</v>
      </c>
      <c r="BA21" s="537">
        <f t="shared" si="4"/>
        <v>67557088.673333317</v>
      </c>
      <c r="BB21" s="537">
        <f t="shared" si="4"/>
        <v>67557088.673333317</v>
      </c>
      <c r="BC21" s="537">
        <f t="shared" si="4"/>
        <v>67557088.673333317</v>
      </c>
      <c r="BD21" s="537">
        <f t="shared" si="4"/>
        <v>67557088.673333317</v>
      </c>
      <c r="BE21" s="537">
        <f t="shared" si="4"/>
        <v>67557088.673333317</v>
      </c>
      <c r="BF21" s="538">
        <f>SUM(BF8:BF20)</f>
        <v>751981507.99999988</v>
      </c>
      <c r="BG21" s="536">
        <f t="shared" ref="BG21:BS21" si="5">SUM(BG8:BG20)</f>
        <v>61247243.791388877</v>
      </c>
      <c r="BH21" s="537">
        <f t="shared" si="5"/>
        <v>61247243.791388877</v>
      </c>
      <c r="BI21" s="537">
        <f t="shared" si="5"/>
        <v>61247243.791388877</v>
      </c>
      <c r="BJ21" s="537">
        <f t="shared" si="5"/>
        <v>61247243.791388877</v>
      </c>
      <c r="BK21" s="537">
        <f t="shared" si="5"/>
        <v>61247243.791388877</v>
      </c>
      <c r="BL21" s="537">
        <f t="shared" si="5"/>
        <v>61247243.791388877</v>
      </c>
      <c r="BM21" s="537">
        <f t="shared" si="5"/>
        <v>61247243.791388877</v>
      </c>
      <c r="BN21" s="537">
        <f t="shared" si="5"/>
        <v>61247243.791388877</v>
      </c>
      <c r="BO21" s="537">
        <f t="shared" si="5"/>
        <v>61247243.791388877</v>
      </c>
      <c r="BP21" s="537">
        <f t="shared" si="5"/>
        <v>61247243.791388877</v>
      </c>
      <c r="BQ21" s="537">
        <f t="shared" si="5"/>
        <v>61247243.791388877</v>
      </c>
      <c r="BR21" s="537">
        <f t="shared" si="5"/>
        <v>61247243.791388877</v>
      </c>
      <c r="BS21" s="538">
        <f t="shared" si="5"/>
        <v>734966925.49666655</v>
      </c>
    </row>
    <row r="22" spans="1:71" s="518" customFormat="1">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39"/>
      <c r="AH22" s="539"/>
      <c r="AI22" s="539"/>
      <c r="AJ22" s="539"/>
      <c r="AK22" s="539"/>
      <c r="AL22" s="539"/>
      <c r="AM22" s="539"/>
      <c r="AN22" s="539"/>
      <c r="AO22" s="539"/>
      <c r="AP22" s="539"/>
      <c r="AQ22" s="539"/>
      <c r="AR22" s="539"/>
      <c r="AS22" s="539"/>
      <c r="AT22" s="540"/>
      <c r="AU22" s="539"/>
      <c r="AV22" s="539"/>
      <c r="AW22" s="539"/>
      <c r="AX22" s="539"/>
      <c r="AY22" s="539"/>
      <c r="AZ22" s="539"/>
      <c r="BA22" s="539"/>
      <c r="BB22" s="539"/>
      <c r="BC22" s="539"/>
      <c r="BD22" s="539"/>
      <c r="BE22" s="539"/>
      <c r="BF22" s="541"/>
      <c r="BG22" s="539"/>
      <c r="BH22" s="539"/>
      <c r="BI22" s="539"/>
      <c r="BJ22" s="539"/>
      <c r="BK22" s="539"/>
      <c r="BL22" s="539"/>
      <c r="BM22" s="539"/>
      <c r="BN22" s="539"/>
      <c r="BO22" s="539"/>
      <c r="BP22" s="539"/>
      <c r="BQ22" s="539"/>
      <c r="BR22" s="539"/>
      <c r="BS22" s="539"/>
    </row>
    <row r="23" spans="1:71" s="518" customFormat="1" ht="16.8" thickBot="1">
      <c r="AR23" s="542"/>
      <c r="AT23" s="543"/>
      <c r="BF23" s="544"/>
    </row>
    <row r="24" spans="1:71" s="515" customFormat="1" ht="16.8" thickBot="1">
      <c r="D24" s="620" t="s">
        <v>439</v>
      </c>
      <c r="E24" s="621"/>
      <c r="F24" s="621"/>
      <c r="G24" s="621"/>
      <c r="H24" s="621"/>
      <c r="I24" s="621"/>
      <c r="J24" s="621"/>
      <c r="K24" s="621"/>
      <c r="L24" s="621"/>
      <c r="M24" s="621"/>
      <c r="N24" s="621"/>
      <c r="O24" s="621"/>
      <c r="P24" s="621"/>
      <c r="Q24" s="622"/>
      <c r="R24" s="620" t="s">
        <v>440</v>
      </c>
      <c r="S24" s="621"/>
      <c r="T24" s="621"/>
      <c r="U24" s="621"/>
      <c r="V24" s="621"/>
      <c r="W24" s="621"/>
      <c r="X24" s="621"/>
      <c r="Y24" s="621"/>
      <c r="Z24" s="621"/>
      <c r="AA24" s="621"/>
      <c r="AB24" s="621"/>
      <c r="AC24" s="621"/>
      <c r="AD24" s="621"/>
      <c r="AE24" s="622"/>
      <c r="AF24" s="620" t="s">
        <v>441</v>
      </c>
      <c r="AG24" s="621"/>
      <c r="AH24" s="621"/>
      <c r="AI24" s="621"/>
      <c r="AJ24" s="621"/>
      <c r="AK24" s="621"/>
      <c r="AL24" s="621"/>
      <c r="AM24" s="621"/>
      <c r="AN24" s="621"/>
      <c r="AO24" s="621"/>
      <c r="AP24" s="621"/>
      <c r="AQ24" s="621"/>
      <c r="AR24" s="621"/>
      <c r="AS24" s="621"/>
      <c r="AT24" s="617" t="s">
        <v>442</v>
      </c>
      <c r="AU24" s="618"/>
      <c r="AV24" s="618"/>
      <c r="AW24" s="618"/>
      <c r="AX24" s="618"/>
      <c r="AY24" s="618"/>
      <c r="AZ24" s="618"/>
      <c r="BA24" s="618"/>
      <c r="BB24" s="618"/>
      <c r="BC24" s="618"/>
      <c r="BD24" s="618"/>
      <c r="BE24" s="618"/>
      <c r="BF24" s="619"/>
      <c r="BG24" s="617" t="s">
        <v>443</v>
      </c>
      <c r="BH24" s="618"/>
      <c r="BI24" s="618"/>
      <c r="BJ24" s="618"/>
      <c r="BK24" s="618"/>
      <c r="BL24" s="618"/>
      <c r="BM24" s="618"/>
      <c r="BN24" s="618"/>
      <c r="BO24" s="618"/>
      <c r="BP24" s="618"/>
      <c r="BQ24" s="618"/>
      <c r="BR24" s="618"/>
      <c r="BS24" s="619"/>
    </row>
    <row r="25" spans="1:71" s="515" customFormat="1">
      <c r="A25" s="545" t="s">
        <v>481</v>
      </c>
      <c r="B25" s="519" t="s">
        <v>53</v>
      </c>
      <c r="C25" s="520" t="s">
        <v>445</v>
      </c>
      <c r="D25" s="521" t="s">
        <v>446</v>
      </c>
      <c r="E25" s="522" t="s">
        <v>447</v>
      </c>
      <c r="F25" s="522" t="s">
        <v>448</v>
      </c>
      <c r="G25" s="522" t="s">
        <v>449</v>
      </c>
      <c r="H25" s="522" t="s">
        <v>450</v>
      </c>
      <c r="I25" s="522" t="s">
        <v>451</v>
      </c>
      <c r="J25" s="522" t="s">
        <v>452</v>
      </c>
      <c r="K25" s="522" t="s">
        <v>453</v>
      </c>
      <c r="L25" s="522" t="s">
        <v>454</v>
      </c>
      <c r="M25" s="522" t="s">
        <v>455</v>
      </c>
      <c r="N25" s="522" t="s">
        <v>456</v>
      </c>
      <c r="O25" s="522" t="s">
        <v>457</v>
      </c>
      <c r="P25" s="522" t="s">
        <v>458</v>
      </c>
      <c r="Q25" s="523" t="s">
        <v>459</v>
      </c>
      <c r="R25" s="521" t="s">
        <v>446</v>
      </c>
      <c r="S25" s="522" t="s">
        <v>447</v>
      </c>
      <c r="T25" s="522" t="s">
        <v>448</v>
      </c>
      <c r="U25" s="522" t="s">
        <v>449</v>
      </c>
      <c r="V25" s="522" t="s">
        <v>450</v>
      </c>
      <c r="W25" s="522" t="s">
        <v>451</v>
      </c>
      <c r="X25" s="522" t="s">
        <v>452</v>
      </c>
      <c r="Y25" s="522" t="s">
        <v>453</v>
      </c>
      <c r="Z25" s="522" t="s">
        <v>454</v>
      </c>
      <c r="AA25" s="522" t="s">
        <v>455</v>
      </c>
      <c r="AB25" s="522" t="s">
        <v>456</v>
      </c>
      <c r="AC25" s="522" t="s">
        <v>457</v>
      </c>
      <c r="AD25" s="522" t="s">
        <v>460</v>
      </c>
      <c r="AE25" s="523" t="s">
        <v>461</v>
      </c>
      <c r="AF25" s="521" t="s">
        <v>446</v>
      </c>
      <c r="AG25" s="522" t="s">
        <v>447</v>
      </c>
      <c r="AH25" s="522" t="s">
        <v>448</v>
      </c>
      <c r="AI25" s="522" t="s">
        <v>449</v>
      </c>
      <c r="AJ25" s="522" t="s">
        <v>450</v>
      </c>
      <c r="AK25" s="522" t="s">
        <v>451</v>
      </c>
      <c r="AL25" s="522" t="s">
        <v>452</v>
      </c>
      <c r="AM25" s="522" t="s">
        <v>453</v>
      </c>
      <c r="AN25" s="522" t="s">
        <v>454</v>
      </c>
      <c r="AO25" s="522" t="s">
        <v>455</v>
      </c>
      <c r="AP25" s="522" t="s">
        <v>456</v>
      </c>
      <c r="AQ25" s="522" t="s">
        <v>457</v>
      </c>
      <c r="AR25" s="522" t="s">
        <v>462</v>
      </c>
      <c r="AS25" s="524" t="s">
        <v>463</v>
      </c>
      <c r="AT25" s="521" t="s">
        <v>446</v>
      </c>
      <c r="AU25" s="522" t="s">
        <v>447</v>
      </c>
      <c r="AV25" s="522" t="s">
        <v>448</v>
      </c>
      <c r="AW25" s="522" t="s">
        <v>449</v>
      </c>
      <c r="AX25" s="522" t="s">
        <v>450</v>
      </c>
      <c r="AY25" s="522" t="s">
        <v>451</v>
      </c>
      <c r="AZ25" s="522" t="s">
        <v>452</v>
      </c>
      <c r="BA25" s="522" t="s">
        <v>453</v>
      </c>
      <c r="BB25" s="522" t="s">
        <v>454</v>
      </c>
      <c r="BC25" s="522" t="s">
        <v>455</v>
      </c>
      <c r="BD25" s="522" t="s">
        <v>456</v>
      </c>
      <c r="BE25" s="522" t="s">
        <v>457</v>
      </c>
      <c r="BF25" s="523" t="s">
        <v>464</v>
      </c>
      <c r="BG25" s="521" t="s">
        <v>446</v>
      </c>
      <c r="BH25" s="522" t="s">
        <v>447</v>
      </c>
      <c r="BI25" s="522" t="s">
        <v>448</v>
      </c>
      <c r="BJ25" s="522" t="s">
        <v>449</v>
      </c>
      <c r="BK25" s="522" t="s">
        <v>450</v>
      </c>
      <c r="BL25" s="522" t="s">
        <v>451</v>
      </c>
      <c r="BM25" s="522" t="s">
        <v>452</v>
      </c>
      <c r="BN25" s="522" t="s">
        <v>453</v>
      </c>
      <c r="BO25" s="522" t="s">
        <v>454</v>
      </c>
      <c r="BP25" s="522" t="s">
        <v>455</v>
      </c>
      <c r="BQ25" s="522" t="s">
        <v>456</v>
      </c>
      <c r="BR25" s="522" t="s">
        <v>457</v>
      </c>
      <c r="BS25" s="523" t="s">
        <v>465</v>
      </c>
    </row>
    <row r="26" spans="1:71">
      <c r="A26" s="525" t="s">
        <v>4</v>
      </c>
      <c r="B26" s="526" t="s">
        <v>56</v>
      </c>
      <c r="C26" s="527" t="s">
        <v>55</v>
      </c>
      <c r="D26" s="528">
        <v>25677101.68</v>
      </c>
      <c r="E26" s="529">
        <v>12234341.45999999</v>
      </c>
      <c r="F26" s="529">
        <v>11592712.189999999</v>
      </c>
      <c r="G26" s="529">
        <v>12006746.430000005</v>
      </c>
      <c r="H26" s="529">
        <v>12425655.34</v>
      </c>
      <c r="I26" s="529">
        <v>10423656.539999999</v>
      </c>
      <c r="J26" s="529">
        <v>17824873.139999982</v>
      </c>
      <c r="K26" s="529">
        <v>11296817.410000004</v>
      </c>
      <c r="L26" s="529">
        <v>12425460.029999997</v>
      </c>
      <c r="M26" s="529">
        <v>18007628.869999994</v>
      </c>
      <c r="N26" s="529">
        <v>24145447.819936365</v>
      </c>
      <c r="O26" s="529">
        <v>32231893.810063601</v>
      </c>
      <c r="P26" s="529">
        <v>11473170.9163779</v>
      </c>
      <c r="Q26" s="530">
        <v>211765505.63637793</v>
      </c>
      <c r="R26" s="528">
        <v>27844550.909999996</v>
      </c>
      <c r="S26" s="529">
        <v>11604105.129999993</v>
      </c>
      <c r="T26" s="529">
        <v>16489730.460000006</v>
      </c>
      <c r="U26" s="529">
        <v>9181333.7200000025</v>
      </c>
      <c r="V26" s="529">
        <v>19515013.529999994</v>
      </c>
      <c r="W26" s="529">
        <v>13862212.57</v>
      </c>
      <c r="X26" s="529">
        <v>15001804.010000005</v>
      </c>
      <c r="Y26" s="529">
        <v>4244906.900000006</v>
      </c>
      <c r="Z26" s="529">
        <v>45250878.990000039</v>
      </c>
      <c r="AA26" s="529">
        <v>39499119.830000021</v>
      </c>
      <c r="AB26" s="529">
        <v>33170660.530000113</v>
      </c>
      <c r="AC26" s="529">
        <v>77460613.690000072</v>
      </c>
      <c r="AD26" s="529">
        <v>30442272.279656686</v>
      </c>
      <c r="AE26" s="530">
        <v>343567202.54965693</v>
      </c>
      <c r="AF26" s="528">
        <v>20942354.18999996</v>
      </c>
      <c r="AG26" s="529">
        <v>24087514.350000046</v>
      </c>
      <c r="AH26" s="529">
        <v>32478667.840000074</v>
      </c>
      <c r="AI26" s="529">
        <v>33505926.410000112</v>
      </c>
      <c r="AJ26" s="529">
        <v>27838023.790000007</v>
      </c>
      <c r="AK26" s="529">
        <v>37196981.979999989</v>
      </c>
      <c r="AL26" s="529">
        <v>36403601.780000024</v>
      </c>
      <c r="AM26" s="529">
        <v>39616299.000000119</v>
      </c>
      <c r="AN26" s="529">
        <v>40307061.239999875</v>
      </c>
      <c r="AO26" s="529">
        <v>40762058.86999999</v>
      </c>
      <c r="AP26" s="529">
        <v>42896932.729999922</v>
      </c>
      <c r="AQ26" s="529">
        <v>23102204.400000021</v>
      </c>
      <c r="AR26" s="529">
        <v>38256046.419999838</v>
      </c>
      <c r="AS26" s="531">
        <v>437393673</v>
      </c>
      <c r="AT26" s="528">
        <v>31384523.359999988</v>
      </c>
      <c r="AU26" s="529">
        <v>35004664.450000063</v>
      </c>
      <c r="AV26" s="529">
        <v>36691887.989999995</v>
      </c>
      <c r="AW26" s="529">
        <v>36153222.749999978</v>
      </c>
      <c r="AX26" s="529">
        <f>($BF26-$AT26-$AU26-$AV26-AW26)/8</f>
        <v>47247229.806249991</v>
      </c>
      <c r="AY26" s="529">
        <f>AX26</f>
        <v>47247229.806249991</v>
      </c>
      <c r="AZ26" s="529">
        <f t="shared" ref="AZ26:BE27" si="6">AY26</f>
        <v>47247229.806249991</v>
      </c>
      <c r="BA26" s="529">
        <f t="shared" si="6"/>
        <v>47247229.806249991</v>
      </c>
      <c r="BB26" s="529">
        <f t="shared" si="6"/>
        <v>47247229.806249991</v>
      </c>
      <c r="BC26" s="529">
        <f t="shared" si="6"/>
        <v>47247229.806249991</v>
      </c>
      <c r="BD26" s="529">
        <f t="shared" si="6"/>
        <v>47247229.806249991</v>
      </c>
      <c r="BE26" s="529">
        <f t="shared" si="6"/>
        <v>47247229.806249991</v>
      </c>
      <c r="BF26" s="546">
        <v>517212137</v>
      </c>
      <c r="BG26" s="528">
        <f>$BS26/12</f>
        <v>43101011.416666649</v>
      </c>
      <c r="BH26" s="529">
        <f t="shared" ref="BH26:BR40" si="7">$BS26/12</f>
        <v>43101011.416666649</v>
      </c>
      <c r="BI26" s="529">
        <f t="shared" si="7"/>
        <v>43101011.416666649</v>
      </c>
      <c r="BJ26" s="529">
        <f t="shared" si="7"/>
        <v>43101011.416666649</v>
      </c>
      <c r="BK26" s="529">
        <f t="shared" si="7"/>
        <v>43101011.416666649</v>
      </c>
      <c r="BL26" s="529">
        <f t="shared" si="7"/>
        <v>43101011.416666649</v>
      </c>
      <c r="BM26" s="529">
        <f t="shared" si="7"/>
        <v>43101011.416666649</v>
      </c>
      <c r="BN26" s="529">
        <f t="shared" si="7"/>
        <v>43101011.416666649</v>
      </c>
      <c r="BO26" s="529">
        <f t="shared" si="7"/>
        <v>43101011.416666649</v>
      </c>
      <c r="BP26" s="529">
        <f t="shared" si="7"/>
        <v>43101011.416666649</v>
      </c>
      <c r="BQ26" s="529">
        <f t="shared" si="7"/>
        <v>43101011.416666649</v>
      </c>
      <c r="BR26" s="529">
        <f t="shared" si="7"/>
        <v>43101011.416666649</v>
      </c>
      <c r="BS26" s="530">
        <f t="shared" ref="BS26:BS44" si="8">SUM(AT26:BE26)</f>
        <v>517212136.99999982</v>
      </c>
    </row>
    <row r="27" spans="1:71">
      <c r="A27" s="525"/>
      <c r="B27" s="526" t="s">
        <v>58</v>
      </c>
      <c r="C27" s="527" t="s">
        <v>57</v>
      </c>
      <c r="D27" s="528">
        <v>362194.92</v>
      </c>
      <c r="E27" s="529">
        <v>503233.40000000008</v>
      </c>
      <c r="F27" s="529">
        <v>480559.72999999992</v>
      </c>
      <c r="G27" s="529">
        <v>420018.28999999992</v>
      </c>
      <c r="H27" s="529">
        <v>512823.8</v>
      </c>
      <c r="I27" s="529">
        <v>398245.30999999994</v>
      </c>
      <c r="J27" s="529">
        <v>91625.370000000024</v>
      </c>
      <c r="K27" s="529">
        <v>369424.3000000001</v>
      </c>
      <c r="L27" s="529">
        <v>453964.80000000005</v>
      </c>
      <c r="M27" s="529">
        <v>316091.06999999983</v>
      </c>
      <c r="N27" s="529">
        <v>377296.24829560053</v>
      </c>
      <c r="O27" s="529">
        <v>414377.9417044</v>
      </c>
      <c r="P27" s="529">
        <v>-184255.85137589977</v>
      </c>
      <c r="Q27" s="530">
        <v>4515599.3286240995</v>
      </c>
      <c r="R27" s="528">
        <v>312855.33999999997</v>
      </c>
      <c r="S27" s="529">
        <v>254915.51000000004</v>
      </c>
      <c r="T27" s="529">
        <v>312685.45</v>
      </c>
      <c r="U27" s="529">
        <v>295349.8299999999</v>
      </c>
      <c r="V27" s="529">
        <v>351125.2</v>
      </c>
      <c r="W27" s="529">
        <v>340694.45</v>
      </c>
      <c r="X27" s="529">
        <v>430161.16999999987</v>
      </c>
      <c r="Y27" s="529">
        <v>410392.49999999983</v>
      </c>
      <c r="Z27" s="529">
        <v>590421.7799999998</v>
      </c>
      <c r="AA27" s="529">
        <v>410624.50000000006</v>
      </c>
      <c r="AB27" s="529">
        <v>488884.14999999956</v>
      </c>
      <c r="AC27" s="529">
        <v>424230.42</v>
      </c>
      <c r="AD27" s="529">
        <v>310417.66545140033</v>
      </c>
      <c r="AE27" s="530">
        <v>4932757.9654513989</v>
      </c>
      <c r="AF27" s="528">
        <v>303093.60000000015</v>
      </c>
      <c r="AG27" s="529">
        <v>348687.12999999995</v>
      </c>
      <c r="AH27" s="529">
        <v>416949.65999999992</v>
      </c>
      <c r="AI27" s="529">
        <v>504676.2100000002</v>
      </c>
      <c r="AJ27" s="529">
        <v>419073.2200000002</v>
      </c>
      <c r="AK27" s="529">
        <v>498600.09000000008</v>
      </c>
      <c r="AL27" s="529">
        <v>501977.03000000044</v>
      </c>
      <c r="AM27" s="529">
        <v>535817.41000000015</v>
      </c>
      <c r="AN27" s="529">
        <v>545963.97999999986</v>
      </c>
      <c r="AO27" s="529">
        <v>549397.68999999994</v>
      </c>
      <c r="AP27" s="529">
        <v>544692.67999999959</v>
      </c>
      <c r="AQ27" s="529">
        <v>505277.92999999993</v>
      </c>
      <c r="AR27" s="529">
        <v>404185.36999999918</v>
      </c>
      <c r="AS27" s="531">
        <v>6078392</v>
      </c>
      <c r="AT27" s="528">
        <v>425614.42</v>
      </c>
      <c r="AU27" s="529">
        <v>470918.44000000024</v>
      </c>
      <c r="AV27" s="529">
        <v>485088.1</v>
      </c>
      <c r="AW27" s="529">
        <v>484124.51999999996</v>
      </c>
      <c r="AX27" s="529">
        <f>($BF27-$AT27-$AU27-$AV27-AW27)/8</f>
        <v>651109.56500000006</v>
      </c>
      <c r="AY27" s="529">
        <f>AX27</f>
        <v>651109.56500000006</v>
      </c>
      <c r="AZ27" s="529">
        <f t="shared" si="6"/>
        <v>651109.56500000006</v>
      </c>
      <c r="BA27" s="529">
        <f t="shared" si="6"/>
        <v>651109.56500000006</v>
      </c>
      <c r="BB27" s="529">
        <f t="shared" si="6"/>
        <v>651109.56500000006</v>
      </c>
      <c r="BC27" s="529">
        <f t="shared" si="6"/>
        <v>651109.56500000006</v>
      </c>
      <c r="BD27" s="529">
        <f t="shared" si="6"/>
        <v>651109.56500000006</v>
      </c>
      <c r="BE27" s="529">
        <f t="shared" si="6"/>
        <v>651109.56500000006</v>
      </c>
      <c r="BF27" s="546">
        <v>7074622</v>
      </c>
      <c r="BG27" s="528">
        <f t="shared" ref="BG27:BR42" si="9">$BS27/12</f>
        <v>589551.83333333349</v>
      </c>
      <c r="BH27" s="529">
        <f t="shared" si="7"/>
        <v>589551.83333333349</v>
      </c>
      <c r="BI27" s="529">
        <f t="shared" si="7"/>
        <v>589551.83333333349</v>
      </c>
      <c r="BJ27" s="529">
        <f t="shared" si="7"/>
        <v>589551.83333333349</v>
      </c>
      <c r="BK27" s="529">
        <f t="shared" si="7"/>
        <v>589551.83333333349</v>
      </c>
      <c r="BL27" s="529">
        <f t="shared" si="7"/>
        <v>589551.83333333349</v>
      </c>
      <c r="BM27" s="529">
        <f t="shared" si="7"/>
        <v>589551.83333333349</v>
      </c>
      <c r="BN27" s="529">
        <f t="shared" si="7"/>
        <v>589551.83333333349</v>
      </c>
      <c r="BO27" s="529">
        <f t="shared" si="7"/>
        <v>589551.83333333349</v>
      </c>
      <c r="BP27" s="529">
        <f t="shared" si="7"/>
        <v>589551.83333333349</v>
      </c>
      <c r="BQ27" s="529">
        <f t="shared" si="7"/>
        <v>589551.83333333349</v>
      </c>
      <c r="BR27" s="529">
        <f t="shared" si="7"/>
        <v>589551.83333333349</v>
      </c>
      <c r="BS27" s="530">
        <f t="shared" si="8"/>
        <v>7074622.0000000019</v>
      </c>
    </row>
    <row r="28" spans="1:71">
      <c r="A28" s="547" t="s">
        <v>482</v>
      </c>
      <c r="B28" s="548"/>
      <c r="C28" s="549"/>
      <c r="D28" s="550">
        <v>26039296.600000001</v>
      </c>
      <c r="E28" s="531">
        <v>12737574.85999999</v>
      </c>
      <c r="F28" s="531">
        <v>12073271.92</v>
      </c>
      <c r="G28" s="531">
        <v>12426764.720000004</v>
      </c>
      <c r="H28" s="531">
        <v>12938479.140000001</v>
      </c>
      <c r="I28" s="531">
        <v>10821901.85</v>
      </c>
      <c r="J28" s="531">
        <v>17916498.509999983</v>
      </c>
      <c r="K28" s="531">
        <v>11666241.710000005</v>
      </c>
      <c r="L28" s="531">
        <v>12879424.829999998</v>
      </c>
      <c r="M28" s="531">
        <v>18323719.939999994</v>
      </c>
      <c r="N28" s="531">
        <v>24522744.068231966</v>
      </c>
      <c r="O28" s="531">
        <v>32646271.751768</v>
      </c>
      <c r="P28" s="531">
        <v>11288915.065002</v>
      </c>
      <c r="Q28" s="530">
        <v>216281104.96500203</v>
      </c>
      <c r="R28" s="550">
        <v>28157406.249999996</v>
      </c>
      <c r="S28" s="531">
        <v>11859020.639999993</v>
      </c>
      <c r="T28" s="531">
        <v>16802415.910000008</v>
      </c>
      <c r="U28" s="531">
        <v>9476683.5500000026</v>
      </c>
      <c r="V28" s="531">
        <v>19866138.729999993</v>
      </c>
      <c r="W28" s="531">
        <v>14202907.02</v>
      </c>
      <c r="X28" s="531">
        <v>15431965.180000005</v>
      </c>
      <c r="Y28" s="531">
        <v>4655299.400000006</v>
      </c>
      <c r="Z28" s="531">
        <v>45841300.770000041</v>
      </c>
      <c r="AA28" s="531">
        <v>39909744.330000021</v>
      </c>
      <c r="AB28" s="531">
        <v>33659544.680000111</v>
      </c>
      <c r="AC28" s="531">
        <v>77884844.110000074</v>
      </c>
      <c r="AD28" s="531">
        <v>30752689.945108086</v>
      </c>
      <c r="AE28" s="530">
        <v>348499960.51510835</v>
      </c>
      <c r="AF28" s="550">
        <v>21245447.789999962</v>
      </c>
      <c r="AG28" s="531">
        <v>24436201.480000045</v>
      </c>
      <c r="AH28" s="531">
        <v>32895617.500000075</v>
      </c>
      <c r="AI28" s="531">
        <v>34010602.620000109</v>
      </c>
      <c r="AJ28" s="531">
        <v>28257097.010000005</v>
      </c>
      <c r="AK28" s="531">
        <v>37695582.069999993</v>
      </c>
      <c r="AL28" s="531">
        <v>36905578.810000025</v>
      </c>
      <c r="AM28" s="531">
        <v>40152116.410000116</v>
      </c>
      <c r="AN28" s="531">
        <v>40853025.219999872</v>
      </c>
      <c r="AO28" s="531">
        <v>41311456.559999987</v>
      </c>
      <c r="AP28" s="531">
        <v>43441625.409999922</v>
      </c>
      <c r="AQ28" s="531">
        <v>23607482.330000021</v>
      </c>
      <c r="AR28" s="531">
        <v>38660231.789999835</v>
      </c>
      <c r="AS28" s="531">
        <v>443472065</v>
      </c>
      <c r="AT28" s="550">
        <f>SUM(AT26:AT27)</f>
        <v>31810137.77999999</v>
      </c>
      <c r="AU28" s="531">
        <f t="shared" ref="AU28:BF28" si="10">SUM(AU26:AU27)</f>
        <v>35475582.89000006</v>
      </c>
      <c r="AV28" s="531">
        <v>37176976.089999996</v>
      </c>
      <c r="AW28" s="531">
        <f t="shared" si="10"/>
        <v>36637347.269999981</v>
      </c>
      <c r="AX28" s="531">
        <f t="shared" si="10"/>
        <v>47898339.371249989</v>
      </c>
      <c r="AY28" s="531">
        <f t="shared" si="10"/>
        <v>47898339.371249989</v>
      </c>
      <c r="AZ28" s="531">
        <f t="shared" si="10"/>
        <v>47898339.371249989</v>
      </c>
      <c r="BA28" s="531">
        <f t="shared" si="10"/>
        <v>47898339.371249989</v>
      </c>
      <c r="BB28" s="531">
        <f t="shared" si="10"/>
        <v>47898339.371249989</v>
      </c>
      <c r="BC28" s="531">
        <f t="shared" si="10"/>
        <v>47898339.371249989</v>
      </c>
      <c r="BD28" s="531">
        <f t="shared" si="10"/>
        <v>47898339.371249989</v>
      </c>
      <c r="BE28" s="531">
        <f t="shared" si="10"/>
        <v>47898339.371249989</v>
      </c>
      <c r="BF28" s="551">
        <f t="shared" si="10"/>
        <v>524286759</v>
      </c>
      <c r="BG28" s="550">
        <f>SUM(BG26:BG27)</f>
        <v>43690563.249999985</v>
      </c>
      <c r="BH28" s="531">
        <f t="shared" ref="BH28:BR28" si="11">SUM(BH26:BH27)</f>
        <v>43690563.249999985</v>
      </c>
      <c r="BI28" s="531">
        <f t="shared" si="11"/>
        <v>43690563.249999985</v>
      </c>
      <c r="BJ28" s="531">
        <f t="shared" si="11"/>
        <v>43690563.249999985</v>
      </c>
      <c r="BK28" s="531">
        <f t="shared" si="11"/>
        <v>43690563.249999985</v>
      </c>
      <c r="BL28" s="531">
        <f t="shared" si="11"/>
        <v>43690563.249999985</v>
      </c>
      <c r="BM28" s="531">
        <f t="shared" si="11"/>
        <v>43690563.249999985</v>
      </c>
      <c r="BN28" s="531">
        <f t="shared" si="11"/>
        <v>43690563.249999985</v>
      </c>
      <c r="BO28" s="531">
        <f t="shared" si="11"/>
        <v>43690563.249999985</v>
      </c>
      <c r="BP28" s="531">
        <f t="shared" si="11"/>
        <v>43690563.249999985</v>
      </c>
      <c r="BQ28" s="531">
        <f t="shared" si="11"/>
        <v>43690563.249999985</v>
      </c>
      <c r="BR28" s="531">
        <f t="shared" si="11"/>
        <v>43690563.249999985</v>
      </c>
      <c r="BS28" s="530">
        <f t="shared" si="8"/>
        <v>524286758.99999982</v>
      </c>
    </row>
    <row r="29" spans="1:71">
      <c r="A29" s="525" t="s">
        <v>239</v>
      </c>
      <c r="B29" s="518" t="s">
        <v>126</v>
      </c>
      <c r="C29" s="527" t="s">
        <v>128</v>
      </c>
      <c r="D29" s="528">
        <v>395.07</v>
      </c>
      <c r="E29" s="529">
        <v>461.23999999999995</v>
      </c>
      <c r="F29" s="529">
        <v>606.93999999999994</v>
      </c>
      <c r="G29" s="529">
        <v>15844.519999999999</v>
      </c>
      <c r="H29" s="529">
        <v>1518.3899999999999</v>
      </c>
      <c r="I29" s="529">
        <v>19346.829999999994</v>
      </c>
      <c r="J29" s="529">
        <v>21594.719999999998</v>
      </c>
      <c r="K29" s="529">
        <v>1332.0200000000002</v>
      </c>
      <c r="L29" s="529">
        <v>579.78</v>
      </c>
      <c r="M29" s="529">
        <v>-4516.8099999999949</v>
      </c>
      <c r="N29" s="529">
        <v>6242.5499999999975</v>
      </c>
      <c r="O29" s="529">
        <v>10777.610000000002</v>
      </c>
      <c r="P29" s="529">
        <v>33031.939999999988</v>
      </c>
      <c r="Q29" s="530">
        <v>107214.79999999997</v>
      </c>
      <c r="R29" s="528">
        <v>8494.5600000000013</v>
      </c>
      <c r="S29" s="529">
        <v>1201.69</v>
      </c>
      <c r="T29" s="529">
        <v>7034.44</v>
      </c>
      <c r="U29" s="529">
        <v>-1083.72</v>
      </c>
      <c r="V29" s="529">
        <v>7948.4</v>
      </c>
      <c r="W29" s="529">
        <v>22512.140000000003</v>
      </c>
      <c r="X29" s="529">
        <v>25785.779999999988</v>
      </c>
      <c r="Y29" s="529">
        <v>40247.03</v>
      </c>
      <c r="Z29" s="529">
        <v>94159.8299999999</v>
      </c>
      <c r="AA29" s="529">
        <v>29658.229999999992</v>
      </c>
      <c r="AB29" s="529">
        <v>83255.749999999869</v>
      </c>
      <c r="AC29" s="529">
        <v>23127.750000000004</v>
      </c>
      <c r="AD29" s="529">
        <v>-52395.579999999973</v>
      </c>
      <c r="AE29" s="530">
        <v>289946.29999999981</v>
      </c>
      <c r="AF29" s="528">
        <v>27063.580000000005</v>
      </c>
      <c r="AG29" s="529">
        <v>31081.829999999987</v>
      </c>
      <c r="AH29" s="529">
        <v>35690.33</v>
      </c>
      <c r="AI29" s="529">
        <v>44926.440000000031</v>
      </c>
      <c r="AJ29" s="529">
        <v>38599.599999999955</v>
      </c>
      <c r="AK29" s="529">
        <v>44194.519999999946</v>
      </c>
      <c r="AL29" s="529">
        <v>44561.850000000035</v>
      </c>
      <c r="AM29" s="529">
        <v>47452.760000000017</v>
      </c>
      <c r="AN29" s="529">
        <v>48608.829999999958</v>
      </c>
      <c r="AO29" s="529">
        <v>48568.709999999992</v>
      </c>
      <c r="AP29" s="529">
        <v>46559.179999999986</v>
      </c>
      <c r="AQ29" s="529">
        <v>44731.6</v>
      </c>
      <c r="AR29" s="529">
        <v>-28206.229999999923</v>
      </c>
      <c r="AS29" s="531">
        <v>473833</v>
      </c>
      <c r="AT29" s="528">
        <v>85.25</v>
      </c>
      <c r="AU29" s="529">
        <v>67.820000000000007</v>
      </c>
      <c r="AV29" s="529">
        <v>76.83</v>
      </c>
      <c r="AW29" s="529">
        <v>61.290000000000006</v>
      </c>
      <c r="AX29" s="529">
        <f t="shared" ref="AX29:AX40" si="12">($BF29-$AT29-$AU29-$AV29-AW29)/8</f>
        <v>71868.476250000007</v>
      </c>
      <c r="AY29" s="529">
        <f t="shared" ref="AY29:BE40" si="13">AX29</f>
        <v>71868.476250000007</v>
      </c>
      <c r="AZ29" s="529">
        <f t="shared" si="13"/>
        <v>71868.476250000007</v>
      </c>
      <c r="BA29" s="529">
        <f t="shared" si="13"/>
        <v>71868.476250000007</v>
      </c>
      <c r="BB29" s="529">
        <f t="shared" si="13"/>
        <v>71868.476250000007</v>
      </c>
      <c r="BC29" s="529">
        <f t="shared" si="13"/>
        <v>71868.476250000007</v>
      </c>
      <c r="BD29" s="529">
        <f t="shared" si="13"/>
        <v>71868.476250000007</v>
      </c>
      <c r="BE29" s="529">
        <f t="shared" si="13"/>
        <v>71868.476250000007</v>
      </c>
      <c r="BF29" s="546">
        <v>575239</v>
      </c>
      <c r="BG29" s="528">
        <f t="shared" si="9"/>
        <v>47936.583333333336</v>
      </c>
      <c r="BH29" s="529">
        <f t="shared" si="7"/>
        <v>47936.583333333336</v>
      </c>
      <c r="BI29" s="529">
        <f t="shared" si="7"/>
        <v>47936.583333333336</v>
      </c>
      <c r="BJ29" s="529">
        <f t="shared" si="7"/>
        <v>47936.583333333336</v>
      </c>
      <c r="BK29" s="529">
        <f t="shared" si="7"/>
        <v>47936.583333333336</v>
      </c>
      <c r="BL29" s="529">
        <f t="shared" si="7"/>
        <v>47936.583333333336</v>
      </c>
      <c r="BM29" s="529">
        <f t="shared" si="7"/>
        <v>47936.583333333336</v>
      </c>
      <c r="BN29" s="529">
        <f t="shared" si="7"/>
        <v>47936.583333333336</v>
      </c>
      <c r="BO29" s="529">
        <f t="shared" si="7"/>
        <v>47936.583333333336</v>
      </c>
      <c r="BP29" s="529">
        <f t="shared" si="7"/>
        <v>47936.583333333336</v>
      </c>
      <c r="BQ29" s="529">
        <f t="shared" si="7"/>
        <v>47936.583333333336</v>
      </c>
      <c r="BR29" s="529">
        <f t="shared" si="7"/>
        <v>47936.583333333336</v>
      </c>
      <c r="BS29" s="530">
        <f t="shared" si="8"/>
        <v>575239</v>
      </c>
    </row>
    <row r="30" spans="1:71">
      <c r="A30" s="525"/>
      <c r="B30" s="518" t="s">
        <v>132</v>
      </c>
      <c r="C30" s="527" t="s">
        <v>483</v>
      </c>
      <c r="D30" s="528">
        <v>16971.060000000001</v>
      </c>
      <c r="E30" s="529">
        <v>1060133.92</v>
      </c>
      <c r="F30" s="529">
        <v>1012076.78</v>
      </c>
      <c r="G30" s="529">
        <v>1020080.1799999998</v>
      </c>
      <c r="H30" s="529">
        <v>1107420.57</v>
      </c>
      <c r="I30" s="529">
        <v>1090109.3600000001</v>
      </c>
      <c r="J30" s="529">
        <v>816142.65</v>
      </c>
      <c r="K30" s="529">
        <v>1060152.3799999999</v>
      </c>
      <c r="L30" s="529">
        <v>1328112.3000000003</v>
      </c>
      <c r="M30" s="529">
        <v>1099241.25</v>
      </c>
      <c r="N30" s="529">
        <v>-2243342.16</v>
      </c>
      <c r="O30" s="529">
        <v>1100378.9000000001</v>
      </c>
      <c r="P30" s="529">
        <v>-1029572.83</v>
      </c>
      <c r="Q30" s="530">
        <v>7437904.3600000013</v>
      </c>
      <c r="R30" s="528">
        <v>18576.919999999998</v>
      </c>
      <c r="S30" s="529">
        <v>943096.57</v>
      </c>
      <c r="T30" s="529">
        <v>1146341.1399999999</v>
      </c>
      <c r="U30" s="529">
        <v>1183349.0999999999</v>
      </c>
      <c r="V30" s="529">
        <v>1233940.7399999998</v>
      </c>
      <c r="W30" s="529">
        <v>1009788.4600000002</v>
      </c>
      <c r="X30" s="529">
        <v>1403324.8000000003</v>
      </c>
      <c r="Y30" s="529">
        <v>1414697.6300000004</v>
      </c>
      <c r="Z30" s="529">
        <v>95792.14</v>
      </c>
      <c r="AA30" s="529">
        <v>300954.53000000003</v>
      </c>
      <c r="AB30" s="529">
        <v>163315.89000000013</v>
      </c>
      <c r="AC30" s="529">
        <v>482478.88</v>
      </c>
      <c r="AD30" s="529">
        <v>-3308592.3199999994</v>
      </c>
      <c r="AE30" s="530">
        <v>6087064.4800000014</v>
      </c>
      <c r="AF30" s="528">
        <v>558774.53000000014</v>
      </c>
      <c r="AG30" s="529">
        <v>624453.64999999979</v>
      </c>
      <c r="AH30" s="529">
        <v>623165.28</v>
      </c>
      <c r="AI30" s="529">
        <v>914816.17</v>
      </c>
      <c r="AJ30" s="529">
        <v>877819.89000000164</v>
      </c>
      <c r="AK30" s="529">
        <v>689732.5200000006</v>
      </c>
      <c r="AL30" s="529">
        <v>764371.78000000014</v>
      </c>
      <c r="AM30" s="529">
        <v>805704.4299999997</v>
      </c>
      <c r="AN30" s="529">
        <v>799043.46000000008</v>
      </c>
      <c r="AO30" s="529">
        <v>756446.82999999926</v>
      </c>
      <c r="AP30" s="529">
        <v>654248.05999999959</v>
      </c>
      <c r="AQ30" s="529">
        <v>188373.5499999997</v>
      </c>
      <c r="AR30" s="529">
        <v>-2313642.1500000004</v>
      </c>
      <c r="AS30" s="531">
        <v>5943308</v>
      </c>
      <c r="AT30" s="528">
        <v>652621.03999999957</v>
      </c>
      <c r="AU30" s="529">
        <v>721217.62999999989</v>
      </c>
      <c r="AV30" s="529">
        <v>33081.390000000356</v>
      </c>
      <c r="AW30" s="529">
        <v>714938.67000000039</v>
      </c>
      <c r="AX30" s="529">
        <f t="shared" si="12"/>
        <v>421641.65875000006</v>
      </c>
      <c r="AY30" s="529">
        <f t="shared" si="13"/>
        <v>421641.65875000006</v>
      </c>
      <c r="AZ30" s="529">
        <f t="shared" si="13"/>
        <v>421641.65875000006</v>
      </c>
      <c r="BA30" s="529">
        <f t="shared" si="13"/>
        <v>421641.65875000006</v>
      </c>
      <c r="BB30" s="529">
        <f t="shared" si="13"/>
        <v>421641.65875000006</v>
      </c>
      <c r="BC30" s="529">
        <f t="shared" si="13"/>
        <v>421641.65875000006</v>
      </c>
      <c r="BD30" s="529">
        <f t="shared" si="13"/>
        <v>421641.65875000006</v>
      </c>
      <c r="BE30" s="529">
        <f t="shared" si="13"/>
        <v>421641.65875000006</v>
      </c>
      <c r="BF30" s="546">
        <v>5494992</v>
      </c>
      <c r="BG30" s="528">
        <f t="shared" si="9"/>
        <v>457916.00000000017</v>
      </c>
      <c r="BH30" s="529">
        <f t="shared" si="7"/>
        <v>457916.00000000017</v>
      </c>
      <c r="BI30" s="529">
        <f t="shared" si="7"/>
        <v>457916.00000000017</v>
      </c>
      <c r="BJ30" s="529">
        <f t="shared" si="7"/>
        <v>457916.00000000017</v>
      </c>
      <c r="BK30" s="529">
        <f t="shared" si="7"/>
        <v>457916.00000000017</v>
      </c>
      <c r="BL30" s="529">
        <f t="shared" si="7"/>
        <v>457916.00000000017</v>
      </c>
      <c r="BM30" s="529">
        <f t="shared" si="7"/>
        <v>457916.00000000017</v>
      </c>
      <c r="BN30" s="529">
        <f t="shared" si="7"/>
        <v>457916.00000000017</v>
      </c>
      <c r="BO30" s="529">
        <f t="shared" si="7"/>
        <v>457916.00000000017</v>
      </c>
      <c r="BP30" s="529">
        <f t="shared" si="7"/>
        <v>457916.00000000017</v>
      </c>
      <c r="BQ30" s="529">
        <f t="shared" si="7"/>
        <v>457916.00000000017</v>
      </c>
      <c r="BR30" s="529">
        <f t="shared" si="7"/>
        <v>457916.00000000017</v>
      </c>
      <c r="BS30" s="530">
        <f t="shared" si="8"/>
        <v>5494992.0000000019</v>
      </c>
    </row>
    <row r="31" spans="1:71">
      <c r="A31" s="525"/>
      <c r="B31" s="518" t="s">
        <v>131</v>
      </c>
      <c r="C31" s="527" t="s">
        <v>484</v>
      </c>
      <c r="D31" s="528">
        <v>3117.6000000000004</v>
      </c>
      <c r="E31" s="529">
        <v>335236.33</v>
      </c>
      <c r="F31" s="529">
        <v>310386.83999999997</v>
      </c>
      <c r="G31" s="529">
        <v>242395.81000000003</v>
      </c>
      <c r="H31" s="529">
        <v>295492.15000000002</v>
      </c>
      <c r="I31" s="529">
        <v>285805.29000000004</v>
      </c>
      <c r="J31" s="529">
        <v>288907.78999999998</v>
      </c>
      <c r="K31" s="529">
        <v>288294.83</v>
      </c>
      <c r="L31" s="529">
        <v>2544.1</v>
      </c>
      <c r="M31" s="529"/>
      <c r="N31" s="529"/>
      <c r="O31" s="529">
        <v>-548283.09</v>
      </c>
      <c r="P31" s="529">
        <v>-289.14999999999998</v>
      </c>
      <c r="Q31" s="530">
        <v>1503608.5000000005</v>
      </c>
      <c r="R31" s="528">
        <v>1.61</v>
      </c>
      <c r="S31" s="529">
        <v>359887.13</v>
      </c>
      <c r="T31" s="529">
        <v>417312.82</v>
      </c>
      <c r="U31" s="529">
        <v>403285.74999999994</v>
      </c>
      <c r="V31" s="529">
        <v>491507.77</v>
      </c>
      <c r="W31" s="529">
        <v>431392.83000000007</v>
      </c>
      <c r="X31" s="529">
        <v>198312.07999999996</v>
      </c>
      <c r="Y31" s="529">
        <v>-93827.590000000026</v>
      </c>
      <c r="Z31" s="529">
        <v>-58352.1</v>
      </c>
      <c r="AA31" s="529">
        <v>118221.94</v>
      </c>
      <c r="AB31" s="529">
        <v>-19478.650000000001</v>
      </c>
      <c r="AC31" s="529">
        <v>45420.73000000001</v>
      </c>
      <c r="AD31" s="529">
        <v>-759436.47</v>
      </c>
      <c r="AE31" s="530">
        <v>1534247.8500000003</v>
      </c>
      <c r="AF31" s="528"/>
      <c r="AG31" s="529"/>
      <c r="AH31" s="529">
        <v>0</v>
      </c>
      <c r="AI31" s="529">
        <v>0</v>
      </c>
      <c r="AJ31" s="529">
        <v>14759.1</v>
      </c>
      <c r="AK31" s="529">
        <v>0</v>
      </c>
      <c r="AL31" s="529"/>
      <c r="AM31" s="529"/>
      <c r="AN31" s="529"/>
      <c r="AO31" s="529"/>
      <c r="AP31" s="529"/>
      <c r="AQ31" s="529">
        <v>1456692.6899999997</v>
      </c>
      <c r="AR31" s="529">
        <v>22757.210000000196</v>
      </c>
      <c r="AS31" s="531">
        <v>1494209</v>
      </c>
      <c r="AT31" s="528">
        <v>104633.65000000001</v>
      </c>
      <c r="AU31" s="529">
        <v>115959.61000000003</v>
      </c>
      <c r="AV31" s="529">
        <v>115087.92000000001</v>
      </c>
      <c r="AW31" s="529">
        <v>118187.92</v>
      </c>
      <c r="AX31" s="529">
        <f t="shared" si="12"/>
        <v>130042.4875</v>
      </c>
      <c r="AY31" s="529">
        <f t="shared" si="13"/>
        <v>130042.4875</v>
      </c>
      <c r="AZ31" s="529">
        <f t="shared" si="13"/>
        <v>130042.4875</v>
      </c>
      <c r="BA31" s="529">
        <f t="shared" si="13"/>
        <v>130042.4875</v>
      </c>
      <c r="BB31" s="529">
        <f t="shared" si="13"/>
        <v>130042.4875</v>
      </c>
      <c r="BC31" s="529">
        <f t="shared" si="13"/>
        <v>130042.4875</v>
      </c>
      <c r="BD31" s="529">
        <f t="shared" si="13"/>
        <v>130042.4875</v>
      </c>
      <c r="BE31" s="529">
        <f t="shared" si="13"/>
        <v>130042.4875</v>
      </c>
      <c r="BF31" s="546">
        <v>1494209</v>
      </c>
      <c r="BG31" s="528">
        <f t="shared" si="9"/>
        <v>124517.41666666669</v>
      </c>
      <c r="BH31" s="529">
        <f t="shared" si="7"/>
        <v>124517.41666666669</v>
      </c>
      <c r="BI31" s="529">
        <f t="shared" si="7"/>
        <v>124517.41666666669</v>
      </c>
      <c r="BJ31" s="529">
        <f t="shared" si="7"/>
        <v>124517.41666666669</v>
      </c>
      <c r="BK31" s="529">
        <f t="shared" si="7"/>
        <v>124517.41666666669</v>
      </c>
      <c r="BL31" s="529">
        <f t="shared" si="7"/>
        <v>124517.41666666669</v>
      </c>
      <c r="BM31" s="529">
        <f t="shared" si="7"/>
        <v>124517.41666666669</v>
      </c>
      <c r="BN31" s="529">
        <f t="shared" si="7"/>
        <v>124517.41666666669</v>
      </c>
      <c r="BO31" s="529">
        <f t="shared" si="7"/>
        <v>124517.41666666669</v>
      </c>
      <c r="BP31" s="529">
        <f t="shared" si="7"/>
        <v>124517.41666666669</v>
      </c>
      <c r="BQ31" s="529">
        <f t="shared" si="7"/>
        <v>124517.41666666669</v>
      </c>
      <c r="BR31" s="529">
        <f t="shared" si="7"/>
        <v>124517.41666666669</v>
      </c>
      <c r="BS31" s="530">
        <f t="shared" si="8"/>
        <v>1494209.0000000002</v>
      </c>
    </row>
    <row r="32" spans="1:71">
      <c r="A32" s="525"/>
      <c r="B32" s="518" t="s">
        <v>67</v>
      </c>
      <c r="C32" s="527" t="s">
        <v>66</v>
      </c>
      <c r="D32" s="528">
        <v>155598.72000000003</v>
      </c>
      <c r="E32" s="529">
        <v>19923828.989999998</v>
      </c>
      <c r="F32" s="529">
        <v>19590835.919999998</v>
      </c>
      <c r="G32" s="529">
        <v>19884262.700000003</v>
      </c>
      <c r="H32" s="529">
        <v>20893277.600000001</v>
      </c>
      <c r="I32" s="529">
        <v>20992839.970000003</v>
      </c>
      <c r="J32" s="529">
        <v>18051080.809999991</v>
      </c>
      <c r="K32" s="529">
        <v>19564603.569999997</v>
      </c>
      <c r="L32" s="529">
        <v>23913851.639999997</v>
      </c>
      <c r="M32" s="529">
        <v>18046764.389999982</v>
      </c>
      <c r="N32" s="529">
        <v>6610223.9000000246</v>
      </c>
      <c r="O32" s="529">
        <v>372907.06999999989</v>
      </c>
      <c r="P32" s="529">
        <v>4093204.8300000061</v>
      </c>
      <c r="Q32" s="530">
        <v>192093280.10999998</v>
      </c>
      <c r="R32" s="528">
        <v>49.94</v>
      </c>
      <c r="S32" s="529">
        <v>17884115.089999996</v>
      </c>
      <c r="T32" s="529">
        <v>18725689.609999999</v>
      </c>
      <c r="U32" s="529">
        <v>25479191.120000001</v>
      </c>
      <c r="V32" s="529">
        <v>19694690.410000004</v>
      </c>
      <c r="W32" s="529">
        <v>18419782.840000007</v>
      </c>
      <c r="X32" s="529">
        <v>25611457.659999996</v>
      </c>
      <c r="Y32" s="529">
        <v>32515929.679999996</v>
      </c>
      <c r="Z32" s="529">
        <v>-5146769.5299999863</v>
      </c>
      <c r="AA32" s="529">
        <v>158017.78</v>
      </c>
      <c r="AB32" s="529">
        <v>-1986511.6699999957</v>
      </c>
      <c r="AC32" s="529">
        <v>-31881922.409999993</v>
      </c>
      <c r="AD32" s="529">
        <v>-27535394.770000003</v>
      </c>
      <c r="AE32" s="530">
        <v>91938325.75000006</v>
      </c>
      <c r="AF32" s="528">
        <v>7175198.1400000043</v>
      </c>
      <c r="AG32" s="529">
        <v>8234105.5800000001</v>
      </c>
      <c r="AH32" s="529">
        <v>8484580.4900000058</v>
      </c>
      <c r="AI32" s="529">
        <v>11941210</v>
      </c>
      <c r="AJ32" s="529">
        <v>11185380.900000002</v>
      </c>
      <c r="AK32" s="529">
        <v>9576868.7900000028</v>
      </c>
      <c r="AL32" s="529">
        <v>10515148.720000012</v>
      </c>
      <c r="AM32" s="529">
        <v>10510769.549999999</v>
      </c>
      <c r="AN32" s="529">
        <v>10786491.499999998</v>
      </c>
      <c r="AO32" s="529">
        <v>10522319.639999999</v>
      </c>
      <c r="AP32" s="529">
        <v>8846019.1600000001</v>
      </c>
      <c r="AQ32" s="529">
        <v>15136187.940000005</v>
      </c>
      <c r="AR32" s="529">
        <v>-7262464.4100000262</v>
      </c>
      <c r="AS32" s="531">
        <v>115651816</v>
      </c>
      <c r="AT32" s="528">
        <v>5762562.6799999997</v>
      </c>
      <c r="AU32" s="529">
        <v>6245998.7299999995</v>
      </c>
      <c r="AV32" s="552">
        <v>6415285.2000000002</v>
      </c>
      <c r="AW32" s="529">
        <v>6266629.0800000001</v>
      </c>
      <c r="AX32" s="529">
        <f t="shared" si="12"/>
        <v>11717002.663749998</v>
      </c>
      <c r="AY32" s="529">
        <f t="shared" si="13"/>
        <v>11717002.663749998</v>
      </c>
      <c r="AZ32" s="529">
        <f t="shared" si="13"/>
        <v>11717002.663749998</v>
      </c>
      <c r="BA32" s="529">
        <f t="shared" si="13"/>
        <v>11717002.663749998</v>
      </c>
      <c r="BB32" s="529">
        <f t="shared" si="13"/>
        <v>11717002.663749998</v>
      </c>
      <c r="BC32" s="529">
        <f t="shared" si="13"/>
        <v>11717002.663749998</v>
      </c>
      <c r="BD32" s="529">
        <f t="shared" si="13"/>
        <v>11717002.663749998</v>
      </c>
      <c r="BE32" s="529">
        <f t="shared" si="13"/>
        <v>11717002.663749998</v>
      </c>
      <c r="BF32" s="546">
        <v>118426497</v>
      </c>
      <c r="BG32" s="528">
        <f t="shared" si="9"/>
        <v>9868874.7499999981</v>
      </c>
      <c r="BH32" s="529">
        <f t="shared" si="7"/>
        <v>9868874.7499999981</v>
      </c>
      <c r="BI32" s="529">
        <f t="shared" si="7"/>
        <v>9868874.7499999981</v>
      </c>
      <c r="BJ32" s="529">
        <f t="shared" si="7"/>
        <v>9868874.7499999981</v>
      </c>
      <c r="BK32" s="529">
        <f t="shared" si="7"/>
        <v>9868874.7499999981</v>
      </c>
      <c r="BL32" s="529">
        <f t="shared" si="7"/>
        <v>9868874.7499999981</v>
      </c>
      <c r="BM32" s="529">
        <f t="shared" si="7"/>
        <v>9868874.7499999981</v>
      </c>
      <c r="BN32" s="529">
        <f t="shared" si="7"/>
        <v>9868874.7499999981</v>
      </c>
      <c r="BO32" s="529">
        <f t="shared" si="7"/>
        <v>9868874.7499999981</v>
      </c>
      <c r="BP32" s="529">
        <f t="shared" si="7"/>
        <v>9868874.7499999981</v>
      </c>
      <c r="BQ32" s="529">
        <f t="shared" si="7"/>
        <v>9868874.7499999981</v>
      </c>
      <c r="BR32" s="529">
        <f t="shared" si="7"/>
        <v>9868874.7499999981</v>
      </c>
      <c r="BS32" s="530">
        <f t="shared" si="8"/>
        <v>118426496.99999997</v>
      </c>
    </row>
    <row r="33" spans="1:71">
      <c r="A33" s="525"/>
      <c r="B33" s="518" t="s">
        <v>77</v>
      </c>
      <c r="C33" s="527" t="s">
        <v>76</v>
      </c>
      <c r="D33" s="528"/>
      <c r="E33" s="529">
        <v>621.64</v>
      </c>
      <c r="F33" s="529">
        <v>3595.9</v>
      </c>
      <c r="G33" s="529">
        <v>2757</v>
      </c>
      <c r="H33" s="529">
        <v>19742.599999999999</v>
      </c>
      <c r="I33" s="529">
        <v>-11550.72</v>
      </c>
      <c r="J33" s="529"/>
      <c r="K33" s="529"/>
      <c r="L33" s="529"/>
      <c r="M33" s="529"/>
      <c r="N33" s="529"/>
      <c r="O33" s="529">
        <v>2293329.0000000005</v>
      </c>
      <c r="P33" s="529">
        <v>2591568.9999999995</v>
      </c>
      <c r="Q33" s="530">
        <v>4900064.42</v>
      </c>
      <c r="R33" s="528"/>
      <c r="S33" s="529"/>
      <c r="T33" s="529"/>
      <c r="U33" s="529"/>
      <c r="V33" s="529"/>
      <c r="W33" s="529"/>
      <c r="X33" s="529"/>
      <c r="Y33" s="529"/>
      <c r="Z33" s="529"/>
      <c r="AA33" s="529"/>
      <c r="AB33" s="529"/>
      <c r="AC33" s="529"/>
      <c r="AD33" s="529">
        <v>3699470.0000000005</v>
      </c>
      <c r="AE33" s="530">
        <v>3699470.0000000005</v>
      </c>
      <c r="AF33" s="528"/>
      <c r="AG33" s="529">
        <v>0</v>
      </c>
      <c r="AH33" s="529"/>
      <c r="AI33" s="529"/>
      <c r="AJ33" s="529"/>
      <c r="AK33" s="529"/>
      <c r="AL33" s="529"/>
      <c r="AM33" s="529"/>
      <c r="AN33" s="529"/>
      <c r="AO33" s="529"/>
      <c r="AP33" s="529"/>
      <c r="AQ33" s="529">
        <v>5746019</v>
      </c>
      <c r="AR33" s="529"/>
      <c r="AS33" s="531">
        <v>5746019</v>
      </c>
      <c r="AT33" s="528"/>
      <c r="AU33" s="529"/>
      <c r="AV33" s="529"/>
      <c r="AW33" s="529"/>
      <c r="AX33" s="529">
        <f t="shared" si="12"/>
        <v>17343.125</v>
      </c>
      <c r="AY33" s="529">
        <f t="shared" si="13"/>
        <v>17343.125</v>
      </c>
      <c r="AZ33" s="529">
        <f t="shared" si="13"/>
        <v>17343.125</v>
      </c>
      <c r="BA33" s="529">
        <f t="shared" si="13"/>
        <v>17343.125</v>
      </c>
      <c r="BB33" s="529">
        <f t="shared" si="13"/>
        <v>17343.125</v>
      </c>
      <c r="BC33" s="529">
        <f t="shared" si="13"/>
        <v>17343.125</v>
      </c>
      <c r="BD33" s="529">
        <f t="shared" si="13"/>
        <v>17343.125</v>
      </c>
      <c r="BE33" s="529">
        <f t="shared" si="13"/>
        <v>17343.125</v>
      </c>
      <c r="BF33" s="546">
        <v>138745</v>
      </c>
      <c r="BG33" s="528">
        <f t="shared" si="9"/>
        <v>11562.083333333334</v>
      </c>
      <c r="BH33" s="529">
        <f t="shared" si="7"/>
        <v>11562.083333333334</v>
      </c>
      <c r="BI33" s="529">
        <f t="shared" si="7"/>
        <v>11562.083333333334</v>
      </c>
      <c r="BJ33" s="529">
        <f t="shared" si="7"/>
        <v>11562.083333333334</v>
      </c>
      <c r="BK33" s="529">
        <f t="shared" si="7"/>
        <v>11562.083333333334</v>
      </c>
      <c r="BL33" s="529">
        <f t="shared" si="7"/>
        <v>11562.083333333334</v>
      </c>
      <c r="BM33" s="529">
        <f t="shared" si="7"/>
        <v>11562.083333333334</v>
      </c>
      <c r="BN33" s="529">
        <f t="shared" si="7"/>
        <v>11562.083333333334</v>
      </c>
      <c r="BO33" s="529">
        <f t="shared" si="7"/>
        <v>11562.083333333334</v>
      </c>
      <c r="BP33" s="529">
        <f t="shared" si="7"/>
        <v>11562.083333333334</v>
      </c>
      <c r="BQ33" s="529">
        <f t="shared" si="7"/>
        <v>11562.083333333334</v>
      </c>
      <c r="BR33" s="529">
        <f t="shared" si="7"/>
        <v>11562.083333333334</v>
      </c>
      <c r="BS33" s="530">
        <f t="shared" si="8"/>
        <v>138745</v>
      </c>
    </row>
    <row r="34" spans="1:71">
      <c r="A34" s="525"/>
      <c r="B34" s="518" t="s">
        <v>79</v>
      </c>
      <c r="C34" s="527" t="s">
        <v>78</v>
      </c>
      <c r="D34" s="528">
        <v>16774.169999999998</v>
      </c>
      <c r="E34" s="529">
        <v>2275550.41</v>
      </c>
      <c r="F34" s="529">
        <v>1792462.63</v>
      </c>
      <c r="G34" s="529">
        <v>1954627.84</v>
      </c>
      <c r="H34" s="529">
        <v>2276142.7199999997</v>
      </c>
      <c r="I34" s="529">
        <v>2038839.4100000001</v>
      </c>
      <c r="J34" s="529">
        <v>-467296.48999999941</v>
      </c>
      <c r="K34" s="529">
        <v>1506236.76</v>
      </c>
      <c r="L34" s="529">
        <v>3281348.96</v>
      </c>
      <c r="M34" s="529">
        <v>780464.72</v>
      </c>
      <c r="N34" s="529">
        <v>5802187.620000001</v>
      </c>
      <c r="O34" s="529">
        <v>167654.18000000005</v>
      </c>
      <c r="P34" s="529">
        <v>2467032.8100000005</v>
      </c>
      <c r="Q34" s="530">
        <v>23892025.740000002</v>
      </c>
      <c r="R34" s="528"/>
      <c r="S34" s="529">
        <v>697208.73</v>
      </c>
      <c r="T34" s="529">
        <v>650240.72000000009</v>
      </c>
      <c r="U34" s="529">
        <v>2077662.71</v>
      </c>
      <c r="V34" s="529">
        <v>969719.58000000007</v>
      </c>
      <c r="W34" s="529">
        <v>744796.01</v>
      </c>
      <c r="X34" s="529">
        <v>3362944.34</v>
      </c>
      <c r="Y34" s="529">
        <v>6326766.3499999987</v>
      </c>
      <c r="Z34" s="529">
        <v>-711314.50000000128</v>
      </c>
      <c r="AA34" s="529">
        <v>1192587.6200000001</v>
      </c>
      <c r="AB34" s="529">
        <v>4343368.7800000012</v>
      </c>
      <c r="AC34" s="529">
        <v>1244404.0399999998</v>
      </c>
      <c r="AD34" s="529">
        <v>-2448850.1499999994</v>
      </c>
      <c r="AE34" s="530">
        <v>18449534.229999997</v>
      </c>
      <c r="AF34" s="528">
        <v>926106.42999999982</v>
      </c>
      <c r="AG34" s="529">
        <v>1065233.6500000001</v>
      </c>
      <c r="AH34" s="529">
        <v>1097582.9900000012</v>
      </c>
      <c r="AI34" s="529">
        <v>3377020.6399999992</v>
      </c>
      <c r="AJ34" s="529">
        <v>1451155.7399999993</v>
      </c>
      <c r="AK34" s="529">
        <v>1238874.4500000007</v>
      </c>
      <c r="AL34" s="529">
        <v>1362902.5499999996</v>
      </c>
      <c r="AM34" s="529">
        <v>1361746.1799999997</v>
      </c>
      <c r="AN34" s="529">
        <v>1397065.9799999993</v>
      </c>
      <c r="AO34" s="529">
        <v>1363696.44</v>
      </c>
      <c r="AP34" s="529">
        <v>1145986.0899999999</v>
      </c>
      <c r="AQ34" s="529">
        <v>5635695.6099999994</v>
      </c>
      <c r="AR34" s="529">
        <v>1851323.2500000037</v>
      </c>
      <c r="AS34" s="531">
        <v>23274390</v>
      </c>
      <c r="AT34" s="528">
        <v>1014822.1900000003</v>
      </c>
      <c r="AU34" s="529">
        <v>1146672.1399999994</v>
      </c>
      <c r="AV34" s="529">
        <v>1174299.18</v>
      </c>
      <c r="AW34" s="529">
        <v>1186328.26</v>
      </c>
      <c r="AX34" s="529">
        <f t="shared" si="12"/>
        <v>1916985.1537499998</v>
      </c>
      <c r="AY34" s="529">
        <f t="shared" si="13"/>
        <v>1916985.1537499998</v>
      </c>
      <c r="AZ34" s="529">
        <f t="shared" si="13"/>
        <v>1916985.1537499998</v>
      </c>
      <c r="BA34" s="529">
        <f t="shared" si="13"/>
        <v>1916985.1537499998</v>
      </c>
      <c r="BB34" s="529">
        <f t="shared" si="13"/>
        <v>1916985.1537499998</v>
      </c>
      <c r="BC34" s="529">
        <f t="shared" si="13"/>
        <v>1916985.1537499998</v>
      </c>
      <c r="BD34" s="529">
        <f t="shared" si="13"/>
        <v>1916985.1537499998</v>
      </c>
      <c r="BE34" s="529">
        <f t="shared" si="13"/>
        <v>1916985.1537499998</v>
      </c>
      <c r="BF34" s="546">
        <v>19858003</v>
      </c>
      <c r="BG34" s="528">
        <f t="shared" si="9"/>
        <v>1654833.5833333333</v>
      </c>
      <c r="BH34" s="529">
        <f t="shared" si="7"/>
        <v>1654833.5833333333</v>
      </c>
      <c r="BI34" s="529">
        <f t="shared" si="7"/>
        <v>1654833.5833333333</v>
      </c>
      <c r="BJ34" s="529">
        <f t="shared" si="7"/>
        <v>1654833.5833333333</v>
      </c>
      <c r="BK34" s="529">
        <f t="shared" si="7"/>
        <v>1654833.5833333333</v>
      </c>
      <c r="BL34" s="529">
        <f t="shared" si="7"/>
        <v>1654833.5833333333</v>
      </c>
      <c r="BM34" s="529">
        <f t="shared" si="7"/>
        <v>1654833.5833333333</v>
      </c>
      <c r="BN34" s="529">
        <f t="shared" si="7"/>
        <v>1654833.5833333333</v>
      </c>
      <c r="BO34" s="529">
        <f t="shared" si="7"/>
        <v>1654833.5833333333</v>
      </c>
      <c r="BP34" s="529">
        <f t="shared" si="7"/>
        <v>1654833.5833333333</v>
      </c>
      <c r="BQ34" s="529">
        <f t="shared" si="7"/>
        <v>1654833.5833333333</v>
      </c>
      <c r="BR34" s="529">
        <f t="shared" si="7"/>
        <v>1654833.5833333333</v>
      </c>
      <c r="BS34" s="530">
        <f t="shared" si="8"/>
        <v>19858003</v>
      </c>
    </row>
    <row r="35" spans="1:71">
      <c r="A35" s="525"/>
      <c r="B35" s="518" t="s">
        <v>81</v>
      </c>
      <c r="C35" s="527" t="s">
        <v>80</v>
      </c>
      <c r="D35" s="528">
        <v>2467564.2200000007</v>
      </c>
      <c r="E35" s="529">
        <v>3424649.34</v>
      </c>
      <c r="F35" s="529">
        <v>3273340.0399999996</v>
      </c>
      <c r="G35" s="529">
        <v>3234940.83</v>
      </c>
      <c r="H35" s="529">
        <v>3514813.4099999992</v>
      </c>
      <c r="I35" s="529">
        <v>3172344.34</v>
      </c>
      <c r="J35" s="529">
        <v>3104085.629999999</v>
      </c>
      <c r="K35" s="529">
        <v>3135089.08</v>
      </c>
      <c r="L35" s="529">
        <v>3860389.21</v>
      </c>
      <c r="M35" s="529">
        <v>3430488.5000000047</v>
      </c>
      <c r="N35" s="529">
        <v>3064474.849886395</v>
      </c>
      <c r="O35" s="529">
        <v>3358291.7201135997</v>
      </c>
      <c r="P35" s="529">
        <v>1568308.3361403998</v>
      </c>
      <c r="Q35" s="530">
        <v>40608779.506140396</v>
      </c>
      <c r="R35" s="528">
        <v>2536068.5700000003</v>
      </c>
      <c r="S35" s="529">
        <v>2797490.8299999991</v>
      </c>
      <c r="T35" s="529">
        <v>3288247.9</v>
      </c>
      <c r="U35" s="529">
        <v>3438564.2999999989</v>
      </c>
      <c r="V35" s="529">
        <v>3632689.04</v>
      </c>
      <c r="W35" s="529">
        <v>3129018.0199999991</v>
      </c>
      <c r="X35" s="529">
        <v>4138253.44</v>
      </c>
      <c r="Y35" s="529">
        <v>4278633.2899999982</v>
      </c>
      <c r="Z35" s="529">
        <v>3620802.0300000007</v>
      </c>
      <c r="AA35" s="529">
        <v>3630364.0900000026</v>
      </c>
      <c r="AB35" s="529">
        <v>2846393.2399999998</v>
      </c>
      <c r="AC35" s="529">
        <v>3934090.7200000011</v>
      </c>
      <c r="AD35" s="529">
        <v>-614065.34941839974</v>
      </c>
      <c r="AE35" s="530">
        <v>40656550.120581597</v>
      </c>
      <c r="AF35" s="528">
        <v>2512196.3899999978</v>
      </c>
      <c r="AG35" s="529">
        <v>2885590.48</v>
      </c>
      <c r="AH35" s="529">
        <v>3395336.309999994</v>
      </c>
      <c r="AI35" s="529">
        <v>4167820.5599999945</v>
      </c>
      <c r="AJ35" s="529">
        <v>3504176.87</v>
      </c>
      <c r="AK35" s="529">
        <v>4103338.9500000011</v>
      </c>
      <c r="AL35" s="529">
        <v>4135123.61</v>
      </c>
      <c r="AM35" s="529">
        <v>4409488.7099999981</v>
      </c>
      <c r="AN35" s="529">
        <v>4501697.0099999988</v>
      </c>
      <c r="AO35" s="529">
        <v>4508379.93</v>
      </c>
      <c r="AP35" s="529">
        <v>4419681.5999999968</v>
      </c>
      <c r="AQ35" s="529">
        <v>4157654.38</v>
      </c>
      <c r="AR35" s="529">
        <v>4030414.2000000179</v>
      </c>
      <c r="AS35" s="531">
        <v>50730899</v>
      </c>
      <c r="AT35" s="528">
        <v>3092002.040000001</v>
      </c>
      <c r="AU35" s="529">
        <v>3427528.12</v>
      </c>
      <c r="AV35" s="529">
        <v>3527208.3299999991</v>
      </c>
      <c r="AW35" s="529">
        <v>3524605.1999999997</v>
      </c>
      <c r="AX35" s="529">
        <f t="shared" si="12"/>
        <v>4910457.2887500003</v>
      </c>
      <c r="AY35" s="529">
        <f t="shared" si="13"/>
        <v>4910457.2887500003</v>
      </c>
      <c r="AZ35" s="529">
        <f t="shared" si="13"/>
        <v>4910457.2887500003</v>
      </c>
      <c r="BA35" s="529">
        <f t="shared" si="13"/>
        <v>4910457.2887500003</v>
      </c>
      <c r="BB35" s="529">
        <f t="shared" si="13"/>
        <v>4910457.2887500003</v>
      </c>
      <c r="BC35" s="529">
        <f t="shared" si="13"/>
        <v>4910457.2887500003</v>
      </c>
      <c r="BD35" s="529">
        <f t="shared" si="13"/>
        <v>4910457.2887500003</v>
      </c>
      <c r="BE35" s="529">
        <f t="shared" si="13"/>
        <v>4910457.2887500003</v>
      </c>
      <c r="BF35" s="546">
        <v>52855002</v>
      </c>
      <c r="BG35" s="528">
        <f t="shared" si="9"/>
        <v>4404583.5</v>
      </c>
      <c r="BH35" s="529">
        <f t="shared" si="7"/>
        <v>4404583.5</v>
      </c>
      <c r="BI35" s="529">
        <f t="shared" si="7"/>
        <v>4404583.5</v>
      </c>
      <c r="BJ35" s="529">
        <f t="shared" si="7"/>
        <v>4404583.5</v>
      </c>
      <c r="BK35" s="529">
        <f t="shared" si="7"/>
        <v>4404583.5</v>
      </c>
      <c r="BL35" s="529">
        <f t="shared" si="7"/>
        <v>4404583.5</v>
      </c>
      <c r="BM35" s="529">
        <f t="shared" si="7"/>
        <v>4404583.5</v>
      </c>
      <c r="BN35" s="529">
        <f t="shared" si="7"/>
        <v>4404583.5</v>
      </c>
      <c r="BO35" s="529">
        <f t="shared" si="7"/>
        <v>4404583.5</v>
      </c>
      <c r="BP35" s="529">
        <f t="shared" si="7"/>
        <v>4404583.5</v>
      </c>
      <c r="BQ35" s="529">
        <f t="shared" si="7"/>
        <v>4404583.5</v>
      </c>
      <c r="BR35" s="529">
        <f t="shared" si="7"/>
        <v>4404583.5</v>
      </c>
      <c r="BS35" s="530">
        <f t="shared" si="8"/>
        <v>52855002</v>
      </c>
    </row>
    <row r="36" spans="1:71">
      <c r="A36" s="525"/>
      <c r="B36" s="518" t="s">
        <v>147</v>
      </c>
      <c r="C36" s="527" t="s">
        <v>485</v>
      </c>
      <c r="D36" s="528">
        <v>484896.03000000009</v>
      </c>
      <c r="E36" s="529">
        <v>674516.19</v>
      </c>
      <c r="F36" s="529">
        <v>645002.03</v>
      </c>
      <c r="G36" s="529">
        <v>460606.13</v>
      </c>
      <c r="H36" s="529">
        <v>693790.20999999985</v>
      </c>
      <c r="I36" s="529">
        <v>397183.63000000006</v>
      </c>
      <c r="J36" s="529">
        <v>-426289.8</v>
      </c>
      <c r="K36" s="529">
        <v>367381.23000000004</v>
      </c>
      <c r="L36" s="529">
        <v>448729.73999999993</v>
      </c>
      <c r="M36" s="529">
        <v>58375.669999999853</v>
      </c>
      <c r="N36" s="529">
        <v>301665.41722880013</v>
      </c>
      <c r="O36" s="529">
        <v>365254.90277120005</v>
      </c>
      <c r="P36" s="529">
        <v>-37254.157603200045</v>
      </c>
      <c r="Q36" s="530">
        <v>4433857.2223968003</v>
      </c>
      <c r="R36" s="528">
        <v>278986.11000000004</v>
      </c>
      <c r="S36" s="529">
        <v>305519.99999999994</v>
      </c>
      <c r="T36" s="529">
        <v>404236.58</v>
      </c>
      <c r="U36" s="529">
        <v>338770.20999999996</v>
      </c>
      <c r="V36" s="529">
        <v>462210.35</v>
      </c>
      <c r="W36" s="529">
        <v>306677.81000000006</v>
      </c>
      <c r="X36" s="529">
        <v>395949.46000000014</v>
      </c>
      <c r="Y36" s="529">
        <v>216290.21999999994</v>
      </c>
      <c r="Z36" s="529">
        <v>148027.28999999989</v>
      </c>
      <c r="AA36" s="529">
        <v>380568.9599999999</v>
      </c>
      <c r="AB36" s="529">
        <v>341345.96999999962</v>
      </c>
      <c r="AC36" s="529">
        <v>504728.62999999971</v>
      </c>
      <c r="AD36" s="529">
        <v>399859.66742719919</v>
      </c>
      <c r="AE36" s="530">
        <v>4483171.2574271988</v>
      </c>
      <c r="AF36" s="528">
        <v>320043.59000000003</v>
      </c>
      <c r="AG36" s="529">
        <v>368283.4099999998</v>
      </c>
      <c r="AH36" s="529">
        <v>467686.00999999978</v>
      </c>
      <c r="AI36" s="529">
        <v>532303.32999999973</v>
      </c>
      <c r="AJ36" s="529">
        <v>415697.61000000034</v>
      </c>
      <c r="AK36" s="529">
        <v>525899.80000000016</v>
      </c>
      <c r="AL36" s="529">
        <v>529292.87000000011</v>
      </c>
      <c r="AM36" s="529">
        <v>567073.47000000009</v>
      </c>
      <c r="AN36" s="529">
        <v>572951.75000000081</v>
      </c>
      <c r="AO36" s="529">
        <v>574952.88999999966</v>
      </c>
      <c r="AP36" s="529">
        <v>605892.8400000002</v>
      </c>
      <c r="AQ36" s="529">
        <v>534543.17000000004</v>
      </c>
      <c r="AR36" s="529">
        <v>4210003.26</v>
      </c>
      <c r="AS36" s="531">
        <v>10224624</v>
      </c>
      <c r="AT36" s="528">
        <v>368112.35999999993</v>
      </c>
      <c r="AU36" s="529">
        <v>415975.39999999985</v>
      </c>
      <c r="AV36" s="529">
        <v>425754.33999999979</v>
      </c>
      <c r="AW36" s="529">
        <v>430184.96000000031</v>
      </c>
      <c r="AX36" s="529">
        <f t="shared" si="12"/>
        <v>476401.36749999999</v>
      </c>
      <c r="AY36" s="529">
        <f t="shared" si="13"/>
        <v>476401.36749999999</v>
      </c>
      <c r="AZ36" s="529">
        <f t="shared" si="13"/>
        <v>476401.36749999999</v>
      </c>
      <c r="BA36" s="529">
        <f t="shared" si="13"/>
        <v>476401.36749999999</v>
      </c>
      <c r="BB36" s="529">
        <f t="shared" si="13"/>
        <v>476401.36749999999</v>
      </c>
      <c r="BC36" s="529">
        <f t="shared" si="13"/>
        <v>476401.36749999999</v>
      </c>
      <c r="BD36" s="529">
        <f t="shared" si="13"/>
        <v>476401.36749999999</v>
      </c>
      <c r="BE36" s="529">
        <f t="shared" si="13"/>
        <v>476401.36749999999</v>
      </c>
      <c r="BF36" s="546">
        <v>5451238</v>
      </c>
      <c r="BG36" s="528">
        <f t="shared" si="9"/>
        <v>454269.83333333331</v>
      </c>
      <c r="BH36" s="529">
        <f t="shared" si="7"/>
        <v>454269.83333333331</v>
      </c>
      <c r="BI36" s="529">
        <f t="shared" si="7"/>
        <v>454269.83333333331</v>
      </c>
      <c r="BJ36" s="529">
        <f t="shared" si="7"/>
        <v>454269.83333333331</v>
      </c>
      <c r="BK36" s="529">
        <f t="shared" si="7"/>
        <v>454269.83333333331</v>
      </c>
      <c r="BL36" s="529">
        <f t="shared" si="7"/>
        <v>454269.83333333331</v>
      </c>
      <c r="BM36" s="529">
        <f t="shared" si="7"/>
        <v>454269.83333333331</v>
      </c>
      <c r="BN36" s="529">
        <f t="shared" si="7"/>
        <v>454269.83333333331</v>
      </c>
      <c r="BO36" s="529">
        <f t="shared" si="7"/>
        <v>454269.83333333331</v>
      </c>
      <c r="BP36" s="529">
        <f t="shared" si="7"/>
        <v>454269.83333333331</v>
      </c>
      <c r="BQ36" s="529">
        <f t="shared" si="7"/>
        <v>454269.83333333331</v>
      </c>
      <c r="BR36" s="529">
        <f t="shared" si="7"/>
        <v>454269.83333333331</v>
      </c>
      <c r="BS36" s="530">
        <f t="shared" si="8"/>
        <v>5451238</v>
      </c>
    </row>
    <row r="37" spans="1:71">
      <c r="A37" s="525"/>
      <c r="B37" s="518" t="s">
        <v>85</v>
      </c>
      <c r="C37" s="527" t="s">
        <v>486</v>
      </c>
      <c r="D37" s="528">
        <v>335251.59999999992</v>
      </c>
      <c r="E37" s="529">
        <v>465321.69</v>
      </c>
      <c r="F37" s="529">
        <v>444975.04000000004</v>
      </c>
      <c r="G37" s="529">
        <v>512953.97000000003</v>
      </c>
      <c r="H37" s="529">
        <v>478874.48</v>
      </c>
      <c r="I37" s="529">
        <v>524026.51999999996</v>
      </c>
      <c r="J37" s="529">
        <v>594201.30999999971</v>
      </c>
      <c r="K37" s="529">
        <v>451281.86</v>
      </c>
      <c r="L37" s="529">
        <v>552782.6399999999</v>
      </c>
      <c r="M37" s="529">
        <v>270375.05000000016</v>
      </c>
      <c r="N37" s="529">
        <v>408499.14635719964</v>
      </c>
      <c r="O37" s="529">
        <v>445367.49364280008</v>
      </c>
      <c r="P37" s="529">
        <v>52114.857836700161</v>
      </c>
      <c r="Q37" s="530">
        <v>5536025.6578367008</v>
      </c>
      <c r="R37" s="528">
        <v>336757.09</v>
      </c>
      <c r="S37" s="529">
        <v>379877.88000000006</v>
      </c>
      <c r="T37" s="529">
        <v>456990.77000000008</v>
      </c>
      <c r="U37" s="529">
        <v>461651.30999999994</v>
      </c>
      <c r="V37" s="529">
        <v>506668.86000000004</v>
      </c>
      <c r="W37" s="529">
        <v>383226.7</v>
      </c>
      <c r="X37" s="529">
        <v>513744.10000000003</v>
      </c>
      <c r="Y37" s="529">
        <v>445390.65</v>
      </c>
      <c r="Z37" s="529">
        <v>527315.44000000064</v>
      </c>
      <c r="AA37" s="529">
        <v>530550.85000000021</v>
      </c>
      <c r="AB37" s="529">
        <v>535522.21000000252</v>
      </c>
      <c r="AC37" s="529">
        <v>715739.85000000044</v>
      </c>
      <c r="AD37" s="529">
        <v>118391.30143179967</v>
      </c>
      <c r="AE37" s="530">
        <v>5911827.0114318039</v>
      </c>
      <c r="AF37" s="528">
        <v>389806.64000000013</v>
      </c>
      <c r="AG37" s="529">
        <v>447804.08000000077</v>
      </c>
      <c r="AH37" s="529">
        <v>529969.0900000002</v>
      </c>
      <c r="AI37" s="529">
        <v>646859.71999999986</v>
      </c>
      <c r="AJ37" s="529">
        <v>541027.53000000049</v>
      </c>
      <c r="AK37" s="529">
        <v>637021.29000000027</v>
      </c>
      <c r="AL37" s="529">
        <v>641901.41999999958</v>
      </c>
      <c r="AM37" s="529">
        <v>684731.09999999939</v>
      </c>
      <c r="AN37" s="529">
        <v>698525.23999999953</v>
      </c>
      <c r="AO37" s="529">
        <v>699472.87000000023</v>
      </c>
      <c r="AP37" s="529">
        <v>689564.86999999976</v>
      </c>
      <c r="AQ37" s="529">
        <v>645599.96000000148</v>
      </c>
      <c r="AR37" s="529">
        <v>1003866.1899999985</v>
      </c>
      <c r="AS37" s="531">
        <v>8256150</v>
      </c>
      <c r="AT37" s="528">
        <v>571830.52</v>
      </c>
      <c r="AU37" s="529">
        <v>635345.74000000034</v>
      </c>
      <c r="AV37" s="529">
        <v>653398.19000000018</v>
      </c>
      <c r="AW37" s="529">
        <v>653666.81999999937</v>
      </c>
      <c r="AX37" s="529">
        <f t="shared" si="12"/>
        <v>748016.84125000006</v>
      </c>
      <c r="AY37" s="529">
        <f t="shared" si="13"/>
        <v>748016.84125000006</v>
      </c>
      <c r="AZ37" s="529">
        <f t="shared" si="13"/>
        <v>748016.84125000006</v>
      </c>
      <c r="BA37" s="529">
        <f t="shared" si="13"/>
        <v>748016.84125000006</v>
      </c>
      <c r="BB37" s="529">
        <f t="shared" si="13"/>
        <v>748016.84125000006</v>
      </c>
      <c r="BC37" s="529">
        <f t="shared" si="13"/>
        <v>748016.84125000006</v>
      </c>
      <c r="BD37" s="529">
        <f t="shared" si="13"/>
        <v>748016.84125000006</v>
      </c>
      <c r="BE37" s="529">
        <f t="shared" si="13"/>
        <v>748016.84125000006</v>
      </c>
      <c r="BF37" s="546">
        <v>8498376</v>
      </c>
      <c r="BG37" s="528">
        <f t="shared" si="9"/>
        <v>708198.00000000012</v>
      </c>
      <c r="BH37" s="529">
        <f t="shared" si="7"/>
        <v>708198.00000000012</v>
      </c>
      <c r="BI37" s="529">
        <f t="shared" si="7"/>
        <v>708198.00000000012</v>
      </c>
      <c r="BJ37" s="529">
        <f t="shared" si="7"/>
        <v>708198.00000000012</v>
      </c>
      <c r="BK37" s="529">
        <f t="shared" si="7"/>
        <v>708198.00000000012</v>
      </c>
      <c r="BL37" s="529">
        <f t="shared" si="7"/>
        <v>708198.00000000012</v>
      </c>
      <c r="BM37" s="529">
        <f t="shared" si="7"/>
        <v>708198.00000000012</v>
      </c>
      <c r="BN37" s="529">
        <f t="shared" si="7"/>
        <v>708198.00000000012</v>
      </c>
      <c r="BO37" s="529">
        <f t="shared" si="7"/>
        <v>708198.00000000012</v>
      </c>
      <c r="BP37" s="529">
        <f t="shared" si="7"/>
        <v>708198.00000000012</v>
      </c>
      <c r="BQ37" s="529">
        <f t="shared" si="7"/>
        <v>708198.00000000012</v>
      </c>
      <c r="BR37" s="529">
        <f t="shared" si="7"/>
        <v>708198.00000000012</v>
      </c>
      <c r="BS37" s="530">
        <f t="shared" si="8"/>
        <v>8498376.0000000019</v>
      </c>
    </row>
    <row r="38" spans="1:71">
      <c r="A38" s="525"/>
      <c r="B38" s="518" t="s">
        <v>93</v>
      </c>
      <c r="C38" s="527" t="s">
        <v>92</v>
      </c>
      <c r="D38" s="528">
        <v>0.33</v>
      </c>
      <c r="E38" s="529">
        <v>1.78</v>
      </c>
      <c r="F38" s="529">
        <v>10.97</v>
      </c>
      <c r="G38" s="529">
        <v>7.82</v>
      </c>
      <c r="H38" s="529">
        <v>53.849999999999994</v>
      </c>
      <c r="I38" s="529">
        <v>-31.350000000000005</v>
      </c>
      <c r="J38" s="529">
        <v>10.73</v>
      </c>
      <c r="K38" s="529">
        <v>14.600000000000001</v>
      </c>
      <c r="L38" s="529">
        <v>8.18</v>
      </c>
      <c r="M38" s="529">
        <v>0</v>
      </c>
      <c r="N38" s="529">
        <v>56.57</v>
      </c>
      <c r="O38" s="529">
        <v>-15.18</v>
      </c>
      <c r="P38" s="529">
        <v>20831.869999999992</v>
      </c>
      <c r="Q38" s="530">
        <v>20950.169999999991</v>
      </c>
      <c r="R38" s="528"/>
      <c r="S38" s="529"/>
      <c r="T38" s="529"/>
      <c r="U38" s="529"/>
      <c r="V38" s="529"/>
      <c r="W38" s="529"/>
      <c r="X38" s="529"/>
      <c r="Y38" s="529"/>
      <c r="Z38" s="529"/>
      <c r="AA38" s="529"/>
      <c r="AB38" s="529"/>
      <c r="AC38" s="529"/>
      <c r="AD38" s="529"/>
      <c r="AE38" s="530"/>
      <c r="AF38" s="528">
        <v>1980.22</v>
      </c>
      <c r="AG38" s="529">
        <v>2012.08</v>
      </c>
      <c r="AH38" s="529">
        <v>2079.4100000000003</v>
      </c>
      <c r="AI38" s="529">
        <v>2498.12</v>
      </c>
      <c r="AJ38" s="529">
        <v>2297.27</v>
      </c>
      <c r="AK38" s="529">
        <v>2349.1599999999994</v>
      </c>
      <c r="AL38" s="529">
        <v>2297.8899999999994</v>
      </c>
      <c r="AM38" s="529">
        <v>2359.4</v>
      </c>
      <c r="AN38" s="529">
        <v>2391.34</v>
      </c>
      <c r="AO38" s="529">
        <v>2313.6200000000008</v>
      </c>
      <c r="AP38" s="529">
        <v>1994.3399999999997</v>
      </c>
      <c r="AQ38" s="529">
        <v>2040.0999999999997</v>
      </c>
      <c r="AR38" s="529">
        <v>-8595.9500000000007</v>
      </c>
      <c r="AS38" s="531">
        <v>18017</v>
      </c>
      <c r="AT38" s="528">
        <v>1697.9700000000003</v>
      </c>
      <c r="AU38" s="529">
        <v>1783.8300000000002</v>
      </c>
      <c r="AV38" s="529">
        <v>1844.8</v>
      </c>
      <c r="AW38" s="529">
        <v>1857.8799999999999</v>
      </c>
      <c r="AX38" s="529">
        <f t="shared" si="12"/>
        <v>3612.8149999999996</v>
      </c>
      <c r="AY38" s="529">
        <f t="shared" si="13"/>
        <v>3612.8149999999996</v>
      </c>
      <c r="AZ38" s="529">
        <f t="shared" si="13"/>
        <v>3612.8149999999996</v>
      </c>
      <c r="BA38" s="529">
        <f t="shared" si="13"/>
        <v>3612.8149999999996</v>
      </c>
      <c r="BB38" s="529">
        <f t="shared" si="13"/>
        <v>3612.8149999999996</v>
      </c>
      <c r="BC38" s="529">
        <f t="shared" si="13"/>
        <v>3612.8149999999996</v>
      </c>
      <c r="BD38" s="529">
        <f t="shared" si="13"/>
        <v>3612.8149999999996</v>
      </c>
      <c r="BE38" s="529">
        <f t="shared" si="13"/>
        <v>3612.8149999999996</v>
      </c>
      <c r="BF38" s="546">
        <v>36087</v>
      </c>
      <c r="BG38" s="528">
        <f t="shared" si="9"/>
        <v>3007.2499999999995</v>
      </c>
      <c r="BH38" s="529">
        <f t="shared" si="7"/>
        <v>3007.2499999999995</v>
      </c>
      <c r="BI38" s="529">
        <f t="shared" si="7"/>
        <v>3007.2499999999995</v>
      </c>
      <c r="BJ38" s="529">
        <f t="shared" si="7"/>
        <v>3007.2499999999995</v>
      </c>
      <c r="BK38" s="529">
        <f t="shared" si="7"/>
        <v>3007.2499999999995</v>
      </c>
      <c r="BL38" s="529">
        <f t="shared" si="7"/>
        <v>3007.2499999999995</v>
      </c>
      <c r="BM38" s="529">
        <f t="shared" si="7"/>
        <v>3007.2499999999995</v>
      </c>
      <c r="BN38" s="529">
        <f t="shared" si="7"/>
        <v>3007.2499999999995</v>
      </c>
      <c r="BO38" s="529">
        <f t="shared" si="7"/>
        <v>3007.2499999999995</v>
      </c>
      <c r="BP38" s="529">
        <f t="shared" si="7"/>
        <v>3007.2499999999995</v>
      </c>
      <c r="BQ38" s="529">
        <f t="shared" si="7"/>
        <v>3007.2499999999995</v>
      </c>
      <c r="BR38" s="529">
        <f t="shared" si="7"/>
        <v>3007.2499999999995</v>
      </c>
      <c r="BS38" s="530">
        <f t="shared" si="8"/>
        <v>36086.999999999993</v>
      </c>
    </row>
    <row r="39" spans="1:71">
      <c r="A39" s="525"/>
      <c r="B39" s="518" t="s">
        <v>156</v>
      </c>
      <c r="C39" s="527" t="s">
        <v>155</v>
      </c>
      <c r="D39" s="528"/>
      <c r="E39" s="529">
        <v>135.37</v>
      </c>
      <c r="F39" s="529">
        <v>783.07</v>
      </c>
      <c r="G39" s="529">
        <v>600.39</v>
      </c>
      <c r="H39" s="529">
        <v>4299.3099999999995</v>
      </c>
      <c r="I39" s="529">
        <v>-2515.38</v>
      </c>
      <c r="J39" s="529">
        <v>847.18000000000006</v>
      </c>
      <c r="K39" s="529">
        <v>1146.79</v>
      </c>
      <c r="L39" s="529">
        <v>644.41</v>
      </c>
      <c r="M39" s="529">
        <v>0</v>
      </c>
      <c r="N39" s="529">
        <v>4486.3599999999997</v>
      </c>
      <c r="O39" s="529">
        <v>-1219.8499999999999</v>
      </c>
      <c r="P39" s="529">
        <v>2151282.0700000003</v>
      </c>
      <c r="Q39" s="530">
        <v>2160489.7200000002</v>
      </c>
      <c r="R39" s="528"/>
      <c r="S39" s="529"/>
      <c r="T39" s="529"/>
      <c r="U39" s="529"/>
      <c r="V39" s="529"/>
      <c r="W39" s="529"/>
      <c r="X39" s="529"/>
      <c r="Y39" s="529"/>
      <c r="Z39" s="529"/>
      <c r="AA39" s="529"/>
      <c r="AB39" s="529"/>
      <c r="AC39" s="529"/>
      <c r="AD39" s="529">
        <v>19980930</v>
      </c>
      <c r="AE39" s="530">
        <v>19980930</v>
      </c>
      <c r="AF39" s="528"/>
      <c r="AG39" s="529"/>
      <c r="AH39" s="529"/>
      <c r="AI39" s="529">
        <v>0</v>
      </c>
      <c r="AJ39" s="529">
        <v>0</v>
      </c>
      <c r="AK39" s="529">
        <v>0</v>
      </c>
      <c r="AL39" s="529"/>
      <c r="AM39" s="529"/>
      <c r="AN39" s="529"/>
      <c r="AO39" s="529"/>
      <c r="AP39" s="529"/>
      <c r="AQ39" s="529"/>
      <c r="AR39" s="529"/>
      <c r="AS39" s="531"/>
      <c r="AT39" s="528"/>
      <c r="AU39" s="529"/>
      <c r="AV39" s="529"/>
      <c r="AW39" s="529"/>
      <c r="AX39" s="529">
        <f t="shared" si="12"/>
        <v>0</v>
      </c>
      <c r="AY39" s="529">
        <f t="shared" si="13"/>
        <v>0</v>
      </c>
      <c r="AZ39" s="529">
        <f t="shared" si="13"/>
        <v>0</v>
      </c>
      <c r="BA39" s="529">
        <f t="shared" si="13"/>
        <v>0</v>
      </c>
      <c r="BB39" s="529">
        <f t="shared" si="13"/>
        <v>0</v>
      </c>
      <c r="BC39" s="529">
        <f t="shared" si="13"/>
        <v>0</v>
      </c>
      <c r="BD39" s="529">
        <f t="shared" si="13"/>
        <v>0</v>
      </c>
      <c r="BE39" s="529">
        <f t="shared" si="13"/>
        <v>0</v>
      </c>
      <c r="BF39" s="546"/>
      <c r="BG39" s="528">
        <f t="shared" si="9"/>
        <v>0</v>
      </c>
      <c r="BH39" s="529">
        <f t="shared" si="7"/>
        <v>0</v>
      </c>
      <c r="BI39" s="529">
        <f t="shared" si="7"/>
        <v>0</v>
      </c>
      <c r="BJ39" s="529">
        <f t="shared" si="7"/>
        <v>0</v>
      </c>
      <c r="BK39" s="529">
        <f t="shared" si="7"/>
        <v>0</v>
      </c>
      <c r="BL39" s="529">
        <f t="shared" si="7"/>
        <v>0</v>
      </c>
      <c r="BM39" s="529">
        <f t="shared" si="7"/>
        <v>0</v>
      </c>
      <c r="BN39" s="529">
        <f t="shared" si="7"/>
        <v>0</v>
      </c>
      <c r="BO39" s="529">
        <f t="shared" si="7"/>
        <v>0</v>
      </c>
      <c r="BP39" s="529">
        <f t="shared" si="7"/>
        <v>0</v>
      </c>
      <c r="BQ39" s="529">
        <f t="shared" si="7"/>
        <v>0</v>
      </c>
      <c r="BR39" s="529">
        <f t="shared" si="7"/>
        <v>0</v>
      </c>
      <c r="BS39" s="530">
        <f t="shared" si="8"/>
        <v>0</v>
      </c>
    </row>
    <row r="40" spans="1:71">
      <c r="A40" s="525"/>
      <c r="B40" s="518" t="s">
        <v>139</v>
      </c>
      <c r="C40" s="527" t="s">
        <v>125</v>
      </c>
      <c r="D40" s="528">
        <v>368987.25</v>
      </c>
      <c r="E40" s="529">
        <v>512600.02000000008</v>
      </c>
      <c r="F40" s="529">
        <v>489345.11999999994</v>
      </c>
      <c r="G40" s="529">
        <v>427814.68999999989</v>
      </c>
      <c r="H40" s="529">
        <v>522245.44999999995</v>
      </c>
      <c r="I40" s="529">
        <v>405595.46999999991</v>
      </c>
      <c r="J40" s="529">
        <v>93208.620000000141</v>
      </c>
      <c r="K40" s="529">
        <v>376055.0400000001</v>
      </c>
      <c r="L40" s="529">
        <v>462265.79</v>
      </c>
      <c r="M40" s="529">
        <v>321998.73</v>
      </c>
      <c r="N40" s="529">
        <v>382734.2382956004</v>
      </c>
      <c r="O40" s="529">
        <v>421779.5617044</v>
      </c>
      <c r="P40" s="529">
        <v>-188290.7513758998</v>
      </c>
      <c r="Q40" s="530">
        <v>4596339.2286240999</v>
      </c>
      <c r="R40" s="528">
        <v>318916.33999999997</v>
      </c>
      <c r="S40" s="529">
        <v>259712.81000000003</v>
      </c>
      <c r="T40" s="529">
        <v>318588.36</v>
      </c>
      <c r="U40" s="529">
        <v>300419.98000000004</v>
      </c>
      <c r="V40" s="529">
        <v>357592.87999999995</v>
      </c>
      <c r="W40" s="529">
        <v>347019.14</v>
      </c>
      <c r="X40" s="529">
        <v>438052.05</v>
      </c>
      <c r="Y40" s="529">
        <v>417543.50999999978</v>
      </c>
      <c r="Z40" s="529">
        <v>600894.68999999959</v>
      </c>
      <c r="AA40" s="529">
        <v>417570.03000000014</v>
      </c>
      <c r="AB40" s="529">
        <v>497240.64999999944</v>
      </c>
      <c r="AC40" s="529">
        <v>431587.36000000004</v>
      </c>
      <c r="AD40" s="529">
        <v>316227.88545139949</v>
      </c>
      <c r="AE40" s="530">
        <v>5021365.6854513986</v>
      </c>
      <c r="AF40" s="528">
        <v>308521.17000000016</v>
      </c>
      <c r="AG40" s="529">
        <v>354590.25000000006</v>
      </c>
      <c r="AH40" s="529">
        <v>423142.9200000001</v>
      </c>
      <c r="AI40" s="529">
        <v>512070.69000000012</v>
      </c>
      <c r="AJ40" s="529">
        <v>425030.56000000017</v>
      </c>
      <c r="AK40" s="529">
        <v>504463.94000000029</v>
      </c>
      <c r="AL40" s="529">
        <v>508228.95999999996</v>
      </c>
      <c r="AM40" s="529">
        <v>542422.55000000028</v>
      </c>
      <c r="AN40" s="529">
        <v>552665.80999999924</v>
      </c>
      <c r="AO40" s="529">
        <v>555657.97999999986</v>
      </c>
      <c r="AP40" s="529">
        <v>551070.97999999986</v>
      </c>
      <c r="AQ40" s="529">
        <v>511440.33</v>
      </c>
      <c r="AR40" s="529">
        <v>1166089.8600000003</v>
      </c>
      <c r="AS40" s="531">
        <v>6915396</v>
      </c>
      <c r="AT40" s="528">
        <v>430646.37999999995</v>
      </c>
      <c r="AU40" s="529">
        <v>476634.62999999989</v>
      </c>
      <c r="AV40" s="529">
        <v>490715.86000000004</v>
      </c>
      <c r="AW40" s="529">
        <v>489874.16999999993</v>
      </c>
      <c r="AX40" s="529">
        <f t="shared" si="12"/>
        <v>658994.87</v>
      </c>
      <c r="AY40" s="529">
        <f t="shared" si="13"/>
        <v>658994.87</v>
      </c>
      <c r="AZ40" s="529">
        <f t="shared" si="13"/>
        <v>658994.87</v>
      </c>
      <c r="BA40" s="529">
        <f t="shared" si="13"/>
        <v>658994.87</v>
      </c>
      <c r="BB40" s="529">
        <f t="shared" si="13"/>
        <v>658994.87</v>
      </c>
      <c r="BC40" s="529">
        <f t="shared" si="13"/>
        <v>658994.87</v>
      </c>
      <c r="BD40" s="529">
        <f t="shared" si="13"/>
        <v>658994.87</v>
      </c>
      <c r="BE40" s="529">
        <f t="shared" si="13"/>
        <v>658994.87</v>
      </c>
      <c r="BF40" s="546">
        <v>7159830</v>
      </c>
      <c r="BG40" s="528">
        <f t="shared" si="9"/>
        <v>596652.5</v>
      </c>
      <c r="BH40" s="529">
        <f t="shared" si="7"/>
        <v>596652.5</v>
      </c>
      <c r="BI40" s="529">
        <f t="shared" si="7"/>
        <v>596652.5</v>
      </c>
      <c r="BJ40" s="529">
        <f t="shared" si="7"/>
        <v>596652.5</v>
      </c>
      <c r="BK40" s="529">
        <f t="shared" si="7"/>
        <v>596652.5</v>
      </c>
      <c r="BL40" s="529">
        <f t="shared" si="7"/>
        <v>596652.5</v>
      </c>
      <c r="BM40" s="529">
        <f t="shared" si="7"/>
        <v>596652.5</v>
      </c>
      <c r="BN40" s="529">
        <f t="shared" si="7"/>
        <v>596652.5</v>
      </c>
      <c r="BO40" s="529">
        <f t="shared" si="7"/>
        <v>596652.5</v>
      </c>
      <c r="BP40" s="529">
        <f t="shared" si="7"/>
        <v>596652.5</v>
      </c>
      <c r="BQ40" s="529">
        <f t="shared" si="7"/>
        <v>596652.5</v>
      </c>
      <c r="BR40" s="529">
        <f t="shared" si="7"/>
        <v>596652.5</v>
      </c>
      <c r="BS40" s="530">
        <f t="shared" si="8"/>
        <v>7159830</v>
      </c>
    </row>
    <row r="41" spans="1:71">
      <c r="A41" s="547" t="s">
        <v>487</v>
      </c>
      <c r="B41" s="548"/>
      <c r="C41" s="549"/>
      <c r="D41" s="550">
        <v>3849556.0500000012</v>
      </c>
      <c r="E41" s="531">
        <v>28673056.920000002</v>
      </c>
      <c r="F41" s="531">
        <v>27563421.279999994</v>
      </c>
      <c r="G41" s="531">
        <v>27756891.880000003</v>
      </c>
      <c r="H41" s="531">
        <v>29807670.740000002</v>
      </c>
      <c r="I41" s="531">
        <v>28911993.370000001</v>
      </c>
      <c r="J41" s="531">
        <v>22076493.149999991</v>
      </c>
      <c r="K41" s="531">
        <v>26751588.16</v>
      </c>
      <c r="L41" s="531">
        <v>33851256.75</v>
      </c>
      <c r="M41" s="531">
        <v>24003191.499999985</v>
      </c>
      <c r="N41" s="531">
        <v>14337228.491768019</v>
      </c>
      <c r="O41" s="531">
        <v>7986222.3182320017</v>
      </c>
      <c r="P41" s="531">
        <v>11721968.824998006</v>
      </c>
      <c r="Q41" s="530">
        <v>287290539.43499798</v>
      </c>
      <c r="R41" s="550">
        <v>3497851.1399999997</v>
      </c>
      <c r="S41" s="531">
        <v>23628110.729999993</v>
      </c>
      <c r="T41" s="531">
        <v>25414682.339999992</v>
      </c>
      <c r="U41" s="531">
        <v>33681810.759999998</v>
      </c>
      <c r="V41" s="531">
        <v>27356968.030000005</v>
      </c>
      <c r="W41" s="531">
        <v>24794213.950000007</v>
      </c>
      <c r="X41" s="531">
        <v>36087823.709999993</v>
      </c>
      <c r="Y41" s="531">
        <v>45561670.769999996</v>
      </c>
      <c r="Z41" s="531">
        <v>-829444.70999998634</v>
      </c>
      <c r="AA41" s="531">
        <v>6758494.030000004</v>
      </c>
      <c r="AB41" s="531">
        <v>6804452.1700000074</v>
      </c>
      <c r="AC41" s="531">
        <v>-24500344.449999992</v>
      </c>
      <c r="AD41" s="531">
        <v>-10203855.785107996</v>
      </c>
      <c r="AE41" s="530">
        <v>198052432.68489203</v>
      </c>
      <c r="AF41" s="550">
        <v>12219690.690000005</v>
      </c>
      <c r="AG41" s="531">
        <v>14013155.010000002</v>
      </c>
      <c r="AH41" s="531">
        <v>15059232.830000002</v>
      </c>
      <c r="AI41" s="531">
        <v>22139525.669999991</v>
      </c>
      <c r="AJ41" s="531">
        <v>18455945.070000004</v>
      </c>
      <c r="AK41" s="531">
        <v>17322743.420000009</v>
      </c>
      <c r="AL41" s="531">
        <v>18503829.650000013</v>
      </c>
      <c r="AM41" s="531">
        <v>18931748.149999991</v>
      </c>
      <c r="AN41" s="531">
        <v>19359440.919999994</v>
      </c>
      <c r="AO41" s="531">
        <v>19031808.91</v>
      </c>
      <c r="AP41" s="531">
        <v>16961017.119999994</v>
      </c>
      <c r="AQ41" s="531">
        <v>34058978.330000006</v>
      </c>
      <c r="AR41" s="531">
        <v>2671545.2299999939</v>
      </c>
      <c r="AS41" s="531">
        <v>228728661</v>
      </c>
      <c r="AT41" s="550">
        <f>SUM(AT29:AT40)</f>
        <v>11999014.080000002</v>
      </c>
      <c r="AU41" s="531">
        <f t="shared" ref="AU41:BF41" si="14">SUM(AU29:AU40)</f>
        <v>13187183.649999999</v>
      </c>
      <c r="AV41" s="531">
        <v>12836752.039999999</v>
      </c>
      <c r="AW41" s="531">
        <f t="shared" si="14"/>
        <v>13386334.25</v>
      </c>
      <c r="AX41" s="531">
        <f t="shared" si="14"/>
        <v>21072366.747499999</v>
      </c>
      <c r="AY41" s="531">
        <f t="shared" si="14"/>
        <v>21072366.747499999</v>
      </c>
      <c r="AZ41" s="531">
        <f t="shared" si="14"/>
        <v>21072366.747499999</v>
      </c>
      <c r="BA41" s="531">
        <f t="shared" si="14"/>
        <v>21072366.747499999</v>
      </c>
      <c r="BB41" s="531">
        <f t="shared" si="14"/>
        <v>21072366.747499999</v>
      </c>
      <c r="BC41" s="531">
        <f t="shared" si="14"/>
        <v>21072366.747499999</v>
      </c>
      <c r="BD41" s="531">
        <f t="shared" si="14"/>
        <v>21072366.747499999</v>
      </c>
      <c r="BE41" s="531">
        <f>SUM(BE29:BE40)</f>
        <v>21072366.747499999</v>
      </c>
      <c r="BF41" s="551">
        <f t="shared" si="14"/>
        <v>219988218</v>
      </c>
      <c r="BG41" s="550">
        <f>SUM(BG29:BG40)</f>
        <v>18332351.5</v>
      </c>
      <c r="BH41" s="531">
        <f t="shared" ref="BH41:BR41" si="15">SUM(BH29:BH40)</f>
        <v>18332351.5</v>
      </c>
      <c r="BI41" s="531">
        <f t="shared" si="15"/>
        <v>18332351.5</v>
      </c>
      <c r="BJ41" s="531">
        <f t="shared" si="15"/>
        <v>18332351.5</v>
      </c>
      <c r="BK41" s="531">
        <f t="shared" si="15"/>
        <v>18332351.5</v>
      </c>
      <c r="BL41" s="531">
        <f t="shared" si="15"/>
        <v>18332351.5</v>
      </c>
      <c r="BM41" s="531">
        <f t="shared" si="15"/>
        <v>18332351.5</v>
      </c>
      <c r="BN41" s="531">
        <f t="shared" si="15"/>
        <v>18332351.5</v>
      </c>
      <c r="BO41" s="531">
        <f t="shared" si="15"/>
        <v>18332351.5</v>
      </c>
      <c r="BP41" s="531">
        <f t="shared" si="15"/>
        <v>18332351.5</v>
      </c>
      <c r="BQ41" s="531">
        <f t="shared" si="15"/>
        <v>18332351.5</v>
      </c>
      <c r="BR41" s="531">
        <f t="shared" si="15"/>
        <v>18332351.5</v>
      </c>
      <c r="BS41" s="530">
        <f t="shared" si="8"/>
        <v>219988218</v>
      </c>
    </row>
    <row r="42" spans="1:71">
      <c r="A42" s="525" t="s">
        <v>35</v>
      </c>
      <c r="B42" s="526" t="s">
        <v>96</v>
      </c>
      <c r="C42" s="527" t="s">
        <v>95</v>
      </c>
      <c r="D42" s="528">
        <v>465134.66</v>
      </c>
      <c r="E42" s="529">
        <v>640648.57999999996</v>
      </c>
      <c r="F42" s="529">
        <v>601361.65</v>
      </c>
      <c r="G42" s="529">
        <v>625843.30000000005</v>
      </c>
      <c r="H42" s="529">
        <v>647027.43000000005</v>
      </c>
      <c r="I42" s="529">
        <v>619116.52</v>
      </c>
      <c r="J42" s="529">
        <v>654883.82000000007</v>
      </c>
      <c r="K42" s="529">
        <v>604521.81999999995</v>
      </c>
      <c r="L42" s="529">
        <v>748638.74</v>
      </c>
      <c r="M42" s="529">
        <v>679203.13</v>
      </c>
      <c r="N42" s="529">
        <v>-816651.71</v>
      </c>
      <c r="O42" s="529">
        <v>644090.56000000006</v>
      </c>
      <c r="P42" s="529">
        <v>1332474.01</v>
      </c>
      <c r="Q42" s="530">
        <v>7446292.5100000016</v>
      </c>
      <c r="R42" s="528">
        <v>515013.14999999997</v>
      </c>
      <c r="S42" s="529">
        <v>567191.59</v>
      </c>
      <c r="T42" s="529">
        <v>671891.94</v>
      </c>
      <c r="U42" s="529">
        <v>630588.23</v>
      </c>
      <c r="V42" s="529">
        <v>725036.40999999992</v>
      </c>
      <c r="W42" s="529">
        <v>608165.14000000013</v>
      </c>
      <c r="X42" s="529">
        <v>800050.1399999999</v>
      </c>
      <c r="Y42" s="529">
        <v>759788.96000000008</v>
      </c>
      <c r="Z42" s="529">
        <v>666296.54000000015</v>
      </c>
      <c r="AA42" s="529">
        <v>683200.99999999988</v>
      </c>
      <c r="AB42" s="529">
        <v>596182.75999999943</v>
      </c>
      <c r="AC42" s="529">
        <v>819724.47999999963</v>
      </c>
      <c r="AD42" s="529">
        <v>306944.46000000037</v>
      </c>
      <c r="AE42" s="530">
        <v>8350074.7999999998</v>
      </c>
      <c r="AF42" s="528">
        <v>513487.02999999997</v>
      </c>
      <c r="AG42" s="529">
        <v>558436.45999999973</v>
      </c>
      <c r="AH42" s="529">
        <v>582712.05999999971</v>
      </c>
      <c r="AI42" s="529">
        <v>699470.08</v>
      </c>
      <c r="AJ42" s="529">
        <v>566467.27000000014</v>
      </c>
      <c r="AK42" s="529">
        <v>554508.81999999995</v>
      </c>
      <c r="AL42" s="529">
        <v>591316.92999999982</v>
      </c>
      <c r="AM42" s="529">
        <v>624470.81000000029</v>
      </c>
      <c r="AN42" s="529">
        <v>634190.27999999991</v>
      </c>
      <c r="AO42" s="529">
        <v>592115.65000000014</v>
      </c>
      <c r="AP42" s="529">
        <v>599550.74999999988</v>
      </c>
      <c r="AQ42" s="529">
        <v>582620.14</v>
      </c>
      <c r="AR42" s="529">
        <v>-593208.27999999933</v>
      </c>
      <c r="AS42" s="531">
        <v>6506138</v>
      </c>
      <c r="AT42" s="528">
        <v>457905.82999999996</v>
      </c>
      <c r="AU42" s="529">
        <v>517159.88</v>
      </c>
      <c r="AV42" s="529">
        <v>506985.42</v>
      </c>
      <c r="AW42" s="529">
        <v>518836.65</v>
      </c>
      <c r="AX42" s="529">
        <f t="shared" ref="AX42:AX43" si="16">($BF42-$AT42-$AU42-$AV42-AW42)/8</f>
        <v>712106.40249999997</v>
      </c>
      <c r="AY42" s="529">
        <f t="shared" ref="AY42:BE43" si="17">AX42</f>
        <v>712106.40249999997</v>
      </c>
      <c r="AZ42" s="529">
        <f t="shared" si="17"/>
        <v>712106.40249999997</v>
      </c>
      <c r="BA42" s="529">
        <f t="shared" si="17"/>
        <v>712106.40249999997</v>
      </c>
      <c r="BB42" s="529">
        <f t="shared" si="17"/>
        <v>712106.40249999997</v>
      </c>
      <c r="BC42" s="529">
        <f t="shared" si="17"/>
        <v>712106.40249999997</v>
      </c>
      <c r="BD42" s="529">
        <f t="shared" si="17"/>
        <v>712106.40249999997</v>
      </c>
      <c r="BE42" s="529">
        <f t="shared" si="17"/>
        <v>712106.40249999997</v>
      </c>
      <c r="BF42" s="546">
        <v>7697739</v>
      </c>
      <c r="BG42" s="528">
        <f t="shared" si="9"/>
        <v>641478.24999999988</v>
      </c>
      <c r="BH42" s="529">
        <f t="shared" si="9"/>
        <v>641478.24999999988</v>
      </c>
      <c r="BI42" s="529">
        <f t="shared" si="9"/>
        <v>641478.24999999988</v>
      </c>
      <c r="BJ42" s="529">
        <f t="shared" si="9"/>
        <v>641478.24999999988</v>
      </c>
      <c r="BK42" s="529">
        <f t="shared" si="9"/>
        <v>641478.24999999988</v>
      </c>
      <c r="BL42" s="529">
        <f t="shared" si="9"/>
        <v>641478.24999999988</v>
      </c>
      <c r="BM42" s="529">
        <f t="shared" si="9"/>
        <v>641478.24999999988</v>
      </c>
      <c r="BN42" s="529">
        <f t="shared" si="9"/>
        <v>641478.24999999988</v>
      </c>
      <c r="BO42" s="529">
        <f t="shared" si="9"/>
        <v>641478.24999999988</v>
      </c>
      <c r="BP42" s="529">
        <f t="shared" si="9"/>
        <v>641478.24999999988</v>
      </c>
      <c r="BQ42" s="529">
        <f t="shared" si="9"/>
        <v>641478.24999999988</v>
      </c>
      <c r="BR42" s="529">
        <f t="shared" si="9"/>
        <v>641478.24999999988</v>
      </c>
      <c r="BS42" s="530">
        <f t="shared" si="8"/>
        <v>7697738.9999999991</v>
      </c>
    </row>
    <row r="43" spans="1:71">
      <c r="A43" s="525"/>
      <c r="B43" s="526" t="s">
        <v>173</v>
      </c>
      <c r="C43" s="527" t="s">
        <v>174</v>
      </c>
      <c r="D43" s="528"/>
      <c r="E43" s="529"/>
      <c r="F43" s="529"/>
      <c r="G43" s="529"/>
      <c r="H43" s="529"/>
      <c r="I43" s="529">
        <v>1793.99</v>
      </c>
      <c r="J43" s="529">
        <v>1979.35</v>
      </c>
      <c r="K43" s="529"/>
      <c r="L43" s="529"/>
      <c r="M43" s="529">
        <v>2327.9499999999998</v>
      </c>
      <c r="N43" s="529">
        <v>0</v>
      </c>
      <c r="O43" s="529"/>
      <c r="P43" s="529">
        <v>2439.9</v>
      </c>
      <c r="Q43" s="530">
        <v>8541.19</v>
      </c>
      <c r="R43" s="528"/>
      <c r="S43" s="529"/>
      <c r="T43" s="529"/>
      <c r="U43" s="529"/>
      <c r="V43" s="529">
        <v>1614.63</v>
      </c>
      <c r="W43" s="529"/>
      <c r="X43" s="529"/>
      <c r="Y43" s="529"/>
      <c r="Z43" s="529"/>
      <c r="AA43" s="529"/>
      <c r="AB43" s="529"/>
      <c r="AC43" s="529"/>
      <c r="AD43" s="529">
        <v>6904.5</v>
      </c>
      <c r="AE43" s="530">
        <v>8519.130000000001</v>
      </c>
      <c r="AF43" s="528"/>
      <c r="AG43" s="529"/>
      <c r="AH43" s="529"/>
      <c r="AI43" s="529">
        <v>1757.34</v>
      </c>
      <c r="AJ43" s="529"/>
      <c r="AK43" s="529"/>
      <c r="AL43" s="529"/>
      <c r="AM43" s="529"/>
      <c r="AN43" s="529"/>
      <c r="AO43" s="529"/>
      <c r="AP43" s="529"/>
      <c r="AQ43" s="529"/>
      <c r="AR43" s="529">
        <v>5272.66</v>
      </c>
      <c r="AS43" s="531">
        <v>7030</v>
      </c>
      <c r="AT43" s="528"/>
      <c r="AU43" s="529"/>
      <c r="AV43" s="529"/>
      <c r="AW43" s="529"/>
      <c r="AX43" s="529">
        <f t="shared" si="16"/>
        <v>1099</v>
      </c>
      <c r="AY43" s="529">
        <f t="shared" si="17"/>
        <v>1099</v>
      </c>
      <c r="AZ43" s="529">
        <f t="shared" si="17"/>
        <v>1099</v>
      </c>
      <c r="BA43" s="529">
        <f t="shared" si="17"/>
        <v>1099</v>
      </c>
      <c r="BB43" s="529">
        <f t="shared" si="17"/>
        <v>1099</v>
      </c>
      <c r="BC43" s="529">
        <f t="shared" si="17"/>
        <v>1099</v>
      </c>
      <c r="BD43" s="529">
        <f t="shared" si="17"/>
        <v>1099</v>
      </c>
      <c r="BE43" s="529">
        <f t="shared" si="17"/>
        <v>1099</v>
      </c>
      <c r="BF43" s="546">
        <v>8792</v>
      </c>
      <c r="BG43" s="528">
        <f t="shared" ref="BG43:BR43" si="18">$BS43/12</f>
        <v>732.66666666666663</v>
      </c>
      <c r="BH43" s="529">
        <f t="shared" si="18"/>
        <v>732.66666666666663</v>
      </c>
      <c r="BI43" s="529">
        <f t="shared" si="18"/>
        <v>732.66666666666663</v>
      </c>
      <c r="BJ43" s="529">
        <f t="shared" si="18"/>
        <v>732.66666666666663</v>
      </c>
      <c r="BK43" s="529">
        <f t="shared" si="18"/>
        <v>732.66666666666663</v>
      </c>
      <c r="BL43" s="529">
        <f t="shared" si="18"/>
        <v>732.66666666666663</v>
      </c>
      <c r="BM43" s="529">
        <f t="shared" si="18"/>
        <v>732.66666666666663</v>
      </c>
      <c r="BN43" s="529">
        <f t="shared" si="18"/>
        <v>732.66666666666663</v>
      </c>
      <c r="BO43" s="529">
        <f t="shared" si="18"/>
        <v>732.66666666666663</v>
      </c>
      <c r="BP43" s="529">
        <f t="shared" si="18"/>
        <v>732.66666666666663</v>
      </c>
      <c r="BQ43" s="529">
        <f t="shared" si="18"/>
        <v>732.66666666666663</v>
      </c>
      <c r="BR43" s="529">
        <f t="shared" si="18"/>
        <v>732.66666666666663</v>
      </c>
      <c r="BS43" s="530">
        <f t="shared" si="8"/>
        <v>8792</v>
      </c>
    </row>
    <row r="44" spans="1:71">
      <c r="A44" s="547" t="s">
        <v>488</v>
      </c>
      <c r="B44" s="548"/>
      <c r="C44" s="549"/>
      <c r="D44" s="550">
        <v>465134.66</v>
      </c>
      <c r="E44" s="531">
        <v>640648.57999999996</v>
      </c>
      <c r="F44" s="531">
        <v>601361.65</v>
      </c>
      <c r="G44" s="531">
        <v>625843.30000000005</v>
      </c>
      <c r="H44" s="531">
        <v>647027.43000000005</v>
      </c>
      <c r="I44" s="531">
        <v>620910.51</v>
      </c>
      <c r="J44" s="531">
        <v>656863.17000000004</v>
      </c>
      <c r="K44" s="531">
        <v>604521.81999999995</v>
      </c>
      <c r="L44" s="531">
        <v>748638.74</v>
      </c>
      <c r="M44" s="531">
        <v>681531.08</v>
      </c>
      <c r="N44" s="531">
        <v>-816651.71</v>
      </c>
      <c r="O44" s="531">
        <v>644090.56000000006</v>
      </c>
      <c r="P44" s="531">
        <v>1334913.9099999999</v>
      </c>
      <c r="Q44" s="530">
        <v>7454833.700000002</v>
      </c>
      <c r="R44" s="550">
        <v>515013.14999999997</v>
      </c>
      <c r="S44" s="531">
        <v>567191.59</v>
      </c>
      <c r="T44" s="531">
        <v>671891.94</v>
      </c>
      <c r="U44" s="531">
        <v>630588.23</v>
      </c>
      <c r="V44" s="531">
        <v>726651.03999999992</v>
      </c>
      <c r="W44" s="531">
        <v>608165.14000000013</v>
      </c>
      <c r="X44" s="531">
        <v>800050.1399999999</v>
      </c>
      <c r="Y44" s="531">
        <v>759788.96000000008</v>
      </c>
      <c r="Z44" s="531">
        <v>666296.54000000015</v>
      </c>
      <c r="AA44" s="531">
        <v>683200.99999999988</v>
      </c>
      <c r="AB44" s="531">
        <v>596182.75999999943</v>
      </c>
      <c r="AC44" s="531">
        <v>819724.47999999963</v>
      </c>
      <c r="AD44" s="531">
        <v>313848.96000000037</v>
      </c>
      <c r="AE44" s="530">
        <v>8358593.9299999997</v>
      </c>
      <c r="AF44" s="550">
        <v>513487.02999999997</v>
      </c>
      <c r="AG44" s="531">
        <v>558436.45999999973</v>
      </c>
      <c r="AH44" s="531">
        <v>582712.05999999971</v>
      </c>
      <c r="AI44" s="531">
        <v>701227.41999999993</v>
      </c>
      <c r="AJ44" s="531">
        <v>566467.27000000014</v>
      </c>
      <c r="AK44" s="531">
        <v>554508.81999999995</v>
      </c>
      <c r="AL44" s="531">
        <v>591316.92999999982</v>
      </c>
      <c r="AM44" s="531">
        <v>624470.81000000029</v>
      </c>
      <c r="AN44" s="531">
        <v>634190.27999999991</v>
      </c>
      <c r="AO44" s="531">
        <v>592115.65000000014</v>
      </c>
      <c r="AP44" s="531">
        <v>599550.74999999988</v>
      </c>
      <c r="AQ44" s="531">
        <v>582620.14</v>
      </c>
      <c r="AR44" s="531">
        <v>-587935.6199999993</v>
      </c>
      <c r="AS44" s="531">
        <v>6513168</v>
      </c>
      <c r="AT44" s="550">
        <f>SUM(AT42:AT43)</f>
        <v>457905.82999999996</v>
      </c>
      <c r="AU44" s="531">
        <f t="shared" ref="AU44:BF44" si="19">SUM(AU42:AU43)</f>
        <v>517159.88</v>
      </c>
      <c r="AV44" s="531">
        <v>506985.42</v>
      </c>
      <c r="AW44" s="531">
        <f t="shared" si="19"/>
        <v>518836.65</v>
      </c>
      <c r="AX44" s="531">
        <f t="shared" si="19"/>
        <v>713205.40249999997</v>
      </c>
      <c r="AY44" s="531">
        <f t="shared" si="19"/>
        <v>713205.40249999997</v>
      </c>
      <c r="AZ44" s="531">
        <f t="shared" si="19"/>
        <v>713205.40249999997</v>
      </c>
      <c r="BA44" s="531">
        <f t="shared" si="19"/>
        <v>713205.40249999997</v>
      </c>
      <c r="BB44" s="531">
        <f t="shared" si="19"/>
        <v>713205.40249999997</v>
      </c>
      <c r="BC44" s="531">
        <f t="shared" si="19"/>
        <v>713205.40249999997</v>
      </c>
      <c r="BD44" s="531">
        <f t="shared" si="19"/>
        <v>713205.40249999997</v>
      </c>
      <c r="BE44" s="531">
        <f t="shared" si="19"/>
        <v>713205.40249999997</v>
      </c>
      <c r="BF44" s="551">
        <f t="shared" si="19"/>
        <v>7706531</v>
      </c>
      <c r="BG44" s="550">
        <f>SUM(BG42:BG43)</f>
        <v>642210.91666666651</v>
      </c>
      <c r="BH44" s="531">
        <f t="shared" ref="BH44:BR44" si="20">SUM(BH42:BH43)</f>
        <v>642210.91666666651</v>
      </c>
      <c r="BI44" s="531">
        <f t="shared" si="20"/>
        <v>642210.91666666651</v>
      </c>
      <c r="BJ44" s="531">
        <f t="shared" si="20"/>
        <v>642210.91666666651</v>
      </c>
      <c r="BK44" s="531">
        <f t="shared" si="20"/>
        <v>642210.91666666651</v>
      </c>
      <c r="BL44" s="531">
        <f t="shared" si="20"/>
        <v>642210.91666666651</v>
      </c>
      <c r="BM44" s="531">
        <f t="shared" si="20"/>
        <v>642210.91666666651</v>
      </c>
      <c r="BN44" s="531">
        <f t="shared" si="20"/>
        <v>642210.91666666651</v>
      </c>
      <c r="BO44" s="531">
        <f t="shared" si="20"/>
        <v>642210.91666666651</v>
      </c>
      <c r="BP44" s="531">
        <f t="shared" si="20"/>
        <v>642210.91666666651</v>
      </c>
      <c r="BQ44" s="531">
        <f t="shared" si="20"/>
        <v>642210.91666666651</v>
      </c>
      <c r="BR44" s="531">
        <f t="shared" si="20"/>
        <v>642210.91666666651</v>
      </c>
      <c r="BS44" s="530">
        <f t="shared" si="8"/>
        <v>7706530.9999999991</v>
      </c>
    </row>
    <row r="45" spans="1:71" s="515" customFormat="1" ht="16.8" thickBot="1">
      <c r="A45" s="553" t="s">
        <v>168</v>
      </c>
      <c r="B45" s="534"/>
      <c r="C45" s="535"/>
      <c r="D45" s="536">
        <v>30353987.310000006</v>
      </c>
      <c r="E45" s="537">
        <v>42051280.359999985</v>
      </c>
      <c r="F45" s="537">
        <v>40238054.849999994</v>
      </c>
      <c r="G45" s="537">
        <v>40809499.900000006</v>
      </c>
      <c r="H45" s="537">
        <v>43393177.310000002</v>
      </c>
      <c r="I45" s="537">
        <v>40354805.730000004</v>
      </c>
      <c r="J45" s="537">
        <v>40649854.829999976</v>
      </c>
      <c r="K45" s="537">
        <v>39022351.68999999</v>
      </c>
      <c r="L45" s="537">
        <v>47479320.319999993</v>
      </c>
      <c r="M45" s="537">
        <v>43008442.519999988</v>
      </c>
      <c r="N45" s="537">
        <v>38043320.849999994</v>
      </c>
      <c r="O45" s="537">
        <v>41276584.629999988</v>
      </c>
      <c r="P45" s="537">
        <v>24345797.800000008</v>
      </c>
      <c r="Q45" s="538">
        <v>511026478.10000008</v>
      </c>
      <c r="R45" s="554">
        <v>32170270.539999995</v>
      </c>
      <c r="S45" s="555">
        <v>36054322.960000001</v>
      </c>
      <c r="T45" s="555">
        <v>42888990.190000005</v>
      </c>
      <c r="U45" s="555">
        <v>43789082.539999999</v>
      </c>
      <c r="V45" s="555">
        <v>47949757.799999997</v>
      </c>
      <c r="W45" s="555">
        <v>39605286.110000007</v>
      </c>
      <c r="X45" s="555">
        <v>52319839.030000001</v>
      </c>
      <c r="Y45" s="555">
        <v>50976759.130000003</v>
      </c>
      <c r="Z45" s="555">
        <v>45678152.600000046</v>
      </c>
      <c r="AA45" s="555">
        <v>47351439.360000022</v>
      </c>
      <c r="AB45" s="555">
        <v>41060179.610000119</v>
      </c>
      <c r="AC45" s="555">
        <v>54204224.140000075</v>
      </c>
      <c r="AD45" s="555">
        <v>20862683.120000087</v>
      </c>
      <c r="AE45" s="551">
        <v>554910987.13000047</v>
      </c>
      <c r="AF45" s="554">
        <v>33978625.509999961</v>
      </c>
      <c r="AG45" s="555">
        <v>39007792.950000033</v>
      </c>
      <c r="AH45" s="555">
        <v>48537562.390000083</v>
      </c>
      <c r="AI45" s="555">
        <v>56851355.710000098</v>
      </c>
      <c r="AJ45" s="555">
        <v>47279509.350000024</v>
      </c>
      <c r="AK45" s="555">
        <v>55572834.310000002</v>
      </c>
      <c r="AL45" s="555">
        <v>56000725.390000038</v>
      </c>
      <c r="AM45" s="555">
        <v>59708335.370000109</v>
      </c>
      <c r="AN45" s="555">
        <v>60846656.419999875</v>
      </c>
      <c r="AO45" s="555">
        <v>60935381.119999975</v>
      </c>
      <c r="AP45" s="555">
        <v>61002193.279999927</v>
      </c>
      <c r="AQ45" s="555">
        <v>58249080.800000034</v>
      </c>
      <c r="AR45" s="555">
        <v>40743841.39999982</v>
      </c>
      <c r="AS45" s="555">
        <v>678713894</v>
      </c>
      <c r="AT45" s="554">
        <f>SUM(AT44,AT41,AT28)</f>
        <v>44267057.68999999</v>
      </c>
      <c r="AU45" s="555">
        <f>SUM(AU44,AU41,AU28)</f>
        <v>49179926.420000061</v>
      </c>
      <c r="AV45" s="555">
        <v>50520713.549999997</v>
      </c>
      <c r="AW45" s="555">
        <f t="shared" ref="AW45:BF45" si="21">SUM(AW44,AW41,AW28)</f>
        <v>50542518.169999979</v>
      </c>
      <c r="AX45" s="555">
        <f t="shared" si="21"/>
        <v>69683911.52124998</v>
      </c>
      <c r="AY45" s="555">
        <f t="shared" si="21"/>
        <v>69683911.52124998</v>
      </c>
      <c r="AZ45" s="555">
        <f t="shared" si="21"/>
        <v>69683911.52124998</v>
      </c>
      <c r="BA45" s="555">
        <f t="shared" si="21"/>
        <v>69683911.52124998</v>
      </c>
      <c r="BB45" s="555">
        <f t="shared" si="21"/>
        <v>69683911.52124998</v>
      </c>
      <c r="BC45" s="555">
        <f t="shared" si="21"/>
        <v>69683911.52124998</v>
      </c>
      <c r="BD45" s="555">
        <f t="shared" si="21"/>
        <v>69683911.52124998</v>
      </c>
      <c r="BE45" s="555">
        <f t="shared" si="21"/>
        <v>69683911.52124998</v>
      </c>
      <c r="BF45" s="551">
        <f t="shared" si="21"/>
        <v>751981508</v>
      </c>
      <c r="BG45" s="554">
        <f>SUM(BG28,BG41,BG44)</f>
        <v>62665125.666666649</v>
      </c>
      <c r="BH45" s="555">
        <f t="shared" ref="BH45:BS45" si="22">SUM(BH28,BH41,BH44)</f>
        <v>62665125.666666649</v>
      </c>
      <c r="BI45" s="555">
        <f t="shared" si="22"/>
        <v>62665125.666666649</v>
      </c>
      <c r="BJ45" s="555">
        <f t="shared" si="22"/>
        <v>62665125.666666649</v>
      </c>
      <c r="BK45" s="555">
        <f t="shared" si="22"/>
        <v>62665125.666666649</v>
      </c>
      <c r="BL45" s="555">
        <f t="shared" si="22"/>
        <v>62665125.666666649</v>
      </c>
      <c r="BM45" s="555">
        <f t="shared" si="22"/>
        <v>62665125.666666649</v>
      </c>
      <c r="BN45" s="555">
        <f t="shared" si="22"/>
        <v>62665125.666666649</v>
      </c>
      <c r="BO45" s="555">
        <f t="shared" si="22"/>
        <v>62665125.666666649</v>
      </c>
      <c r="BP45" s="555">
        <f t="shared" si="22"/>
        <v>62665125.666666649</v>
      </c>
      <c r="BQ45" s="555">
        <f t="shared" si="22"/>
        <v>62665125.666666649</v>
      </c>
      <c r="BR45" s="555">
        <f t="shared" si="22"/>
        <v>62665125.666666649</v>
      </c>
      <c r="BS45" s="551">
        <f t="shared" si="22"/>
        <v>751981507.99999976</v>
      </c>
    </row>
    <row r="46" spans="1:71">
      <c r="C46" s="525"/>
      <c r="D46" s="556"/>
      <c r="E46" s="557"/>
      <c r="F46" s="557"/>
      <c r="G46" s="557"/>
      <c r="H46" s="557"/>
      <c r="I46" s="557"/>
      <c r="J46" s="557"/>
      <c r="K46" s="557"/>
      <c r="L46" s="557"/>
      <c r="M46" s="557"/>
      <c r="N46" s="557"/>
      <c r="O46" s="557"/>
      <c r="P46" s="557"/>
      <c r="Q46" s="558"/>
      <c r="R46" s="556"/>
      <c r="S46" s="557"/>
      <c r="T46" s="557"/>
      <c r="U46" s="557"/>
      <c r="V46" s="557"/>
      <c r="W46" s="557"/>
      <c r="X46" s="557"/>
      <c r="Y46" s="557"/>
      <c r="Z46" s="557"/>
      <c r="AA46" s="557"/>
      <c r="AB46" s="557"/>
      <c r="AC46" s="557"/>
      <c r="AD46" s="557"/>
      <c r="AE46" s="558"/>
      <c r="AF46" s="556"/>
      <c r="AG46" s="557"/>
      <c r="AH46" s="557"/>
      <c r="AI46" s="557"/>
      <c r="AJ46" s="557"/>
      <c r="AK46" s="557"/>
      <c r="AL46" s="557"/>
      <c r="AM46" s="557"/>
      <c r="AN46" s="557"/>
      <c r="AO46" s="557"/>
      <c r="AP46" s="557"/>
      <c r="AQ46" s="557"/>
      <c r="AR46" s="559"/>
      <c r="AS46" s="560"/>
      <c r="AT46" s="556"/>
      <c r="AU46" s="557"/>
      <c r="AV46" s="557"/>
      <c r="AW46" s="557"/>
      <c r="AX46" s="557"/>
      <c r="AY46" s="557"/>
      <c r="AZ46" s="557"/>
      <c r="BA46" s="557"/>
      <c r="BB46" s="557"/>
      <c r="BC46" s="557"/>
      <c r="BD46" s="557"/>
      <c r="BE46" s="557"/>
      <c r="BF46" s="561"/>
      <c r="BG46" s="556"/>
      <c r="BH46" s="557"/>
      <c r="BI46" s="557"/>
      <c r="BJ46" s="557"/>
      <c r="BK46" s="557"/>
      <c r="BL46" s="557"/>
      <c r="BM46" s="557"/>
      <c r="BN46" s="557"/>
      <c r="BO46" s="557"/>
      <c r="BP46" s="557"/>
      <c r="BQ46" s="557"/>
      <c r="BR46" s="557"/>
      <c r="BS46" s="558"/>
    </row>
    <row r="47" spans="1:71" s="562" customFormat="1">
      <c r="C47" s="563" t="s">
        <v>489</v>
      </c>
      <c r="D47" s="563">
        <v>8761.6999999999989</v>
      </c>
      <c r="E47" s="564">
        <v>8799.6</v>
      </c>
      <c r="F47" s="564">
        <v>8807.6</v>
      </c>
      <c r="G47" s="564">
        <v>8754.9</v>
      </c>
      <c r="H47" s="564">
        <v>8699.5999999999985</v>
      </c>
      <c r="I47" s="564">
        <v>8684.2999999999993</v>
      </c>
      <c r="J47" s="564">
        <v>8651.4</v>
      </c>
      <c r="K47" s="564">
        <v>8676.5</v>
      </c>
      <c r="L47" s="564">
        <v>8666.5</v>
      </c>
      <c r="M47" s="564">
        <v>8668.6</v>
      </c>
      <c r="N47" s="564">
        <v>8623</v>
      </c>
      <c r="O47" s="564">
        <v>8563.6</v>
      </c>
      <c r="P47" s="564"/>
      <c r="Q47" s="530">
        <v>8696.4416666666675</v>
      </c>
      <c r="R47" s="563">
        <v>8517.6999999999989</v>
      </c>
      <c r="S47" s="564">
        <v>8526.1999999999989</v>
      </c>
      <c r="T47" s="564">
        <v>8541.2999999999993</v>
      </c>
      <c r="U47" s="564">
        <v>8550.0000000000018</v>
      </c>
      <c r="V47" s="564">
        <v>8593.1999999999989</v>
      </c>
      <c r="W47" s="564">
        <v>8640.5</v>
      </c>
      <c r="X47" s="564">
        <v>8702.9</v>
      </c>
      <c r="Y47" s="564">
        <v>8808.3999999999978</v>
      </c>
      <c r="Z47" s="564">
        <v>8943.9000000000015</v>
      </c>
      <c r="AA47" s="564">
        <v>9019.7999999999993</v>
      </c>
      <c r="AB47" s="564">
        <v>9005</v>
      </c>
      <c r="AC47" s="564">
        <v>8990.1</v>
      </c>
      <c r="AD47" s="564"/>
      <c r="AE47" s="530">
        <v>8736.5833333333339</v>
      </c>
      <c r="AF47" s="563">
        <v>8981</v>
      </c>
      <c r="AG47" s="564">
        <v>9044.1</v>
      </c>
      <c r="AH47" s="564">
        <v>9129</v>
      </c>
      <c r="AI47" s="564">
        <v>9130.2999999999993</v>
      </c>
      <c r="AJ47" s="564">
        <v>9252.6</v>
      </c>
      <c r="AK47" s="564">
        <v>9500.7000000000007</v>
      </c>
      <c r="AL47" s="564">
        <v>9712</v>
      </c>
      <c r="AM47" s="564">
        <v>9916.5</v>
      </c>
      <c r="AN47" s="564">
        <v>10024.799999999999</v>
      </c>
      <c r="AO47" s="564">
        <v>10052.700000000001</v>
      </c>
      <c r="AP47" s="564">
        <v>10006.5</v>
      </c>
      <c r="AQ47" s="564">
        <v>9936.4</v>
      </c>
      <c r="AR47" s="564"/>
      <c r="AS47" s="531">
        <v>9557.2166666666653</v>
      </c>
      <c r="AT47" s="563">
        <v>9810.5</v>
      </c>
      <c r="AU47" s="539">
        <v>9777.6</v>
      </c>
      <c r="AV47" s="564">
        <v>9752.2000000000007</v>
      </c>
      <c r="AW47" s="539">
        <v>9736</v>
      </c>
      <c r="AX47" s="564">
        <v>10221.6</v>
      </c>
      <c r="AY47" s="564">
        <v>10221.6</v>
      </c>
      <c r="AZ47" s="564">
        <v>10221.6</v>
      </c>
      <c r="BA47" s="564">
        <v>10221.6</v>
      </c>
      <c r="BB47" s="564">
        <v>10221.6</v>
      </c>
      <c r="BC47" s="564">
        <v>10221.6</v>
      </c>
      <c r="BD47" s="564">
        <v>10221.6</v>
      </c>
      <c r="BE47" s="564">
        <v>10221.6</v>
      </c>
      <c r="BF47" s="541">
        <v>10221.6</v>
      </c>
      <c r="BG47" s="563">
        <v>10221.6</v>
      </c>
      <c r="BH47" s="564">
        <v>10221.6</v>
      </c>
      <c r="BI47" s="564">
        <v>10221.6</v>
      </c>
      <c r="BJ47" s="564">
        <v>10221.6</v>
      </c>
      <c r="BK47" s="564">
        <v>10221.6</v>
      </c>
      <c r="BL47" s="564">
        <v>10221.6</v>
      </c>
      <c r="BM47" s="564">
        <v>10221.6</v>
      </c>
      <c r="BN47" s="564">
        <v>10221.6</v>
      </c>
      <c r="BO47" s="564">
        <v>10221.6</v>
      </c>
      <c r="BP47" s="564">
        <v>10221.6</v>
      </c>
      <c r="BQ47" s="564">
        <v>10221.6</v>
      </c>
      <c r="BR47" s="564">
        <v>10221.6</v>
      </c>
      <c r="BS47" s="530">
        <v>10221.6</v>
      </c>
    </row>
    <row r="48" spans="1:71" s="562" customFormat="1">
      <c r="C48" s="563"/>
      <c r="D48" s="563"/>
      <c r="E48" s="564"/>
      <c r="F48" s="564"/>
      <c r="G48" s="564"/>
      <c r="H48" s="564"/>
      <c r="I48" s="564"/>
      <c r="J48" s="564"/>
      <c r="K48" s="564"/>
      <c r="L48" s="564"/>
      <c r="M48" s="564"/>
      <c r="N48" s="564"/>
      <c r="O48" s="564"/>
      <c r="P48" s="564"/>
      <c r="Q48" s="530"/>
      <c r="R48" s="563"/>
      <c r="S48" s="564"/>
      <c r="T48" s="564"/>
      <c r="U48" s="564"/>
      <c r="V48" s="564"/>
      <c r="W48" s="564"/>
      <c r="X48" s="564"/>
      <c r="Y48" s="564"/>
      <c r="Z48" s="564"/>
      <c r="AA48" s="564"/>
      <c r="AB48" s="564"/>
      <c r="AC48" s="564"/>
      <c r="AD48" s="564"/>
      <c r="AE48" s="530"/>
      <c r="AF48" s="563"/>
      <c r="AG48" s="564"/>
      <c r="AH48" s="564"/>
      <c r="AI48" s="564"/>
      <c r="AJ48" s="564"/>
      <c r="AK48" s="564"/>
      <c r="AL48" s="564"/>
      <c r="AM48" s="564"/>
      <c r="AN48" s="564"/>
      <c r="AO48" s="564"/>
      <c r="AP48" s="564"/>
      <c r="AQ48" s="564"/>
      <c r="AR48" s="564"/>
      <c r="AS48" s="531"/>
      <c r="AT48" s="563"/>
      <c r="AU48" s="564"/>
      <c r="AV48" s="564"/>
      <c r="AW48" s="564"/>
      <c r="AX48" s="564"/>
      <c r="AY48" s="564"/>
      <c r="AZ48" s="564"/>
      <c r="BA48" s="564"/>
      <c r="BB48" s="564"/>
      <c r="BC48" s="564"/>
      <c r="BD48" s="564"/>
      <c r="BE48" s="564"/>
      <c r="BF48" s="541"/>
      <c r="BG48" s="563"/>
      <c r="BH48" s="564"/>
      <c r="BI48" s="564"/>
      <c r="BJ48" s="564"/>
      <c r="BK48" s="564"/>
      <c r="BL48" s="564"/>
      <c r="BM48" s="564"/>
      <c r="BN48" s="564"/>
      <c r="BO48" s="564"/>
      <c r="BP48" s="564"/>
      <c r="BQ48" s="564"/>
      <c r="BR48" s="564"/>
      <c r="BS48" s="530"/>
    </row>
    <row r="49" spans="3:71" s="565" customFormat="1">
      <c r="C49" s="566" t="s">
        <v>490</v>
      </c>
      <c r="D49" s="566">
        <v>3285.9299305601885</v>
      </c>
      <c r="E49" s="567">
        <v>3431.9963478844957</v>
      </c>
      <c r="F49" s="567">
        <v>3479.941511723875</v>
      </c>
      <c r="G49" s="567">
        <v>3479.6126601509554</v>
      </c>
      <c r="H49" s="567">
        <v>3465.2099561130176</v>
      </c>
      <c r="I49" s="567">
        <v>3484.6043906943323</v>
      </c>
      <c r="J49" s="567">
        <v>3517.9774381876691</v>
      </c>
      <c r="K49" s="567">
        <v>3523.7954180653032</v>
      </c>
      <c r="L49" s="567">
        <v>3534.3970259649927</v>
      </c>
      <c r="M49" s="567">
        <v>3561.4798476228229</v>
      </c>
      <c r="N49" s="567">
        <v>3590.0275354491923</v>
      </c>
      <c r="O49" s="567">
        <v>3633.4364653273847</v>
      </c>
      <c r="P49" s="567"/>
      <c r="Q49" s="568">
        <v>42307.563849002116</v>
      </c>
      <c r="R49" s="566">
        <v>3435.5906717876774</v>
      </c>
      <c r="S49" s="567">
        <v>3658.749280870928</v>
      </c>
      <c r="T49" s="567">
        <v>3689.9228035976143</v>
      </c>
      <c r="U49" s="567">
        <v>4350.3084804043738</v>
      </c>
      <c r="V49" s="567">
        <v>3695.7670615428365</v>
      </c>
      <c r="W49" s="567">
        <v>3709.517575106453</v>
      </c>
      <c r="X49" s="567">
        <v>3734.3698830514659</v>
      </c>
      <c r="Y49" s="567">
        <v>3798.1687601188301</v>
      </c>
      <c r="Z49" s="567">
        <v>3781.2970555116567</v>
      </c>
      <c r="AA49" s="567">
        <v>3800.5810119355851</v>
      </c>
      <c r="AB49" s="567">
        <v>3828.5447320509384</v>
      </c>
      <c r="AC49" s="567">
        <v>3893.65917969977</v>
      </c>
      <c r="AD49" s="567"/>
      <c r="AE49" s="568">
        <v>45858.521721491481</v>
      </c>
      <c r="AF49" s="566">
        <v>3462.8995735315443</v>
      </c>
      <c r="AG49" s="567">
        <v>3736.9907013687816</v>
      </c>
      <c r="AH49" s="567">
        <v>3790.8349622784317</v>
      </c>
      <c r="AI49" s="567">
        <v>4310.1270186313377</v>
      </c>
      <c r="AJ49" s="567">
        <v>4385.2477090890116</v>
      </c>
      <c r="AK49" s="567">
        <v>4418.0717968790186</v>
      </c>
      <c r="AL49" s="567">
        <v>4490.6247320586817</v>
      </c>
      <c r="AM49" s="567">
        <v>4609.8973163885958</v>
      </c>
      <c r="AN49" s="567">
        <v>4668.5308740072014</v>
      </c>
      <c r="AO49" s="567">
        <v>4630.415092786523</v>
      </c>
      <c r="AP49" s="567">
        <v>4553.5730092675258</v>
      </c>
      <c r="AQ49" s="567">
        <v>4477.203751216668</v>
      </c>
      <c r="AR49" s="567"/>
      <c r="AS49" s="569">
        <v>52398.009532063908</v>
      </c>
      <c r="AT49" s="566">
        <f t="shared" ref="AT49:BS49" si="23">SUM(AT8,AT9)/AT47</f>
        <v>4180.0354946231064</v>
      </c>
      <c r="AU49" s="567">
        <f t="shared" si="23"/>
        <v>4457.5093899533495</v>
      </c>
      <c r="AV49" s="567">
        <f t="shared" si="23"/>
        <v>4520.1232471147341</v>
      </c>
      <c r="AW49" s="567">
        <f t="shared" si="23"/>
        <v>4535.8982346579687</v>
      </c>
      <c r="AX49" s="567">
        <f t="shared" si="23"/>
        <v>4763.6499725883286</v>
      </c>
      <c r="AY49" s="567">
        <f t="shared" si="23"/>
        <v>4763.6499725883286</v>
      </c>
      <c r="AZ49" s="567">
        <f t="shared" si="23"/>
        <v>4763.6499725883286</v>
      </c>
      <c r="BA49" s="567">
        <f t="shared" si="23"/>
        <v>4763.6499725883286</v>
      </c>
      <c r="BB49" s="567">
        <f t="shared" si="23"/>
        <v>4763.6499725883286</v>
      </c>
      <c r="BC49" s="567">
        <f t="shared" si="23"/>
        <v>4763.6499725883286</v>
      </c>
      <c r="BD49" s="567">
        <f t="shared" si="23"/>
        <v>4763.6499725883286</v>
      </c>
      <c r="BE49" s="567">
        <f t="shared" si="23"/>
        <v>4763.6499725883286</v>
      </c>
      <c r="BF49" s="570">
        <f t="shared" si="23"/>
        <v>55461.204801596607</v>
      </c>
      <c r="BG49" s="566">
        <f t="shared" si="23"/>
        <v>4584.8304053248421</v>
      </c>
      <c r="BH49" s="567">
        <f t="shared" si="23"/>
        <v>4584.8304053248421</v>
      </c>
      <c r="BI49" s="567">
        <f t="shared" si="23"/>
        <v>4584.8304053248421</v>
      </c>
      <c r="BJ49" s="567">
        <f t="shared" si="23"/>
        <v>4584.8304053248421</v>
      </c>
      <c r="BK49" s="567">
        <f t="shared" si="23"/>
        <v>4584.8304053248421</v>
      </c>
      <c r="BL49" s="567">
        <f t="shared" si="23"/>
        <v>4584.8304053248421</v>
      </c>
      <c r="BM49" s="567">
        <f t="shared" si="23"/>
        <v>4584.8304053248421</v>
      </c>
      <c r="BN49" s="567">
        <f t="shared" si="23"/>
        <v>4584.8304053248421</v>
      </c>
      <c r="BO49" s="567">
        <f t="shared" si="23"/>
        <v>4584.8304053248421</v>
      </c>
      <c r="BP49" s="567">
        <f t="shared" si="23"/>
        <v>4584.8304053248421</v>
      </c>
      <c r="BQ49" s="567">
        <f t="shared" si="23"/>
        <v>4584.8304053248421</v>
      </c>
      <c r="BR49" s="567">
        <f t="shared" si="23"/>
        <v>4584.8304053248421</v>
      </c>
      <c r="BS49" s="568">
        <f t="shared" si="23"/>
        <v>55017.964863898109</v>
      </c>
    </row>
    <row r="50" spans="3:71" s="565" customFormat="1" ht="16.8" thickBot="1">
      <c r="C50" s="571" t="s">
        <v>491</v>
      </c>
      <c r="D50" s="571">
        <v>3464.3316281786183</v>
      </c>
      <c r="E50" s="572">
        <v>4768.4277053459264</v>
      </c>
      <c r="F50" s="572">
        <v>4549.272924492735</v>
      </c>
      <c r="G50" s="572">
        <v>4647.8489596046556</v>
      </c>
      <c r="H50" s="572">
        <v>4966.4740296901937</v>
      </c>
      <c r="I50" s="572">
        <v>4634.1433716759666</v>
      </c>
      <c r="J50" s="572">
        <v>4687.6533092200571</v>
      </c>
      <c r="K50" s="572">
        <v>4479.2897206028929</v>
      </c>
      <c r="L50" s="572">
        <v>5466.7187688167078</v>
      </c>
      <c r="M50" s="572">
        <v>4947.4733277930918</v>
      </c>
      <c r="N50" s="572">
        <v>4390.3472485966586</v>
      </c>
      <c r="O50" s="572">
        <v>4801.2773842541674</v>
      </c>
      <c r="P50" s="572"/>
      <c r="Q50" s="573">
        <v>58575.062192388126</v>
      </c>
      <c r="R50" s="571">
        <v>3774.9577973860432</v>
      </c>
      <c r="S50" s="572">
        <v>4213.9922290282557</v>
      </c>
      <c r="T50" s="572">
        <v>5009.4022486581207</v>
      </c>
      <c r="U50" s="572">
        <v>5102.736235666689</v>
      </c>
      <c r="V50" s="572">
        <v>5552.1814528499863</v>
      </c>
      <c r="W50" s="572">
        <v>4571.9619543442868</v>
      </c>
      <c r="X50" s="572">
        <v>5998.2408069010116</v>
      </c>
      <c r="Y50" s="572">
        <v>5764.7954837927055</v>
      </c>
      <c r="Z50" s="572">
        <v>5091.9284808888515</v>
      </c>
      <c r="AA50" s="572">
        <v>5227.2257775820181</v>
      </c>
      <c r="AB50" s="572">
        <v>4538.0142801895045</v>
      </c>
      <c r="AC50" s="572">
        <v>6008.2351101362274</v>
      </c>
      <c r="AD50" s="572"/>
      <c r="AE50" s="573">
        <v>63287.007977266068</v>
      </c>
      <c r="AF50" s="571">
        <v>3783.1856253980527</v>
      </c>
      <c r="AG50" s="572">
        <v>4295.6154274923538</v>
      </c>
      <c r="AH50" s="572">
        <v>5300.9047433730084</v>
      </c>
      <c r="AI50" s="572">
        <v>6208.6148216727943</v>
      </c>
      <c r="AJ50" s="572">
        <v>5089.454426653966</v>
      </c>
      <c r="AK50" s="572">
        <v>5834.5822589324034</v>
      </c>
      <c r="AL50" s="572">
        <v>5747.5691913271021</v>
      </c>
      <c r="AM50" s="572">
        <v>6009.4379410997226</v>
      </c>
      <c r="AN50" s="572">
        <v>6049.8048008347905</v>
      </c>
      <c r="AO50" s="572">
        <v>6041.7392660270534</v>
      </c>
      <c r="AP50" s="572">
        <v>6070.0436646944872</v>
      </c>
      <c r="AQ50" s="572">
        <v>5834.2433053213826</v>
      </c>
      <c r="AR50" s="572"/>
      <c r="AS50" s="574">
        <v>70824.592097071509</v>
      </c>
      <c r="AT50" s="571">
        <f t="shared" ref="AT50:BS50" si="24">(AT21-AT18-AT19-AT20)/AT47</f>
        <v>4511.1319310942345</v>
      </c>
      <c r="AU50" s="572">
        <f t="shared" si="24"/>
        <v>5017.6059697676337</v>
      </c>
      <c r="AV50" s="572">
        <f t="shared" si="24"/>
        <v>5159.7336990627746</v>
      </c>
      <c r="AW50" s="572">
        <f t="shared" si="24"/>
        <v>5158.2206306491353</v>
      </c>
      <c r="AX50" s="572">
        <f t="shared" si="24"/>
        <v>6589.7291365561368</v>
      </c>
      <c r="AY50" s="572">
        <f t="shared" si="24"/>
        <v>6589.7291365561368</v>
      </c>
      <c r="AZ50" s="572">
        <f t="shared" si="24"/>
        <v>6589.7291365561368</v>
      </c>
      <c r="BA50" s="572">
        <f t="shared" si="24"/>
        <v>6589.7291365561368</v>
      </c>
      <c r="BB50" s="572">
        <f t="shared" si="24"/>
        <v>6589.7291365561368</v>
      </c>
      <c r="BC50" s="572">
        <f t="shared" si="24"/>
        <v>6589.7291365561368</v>
      </c>
      <c r="BD50" s="572">
        <f t="shared" si="24"/>
        <v>6589.7291365561368</v>
      </c>
      <c r="BE50" s="572">
        <f t="shared" si="24"/>
        <v>6589.7291365561368</v>
      </c>
      <c r="BF50" s="575">
        <f t="shared" si="24"/>
        <v>73359.703568912882</v>
      </c>
      <c r="BG50" s="571">
        <f t="shared" si="24"/>
        <v>5973.5951132713863</v>
      </c>
      <c r="BH50" s="572">
        <f t="shared" si="24"/>
        <v>5973.5951132713863</v>
      </c>
      <c r="BI50" s="572">
        <f t="shared" si="24"/>
        <v>5973.5951132713863</v>
      </c>
      <c r="BJ50" s="572">
        <f t="shared" si="24"/>
        <v>5973.5951132713863</v>
      </c>
      <c r="BK50" s="572">
        <f t="shared" si="24"/>
        <v>5973.5951132713863</v>
      </c>
      <c r="BL50" s="572">
        <f t="shared" si="24"/>
        <v>5973.5951132713863</v>
      </c>
      <c r="BM50" s="572">
        <f t="shared" si="24"/>
        <v>5973.5951132713863</v>
      </c>
      <c r="BN50" s="572">
        <f t="shared" si="24"/>
        <v>5973.5951132713863</v>
      </c>
      <c r="BO50" s="572">
        <f t="shared" si="24"/>
        <v>5973.5951132713863</v>
      </c>
      <c r="BP50" s="572">
        <f t="shared" si="24"/>
        <v>5973.5951132713863</v>
      </c>
      <c r="BQ50" s="572">
        <f t="shared" si="24"/>
        <v>5973.5951132713863</v>
      </c>
      <c r="BR50" s="572">
        <f t="shared" si="24"/>
        <v>5973.5951132713863</v>
      </c>
      <c r="BS50" s="573">
        <f t="shared" si="24"/>
        <v>71683.141359256639</v>
      </c>
    </row>
    <row r="52" spans="3:71">
      <c r="AT52" s="576"/>
      <c r="AU52" s="576"/>
      <c r="AV52" s="577" t="s">
        <v>566</v>
      </c>
      <c r="AW52" s="576">
        <v>-284.319480009377</v>
      </c>
      <c r="AX52" s="576"/>
      <c r="AY52" s="576"/>
      <c r="AZ52" s="576"/>
      <c r="BA52" s="576"/>
      <c r="BB52" s="576"/>
      <c r="BC52" s="576"/>
      <c r="BD52" s="576"/>
    </row>
    <row r="53" spans="3:71">
      <c r="AT53" s="576"/>
      <c r="AU53" s="576"/>
      <c r="AV53" s="577">
        <f>SUM(AT21:AW21)</f>
        <v>194510216.10999998</v>
      </c>
      <c r="AW53" s="576" t="s">
        <v>567</v>
      </c>
      <c r="AX53" s="576"/>
      <c r="AY53" s="576"/>
    </row>
    <row r="54" spans="3:71">
      <c r="AT54" s="576"/>
      <c r="AU54" s="576"/>
      <c r="AV54" s="578">
        <v>193248485.39000037</v>
      </c>
      <c r="AW54" s="576" t="s">
        <v>568</v>
      </c>
      <c r="AX54" s="576"/>
      <c r="AY54" s="576"/>
      <c r="BE54" s="579" t="s">
        <v>569</v>
      </c>
      <c r="BF54" s="579" t="s">
        <v>570</v>
      </c>
      <c r="BG54" s="579" t="s">
        <v>571</v>
      </c>
    </row>
    <row r="55" spans="3:71">
      <c r="AT55" s="576"/>
      <c r="AU55" s="576"/>
      <c r="AV55" s="578">
        <f>AV54-AV53</f>
        <v>-1261730.7199996114</v>
      </c>
      <c r="AW55" s="576"/>
      <c r="AX55" s="576"/>
      <c r="AY55" s="576"/>
      <c r="BE55" s="580">
        <f t="shared" ref="BE55:BE74" si="25">SUM(AT26:BE26)</f>
        <v>517212136.99999982</v>
      </c>
      <c r="BF55" s="580">
        <f t="shared" ref="BF55:BF74" si="26">BF26</f>
        <v>517212137</v>
      </c>
      <c r="BG55" s="581">
        <f>BF55-BE55</f>
        <v>0</v>
      </c>
      <c r="BH55" s="582">
        <f>BG55/8</f>
        <v>0</v>
      </c>
      <c r="BI55" s="582">
        <f>BH55*8</f>
        <v>0</v>
      </c>
      <c r="BK55">
        <v>1095704.5214352384</v>
      </c>
    </row>
    <row r="56" spans="3:71">
      <c r="AT56" s="576"/>
      <c r="AU56" s="576"/>
      <c r="AV56" s="576"/>
      <c r="AW56" s="576"/>
      <c r="AX56" s="576"/>
      <c r="AY56" s="576"/>
      <c r="BE56" s="580">
        <f t="shared" si="25"/>
        <v>7074622.0000000019</v>
      </c>
      <c r="BF56" s="580">
        <f t="shared" si="26"/>
        <v>7074622</v>
      </c>
      <c r="BG56" s="581">
        <f t="shared" ref="BG56:BG74" si="27">BF56-BE56</f>
        <v>0</v>
      </c>
      <c r="BH56" s="582">
        <f t="shared" ref="BH56:BH72" si="28">BG56/8</f>
        <v>0</v>
      </c>
      <c r="BI56" s="582">
        <f t="shared" ref="BI56:BI74" si="29">BH56*8</f>
        <v>0</v>
      </c>
      <c r="BK56">
        <v>18554.005000000237</v>
      </c>
    </row>
    <row r="57" spans="3:71">
      <c r="AT57" s="576"/>
      <c r="AU57" s="576"/>
      <c r="AV57" s="576"/>
      <c r="AW57" s="529"/>
      <c r="AX57" s="576"/>
      <c r="AY57" s="576"/>
      <c r="BE57" s="576">
        <f t="shared" si="25"/>
        <v>524286758.99999982</v>
      </c>
      <c r="BF57" s="576">
        <f t="shared" si="26"/>
        <v>524286759</v>
      </c>
      <c r="BG57" s="576">
        <f t="shared" si="27"/>
        <v>0</v>
      </c>
      <c r="BH57" s="582"/>
      <c r="BI57" s="582">
        <f t="shared" si="29"/>
        <v>0</v>
      </c>
    </row>
    <row r="58" spans="3:71">
      <c r="AT58" s="576"/>
      <c r="AU58" s="576"/>
      <c r="AV58" s="576"/>
      <c r="AW58" s="576"/>
      <c r="AX58" s="576"/>
      <c r="AY58" s="576"/>
      <c r="BE58" s="580">
        <f t="shared" si="25"/>
        <v>575239</v>
      </c>
      <c r="BF58" s="580">
        <f t="shared" si="26"/>
        <v>575239</v>
      </c>
      <c r="BG58" s="581">
        <f t="shared" si="27"/>
        <v>0</v>
      </c>
      <c r="BH58" s="582">
        <f t="shared" si="28"/>
        <v>0</v>
      </c>
      <c r="BI58" s="582">
        <f t="shared" si="29"/>
        <v>0</v>
      </c>
      <c r="BK58">
        <v>7978.6873611111005</v>
      </c>
    </row>
    <row r="59" spans="3:71">
      <c r="AW59" s="576"/>
      <c r="AX59" s="576"/>
      <c r="AY59" s="576"/>
      <c r="BE59" s="580">
        <f t="shared" si="25"/>
        <v>5494992.0000000019</v>
      </c>
      <c r="BF59" s="580">
        <f t="shared" si="26"/>
        <v>5494992</v>
      </c>
      <c r="BG59" s="581">
        <f t="shared" si="27"/>
        <v>0</v>
      </c>
      <c r="BH59" s="582">
        <f t="shared" si="28"/>
        <v>0</v>
      </c>
      <c r="BI59" s="582">
        <f t="shared" si="29"/>
        <v>0</v>
      </c>
      <c r="BK59">
        <v>-32588.445694444468</v>
      </c>
    </row>
    <row r="60" spans="3:71">
      <c r="AW60" s="576"/>
      <c r="AX60" s="576"/>
      <c r="AY60" s="576"/>
      <c r="BE60" s="580">
        <f t="shared" si="25"/>
        <v>1494209.0000000002</v>
      </c>
      <c r="BF60" s="580">
        <f t="shared" si="26"/>
        <v>1494209</v>
      </c>
      <c r="BG60" s="581">
        <f t="shared" si="27"/>
        <v>0</v>
      </c>
      <c r="BH60" s="582">
        <f t="shared" si="28"/>
        <v>0</v>
      </c>
      <c r="BI60" s="582">
        <f t="shared" si="29"/>
        <v>0</v>
      </c>
      <c r="BK60">
        <v>1317.2852777777589</v>
      </c>
    </row>
    <row r="61" spans="3:71">
      <c r="AW61" s="576"/>
      <c r="AX61" s="576"/>
      <c r="AY61" s="576"/>
      <c r="BE61" s="580">
        <f t="shared" si="25"/>
        <v>118426496.99999997</v>
      </c>
      <c r="BF61" s="580">
        <f t="shared" si="26"/>
        <v>118426497</v>
      </c>
      <c r="BG61" s="581">
        <f t="shared" si="27"/>
        <v>0</v>
      </c>
      <c r="BH61" s="582">
        <f t="shared" si="28"/>
        <v>0</v>
      </c>
      <c r="BI61" s="582">
        <f t="shared" si="29"/>
        <v>0</v>
      </c>
      <c r="BK61">
        <v>605597.17597222701</v>
      </c>
    </row>
    <row r="62" spans="3:71">
      <c r="AW62" s="576"/>
      <c r="AX62" s="576"/>
      <c r="AY62" s="576"/>
      <c r="BE62" s="580">
        <f t="shared" si="25"/>
        <v>138745</v>
      </c>
      <c r="BF62" s="580">
        <f t="shared" si="26"/>
        <v>138745</v>
      </c>
      <c r="BG62" s="581">
        <f t="shared" si="27"/>
        <v>0</v>
      </c>
      <c r="BH62" s="582">
        <f t="shared" si="28"/>
        <v>0</v>
      </c>
      <c r="BI62" s="582">
        <f t="shared" si="29"/>
        <v>0</v>
      </c>
      <c r="BK62">
        <v>1927.125</v>
      </c>
    </row>
    <row r="63" spans="3:71">
      <c r="AW63" s="576"/>
      <c r="AX63" s="576"/>
      <c r="AY63" s="576"/>
      <c r="BE63" s="580">
        <f t="shared" si="25"/>
        <v>19858003</v>
      </c>
      <c r="BF63" s="580">
        <f t="shared" si="26"/>
        <v>19858003</v>
      </c>
      <c r="BG63" s="581">
        <f t="shared" si="27"/>
        <v>0</v>
      </c>
      <c r="BH63" s="582">
        <f t="shared" si="28"/>
        <v>0</v>
      </c>
      <c r="BI63" s="582">
        <f t="shared" si="29"/>
        <v>0</v>
      </c>
      <c r="BK63">
        <v>81184.210416666232</v>
      </c>
    </row>
    <row r="64" spans="3:71">
      <c r="AW64" s="576"/>
      <c r="AX64" s="576"/>
      <c r="AY64" s="576"/>
      <c r="BE64" s="580">
        <f t="shared" si="25"/>
        <v>52855002</v>
      </c>
      <c r="BF64" s="580">
        <f t="shared" si="26"/>
        <v>52855002</v>
      </c>
      <c r="BG64" s="581">
        <f t="shared" si="27"/>
        <v>0</v>
      </c>
      <c r="BH64" s="582">
        <f t="shared" si="28"/>
        <v>0</v>
      </c>
      <c r="BI64" s="582">
        <f t="shared" si="29"/>
        <v>0</v>
      </c>
      <c r="BK64">
        <v>153983.67652777582</v>
      </c>
    </row>
    <row r="65" spans="49:63">
      <c r="AW65" s="576"/>
      <c r="AX65" s="576"/>
      <c r="AY65" s="576"/>
      <c r="BE65" s="580">
        <f t="shared" si="25"/>
        <v>5451238</v>
      </c>
      <c r="BF65" s="580">
        <f t="shared" si="26"/>
        <v>5451238</v>
      </c>
      <c r="BG65" s="581">
        <f t="shared" si="27"/>
        <v>0</v>
      </c>
      <c r="BH65" s="582">
        <f t="shared" si="28"/>
        <v>0</v>
      </c>
      <c r="BI65" s="582">
        <f t="shared" si="29"/>
        <v>0</v>
      </c>
      <c r="BK65">
        <v>5135.2675000000745</v>
      </c>
    </row>
    <row r="66" spans="49:63">
      <c r="AW66" s="576"/>
      <c r="AX66" s="576"/>
      <c r="AY66" s="576"/>
      <c r="BE66" s="580">
        <f t="shared" si="25"/>
        <v>8498376.0000000019</v>
      </c>
      <c r="BF66" s="580">
        <f t="shared" si="26"/>
        <v>8498376</v>
      </c>
      <c r="BG66" s="581">
        <f t="shared" si="27"/>
        <v>0</v>
      </c>
      <c r="BH66" s="582">
        <f t="shared" si="28"/>
        <v>0</v>
      </c>
      <c r="BI66" s="582">
        <f t="shared" si="29"/>
        <v>0</v>
      </c>
      <c r="BK66">
        <v>10483.446805555839</v>
      </c>
    </row>
    <row r="67" spans="49:63">
      <c r="AW67" s="576"/>
      <c r="AX67" s="576"/>
      <c r="AY67" s="576"/>
      <c r="BE67" s="580">
        <f t="shared" si="25"/>
        <v>36086.999999999993</v>
      </c>
      <c r="BF67" s="580">
        <f t="shared" si="26"/>
        <v>36087</v>
      </c>
      <c r="BG67" s="581">
        <f t="shared" si="27"/>
        <v>0</v>
      </c>
      <c r="BH67" s="582">
        <f t="shared" si="28"/>
        <v>0</v>
      </c>
      <c r="BI67" s="582">
        <f t="shared" si="29"/>
        <v>0</v>
      </c>
      <c r="BK67">
        <v>195.10388888888883</v>
      </c>
    </row>
    <row r="68" spans="49:63">
      <c r="AW68" s="576"/>
      <c r="AX68" s="576"/>
      <c r="AY68" s="576"/>
      <c r="BE68" s="580">
        <f t="shared" si="25"/>
        <v>0</v>
      </c>
      <c r="BF68" s="580">
        <f t="shared" si="26"/>
        <v>0</v>
      </c>
      <c r="BG68" s="581">
        <f t="shared" si="27"/>
        <v>0</v>
      </c>
      <c r="BH68" s="582">
        <f t="shared" si="28"/>
        <v>0</v>
      </c>
      <c r="BI68" s="582">
        <f t="shared" si="29"/>
        <v>0</v>
      </c>
      <c r="BK68">
        <v>0</v>
      </c>
    </row>
    <row r="69" spans="49:63">
      <c r="AW69" s="576"/>
      <c r="AX69" s="576"/>
      <c r="AY69" s="576"/>
      <c r="BE69" s="580">
        <f t="shared" si="25"/>
        <v>7159830</v>
      </c>
      <c r="BF69" s="580">
        <f t="shared" si="26"/>
        <v>7159830</v>
      </c>
      <c r="BG69" s="581">
        <f t="shared" si="27"/>
        <v>0</v>
      </c>
      <c r="BH69" s="582">
        <f t="shared" si="28"/>
        <v>0</v>
      </c>
      <c r="BI69" s="582">
        <f t="shared" si="29"/>
        <v>0</v>
      </c>
      <c r="BK69">
        <v>18791.29999999993</v>
      </c>
    </row>
    <row r="70" spans="49:63">
      <c r="AW70" s="576"/>
      <c r="AX70" s="576"/>
      <c r="AY70" s="576"/>
      <c r="BE70" s="576">
        <f t="shared" si="25"/>
        <v>219988218</v>
      </c>
      <c r="BF70" s="576">
        <f t="shared" si="26"/>
        <v>219988218</v>
      </c>
      <c r="BG70" s="576">
        <f t="shared" si="27"/>
        <v>0</v>
      </c>
      <c r="BH70" s="582"/>
      <c r="BI70" s="582">
        <f t="shared" si="29"/>
        <v>0</v>
      </c>
    </row>
    <row r="71" spans="49:63">
      <c r="AW71" s="576"/>
      <c r="AX71" s="576"/>
      <c r="AY71" s="576"/>
      <c r="BE71" s="580">
        <f t="shared" si="25"/>
        <v>7697738.9999999991</v>
      </c>
      <c r="BF71" s="580">
        <f t="shared" si="26"/>
        <v>7697739</v>
      </c>
      <c r="BG71" s="581">
        <f t="shared" si="27"/>
        <v>0</v>
      </c>
      <c r="BH71" s="582">
        <f t="shared" si="28"/>
        <v>0</v>
      </c>
      <c r="BI71" s="582">
        <f t="shared" si="29"/>
        <v>0</v>
      </c>
      <c r="BK71">
        <v>21474.52805555542</v>
      </c>
    </row>
    <row r="72" spans="49:63">
      <c r="BE72" s="580">
        <f t="shared" si="25"/>
        <v>8792</v>
      </c>
      <c r="BF72" s="580">
        <f t="shared" si="26"/>
        <v>8792</v>
      </c>
      <c r="BG72" s="581">
        <f t="shared" si="27"/>
        <v>0</v>
      </c>
      <c r="BH72" s="582">
        <f t="shared" si="28"/>
        <v>0</v>
      </c>
      <c r="BI72" s="582">
        <f t="shared" si="29"/>
        <v>0</v>
      </c>
      <c r="BK72">
        <v>122.2222222222224</v>
      </c>
    </row>
    <row r="73" spans="49:63">
      <c r="BE73" s="576">
        <f t="shared" si="25"/>
        <v>7706530.9999999991</v>
      </c>
      <c r="BF73" s="576">
        <f t="shared" si="26"/>
        <v>7706531</v>
      </c>
      <c r="BG73" s="576">
        <f t="shared" si="27"/>
        <v>0</v>
      </c>
      <c r="BI73" s="582">
        <f t="shared" si="29"/>
        <v>0</v>
      </c>
    </row>
    <row r="74" spans="49:63" ht="16.8" thickBot="1">
      <c r="BE74" s="583">
        <f t="shared" si="25"/>
        <v>751981508</v>
      </c>
      <c r="BF74" s="583">
        <f t="shared" si="26"/>
        <v>751981508</v>
      </c>
      <c r="BG74" s="583">
        <f t="shared" si="27"/>
        <v>0</v>
      </c>
      <c r="BH74" s="582">
        <f>SUM(BH55:BH73)</f>
        <v>0</v>
      </c>
      <c r="BI74" s="582">
        <f t="shared" si="29"/>
        <v>0</v>
      </c>
      <c r="BK74">
        <v>1989860.1097685746</v>
      </c>
    </row>
    <row r="75" spans="49:63" ht="16.8" thickTop="1"/>
  </sheetData>
  <mergeCells count="10">
    <mergeCell ref="AT6:BF6"/>
    <mergeCell ref="BG6:BS6"/>
    <mergeCell ref="D24:Q24"/>
    <mergeCell ref="R24:AE24"/>
    <mergeCell ref="AF24:AS24"/>
    <mergeCell ref="AT24:BF24"/>
    <mergeCell ref="BG24:BS24"/>
    <mergeCell ref="D6:Q6"/>
    <mergeCell ref="R6:AE6"/>
    <mergeCell ref="AF6:AS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zoomScale="70" zoomScaleNormal="70" workbookViewId="0">
      <pane xSplit="2" ySplit="6" topLeftCell="C7" activePane="bottomRight" state="frozen"/>
      <selection activeCell="H35" sqref="H35"/>
      <selection pane="topRight" activeCell="H35" sqref="H35"/>
      <selection pane="bottomLeft" activeCell="H35" sqref="H35"/>
      <selection pane="bottomRight" activeCell="C21" sqref="C21"/>
    </sheetView>
  </sheetViews>
  <sheetFormatPr defaultColWidth="9.109375" defaultRowHeight="15.6"/>
  <cols>
    <col min="1" max="1" width="14.88671875" style="323" customWidth="1"/>
    <col min="2" max="2" width="93.77734375" style="113" bestFit="1" customWidth="1"/>
    <col min="3" max="3" width="16.109375" style="113" bestFit="1" customWidth="1"/>
    <col min="4" max="4" width="25" style="113" bestFit="1" customWidth="1"/>
    <col min="5" max="5" width="21.6640625" style="113" bestFit="1" customWidth="1"/>
    <col min="6" max="6" width="25.6640625" style="113" bestFit="1" customWidth="1"/>
    <col min="7" max="7" width="19.44140625" style="113" customWidth="1"/>
    <col min="8" max="8" width="24.5546875" style="113" bestFit="1" customWidth="1"/>
    <col min="9" max="9" width="23.77734375" style="113" bestFit="1" customWidth="1"/>
    <col min="10" max="10" width="27.109375" style="113" bestFit="1" customWidth="1"/>
    <col min="11" max="11" width="21.21875" style="113" bestFit="1" customWidth="1"/>
    <col min="12" max="12" width="21.33203125" style="113" bestFit="1" customWidth="1"/>
    <col min="13" max="13" width="22.21875" style="113" bestFit="1" customWidth="1"/>
    <col min="14" max="14" width="27.109375" style="113" bestFit="1" customWidth="1"/>
    <col min="15" max="15" width="20.88671875" style="113" bestFit="1" customWidth="1"/>
    <col min="16" max="16" width="15.21875" style="113" bestFit="1" customWidth="1"/>
    <col min="17" max="17" width="14.109375" style="113" bestFit="1" customWidth="1"/>
    <col min="18" max="18" width="23.33203125" style="113" bestFit="1" customWidth="1"/>
    <col min="19" max="19" width="22.44140625" style="113" bestFit="1" customWidth="1"/>
    <col min="20" max="20" width="24.21875" style="113" bestFit="1" customWidth="1"/>
    <col min="21" max="21" width="27.109375" style="113" bestFit="1" customWidth="1"/>
    <col min="22" max="22" width="25" style="113" bestFit="1" customWidth="1"/>
    <col min="23" max="23" width="21.6640625" style="113" bestFit="1" customWidth="1"/>
    <col min="24" max="24" width="26.44140625" style="113" bestFit="1" customWidth="1"/>
    <col min="25" max="25" width="21.5546875" style="113" bestFit="1" customWidth="1"/>
    <col min="26" max="26" width="22.6640625" style="113" bestFit="1" customWidth="1"/>
    <col min="27" max="27" width="22.77734375" style="113" bestFit="1" customWidth="1"/>
    <col min="28" max="28" width="19.77734375" style="113" bestFit="1" customWidth="1"/>
    <col min="29" max="29" width="24.109375" style="113" bestFit="1" customWidth="1"/>
    <col min="30" max="30" width="15.77734375" style="113" bestFit="1" customWidth="1"/>
    <col min="31" max="31" width="17.109375" style="113" bestFit="1" customWidth="1"/>
    <col min="32" max="32" width="13.77734375" style="113" bestFit="1" customWidth="1"/>
    <col min="33" max="33" width="16.109375" style="113" bestFit="1" customWidth="1"/>
    <col min="34" max="34" width="18.109375" style="113" customWidth="1"/>
    <col min="35" max="35" width="27.5546875" style="113" customWidth="1"/>
    <col min="36" max="36" width="24.5546875" style="113" bestFit="1" customWidth="1"/>
    <col min="37" max="37" width="18.5546875" style="113" bestFit="1" customWidth="1"/>
    <col min="38" max="40" width="18.44140625" style="113" customWidth="1"/>
    <col min="41" max="41" width="14.33203125" style="113" customWidth="1"/>
    <col min="42" max="42" width="20.44140625" style="113" customWidth="1"/>
    <col min="43" max="43" width="18.5546875" style="113" bestFit="1" customWidth="1"/>
    <col min="44" max="44" width="20.44140625" style="113" bestFit="1" customWidth="1"/>
    <col min="45" max="45" width="18" style="113" bestFit="1" customWidth="1"/>
    <col min="46" max="46" width="10.88671875" style="113" hidden="1" customWidth="1"/>
    <col min="47" max="47" width="14.44140625" style="113" bestFit="1" customWidth="1"/>
    <col min="48" max="48" width="11.5546875" style="113" bestFit="1" customWidth="1"/>
    <col min="49" max="16384" width="9.109375" style="113"/>
  </cols>
  <sheetData>
    <row r="1" spans="1:47">
      <c r="A1" s="292" t="s">
        <v>237</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row>
    <row r="2" spans="1:47">
      <c r="A2" s="292" t="s">
        <v>238</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row>
    <row r="3" spans="1:47" ht="16.2" thickBot="1">
      <c r="A3" s="294" t="s">
        <v>544</v>
      </c>
      <c r="B3" s="295"/>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5"/>
      <c r="AE3" s="295"/>
      <c r="AF3" s="295"/>
      <c r="AG3" s="295"/>
      <c r="AH3" s="295"/>
      <c r="AI3" s="295"/>
      <c r="AJ3" s="295"/>
      <c r="AK3" s="295"/>
      <c r="AL3" s="295"/>
      <c r="AM3" s="295"/>
      <c r="AN3" s="295"/>
      <c r="AO3" s="295"/>
      <c r="AP3" s="295"/>
      <c r="AQ3" s="295"/>
      <c r="AR3" s="295"/>
      <c r="AS3" s="295"/>
      <c r="AT3" s="295"/>
      <c r="AU3" s="295"/>
    </row>
    <row r="4" spans="1:47">
      <c r="A4" s="589" t="s">
        <v>1</v>
      </c>
      <c r="B4" s="590"/>
      <c r="C4" s="297" t="s">
        <v>23</v>
      </c>
      <c r="D4" s="298" t="s">
        <v>24</v>
      </c>
      <c r="E4" s="298" t="s">
        <v>25</v>
      </c>
      <c r="F4" s="298" t="s">
        <v>26</v>
      </c>
      <c r="G4" s="298" t="s">
        <v>27</v>
      </c>
      <c r="H4" s="298" t="s">
        <v>28</v>
      </c>
      <c r="I4" s="298" t="s">
        <v>112</v>
      </c>
      <c r="J4" s="298" t="s">
        <v>113</v>
      </c>
      <c r="K4" s="298" t="s">
        <v>114</v>
      </c>
      <c r="L4" s="298" t="s">
        <v>115</v>
      </c>
      <c r="M4" s="298" t="s">
        <v>116</v>
      </c>
      <c r="N4" s="298" t="s">
        <v>117</v>
      </c>
      <c r="O4" s="298" t="s">
        <v>328</v>
      </c>
      <c r="P4" s="298" t="s">
        <v>29</v>
      </c>
      <c r="Q4" s="298" t="s">
        <v>119</v>
      </c>
      <c r="R4" s="298" t="s">
        <v>120</v>
      </c>
      <c r="S4" s="298" t="s">
        <v>102</v>
      </c>
      <c r="T4" s="298" t="s">
        <v>103</v>
      </c>
      <c r="U4" s="298" t="s">
        <v>121</v>
      </c>
      <c r="V4" s="299" t="s">
        <v>104</v>
      </c>
      <c r="W4" s="299" t="s">
        <v>105</v>
      </c>
      <c r="X4" s="299" t="s">
        <v>106</v>
      </c>
      <c r="Y4" s="299" t="s">
        <v>107</v>
      </c>
      <c r="Z4" s="299" t="s">
        <v>329</v>
      </c>
      <c r="AA4" s="299" t="s">
        <v>330</v>
      </c>
      <c r="AB4" s="299" t="s">
        <v>331</v>
      </c>
      <c r="AC4" s="298" t="s">
        <v>108</v>
      </c>
      <c r="AD4" s="300" t="s">
        <v>167</v>
      </c>
    </row>
    <row r="5" spans="1:47" ht="47.4" thickBot="1">
      <c r="A5" s="591" t="s">
        <v>0</v>
      </c>
      <c r="B5" s="592"/>
      <c r="C5" s="301" t="s">
        <v>349</v>
      </c>
      <c r="D5" s="302" t="s">
        <v>350</v>
      </c>
      <c r="E5" s="302" t="s">
        <v>351</v>
      </c>
      <c r="F5" s="303" t="s">
        <v>352</v>
      </c>
      <c r="G5" s="303" t="s">
        <v>353</v>
      </c>
      <c r="H5" s="303" t="s">
        <v>354</v>
      </c>
      <c r="I5" s="303" t="s">
        <v>355</v>
      </c>
      <c r="J5" s="303" t="s">
        <v>356</v>
      </c>
      <c r="K5" s="303" t="s">
        <v>357</v>
      </c>
      <c r="L5" s="303" t="s">
        <v>358</v>
      </c>
      <c r="M5" s="303" t="s">
        <v>359</v>
      </c>
      <c r="N5" s="303" t="s">
        <v>360</v>
      </c>
      <c r="O5" s="303" t="s">
        <v>361</v>
      </c>
      <c r="P5" s="303" t="s">
        <v>362</v>
      </c>
      <c r="Q5" s="303" t="s">
        <v>363</v>
      </c>
      <c r="R5" s="303" t="s">
        <v>364</v>
      </c>
      <c r="S5" s="303" t="s">
        <v>365</v>
      </c>
      <c r="T5" s="303" t="s">
        <v>366</v>
      </c>
      <c r="U5" s="303" t="s">
        <v>367</v>
      </c>
      <c r="V5" s="304" t="s">
        <v>368</v>
      </c>
      <c r="W5" s="304" t="s">
        <v>369</v>
      </c>
      <c r="X5" s="304" t="s">
        <v>370</v>
      </c>
      <c r="Y5" s="304" t="s">
        <v>371</v>
      </c>
      <c r="Z5" s="304" t="s">
        <v>372</v>
      </c>
      <c r="AA5" s="304" t="s">
        <v>373</v>
      </c>
      <c r="AB5" s="304" t="s">
        <v>374</v>
      </c>
      <c r="AC5" s="303" t="s">
        <v>204</v>
      </c>
      <c r="AD5" s="305"/>
    </row>
    <row r="6" spans="1:47" ht="16.2" thickBot="1">
      <c r="A6" s="306"/>
      <c r="B6" s="307" t="s">
        <v>262</v>
      </c>
      <c r="C6" s="308">
        <v>22549826</v>
      </c>
      <c r="D6" s="308">
        <v>750864695</v>
      </c>
      <c r="E6" s="309">
        <v>48305766</v>
      </c>
      <c r="F6" s="310">
        <v>70954128</v>
      </c>
      <c r="G6" s="308">
        <v>10065312</v>
      </c>
      <c r="H6" s="308">
        <v>3488221</v>
      </c>
      <c r="I6" s="308">
        <v>9789513</v>
      </c>
      <c r="J6" s="308">
        <v>8568414</v>
      </c>
      <c r="K6" s="308">
        <v>39152551</v>
      </c>
      <c r="L6" s="308">
        <v>468467954</v>
      </c>
      <c r="M6" s="308">
        <v>278424342</v>
      </c>
      <c r="N6" s="308">
        <v>37654403</v>
      </c>
      <c r="O6" s="308">
        <v>0</v>
      </c>
      <c r="P6" s="308">
        <v>24312362</v>
      </c>
      <c r="Q6" s="308">
        <v>8422559</v>
      </c>
      <c r="R6" s="308">
        <v>3607158</v>
      </c>
      <c r="S6" s="308">
        <v>29589697</v>
      </c>
      <c r="T6" s="308">
        <v>31490335</v>
      </c>
      <c r="U6" s="308">
        <v>7560572</v>
      </c>
      <c r="V6" s="311">
        <v>47708847</v>
      </c>
      <c r="W6" s="311">
        <v>5083092</v>
      </c>
      <c r="X6" s="311">
        <v>9399819</v>
      </c>
      <c r="Y6" s="311">
        <v>22796766</v>
      </c>
      <c r="Z6" s="311">
        <v>11558163</v>
      </c>
      <c r="AA6" s="311">
        <v>1224392</v>
      </c>
      <c r="AB6" s="311">
        <v>43053145</v>
      </c>
      <c r="AC6" s="308">
        <v>32384497</v>
      </c>
      <c r="AD6" s="309">
        <f t="shared" ref="AD6:AD21" si="0">SUM(C6:AC6)</f>
        <v>2026476529</v>
      </c>
    </row>
    <row r="7" spans="1:47">
      <c r="A7" s="408" t="s">
        <v>200</v>
      </c>
      <c r="B7" s="409" t="s">
        <v>397</v>
      </c>
      <c r="C7" s="312">
        <v>0</v>
      </c>
      <c r="D7" s="312">
        <v>9371691</v>
      </c>
      <c r="E7" s="312">
        <v>350000</v>
      </c>
      <c r="F7" s="312">
        <v>0</v>
      </c>
      <c r="G7" s="312">
        <v>0</v>
      </c>
      <c r="H7" s="312">
        <v>0</v>
      </c>
      <c r="I7" s="312">
        <v>0</v>
      </c>
      <c r="J7" s="312">
        <v>0</v>
      </c>
      <c r="K7" s="312">
        <v>0</v>
      </c>
      <c r="L7" s="312">
        <v>0</v>
      </c>
      <c r="M7" s="312">
        <v>0</v>
      </c>
      <c r="N7" s="312">
        <v>0</v>
      </c>
      <c r="O7" s="312">
        <v>0</v>
      </c>
      <c r="P7" s="312">
        <v>0</v>
      </c>
      <c r="Q7" s="312">
        <v>0</v>
      </c>
      <c r="R7" s="312">
        <v>0</v>
      </c>
      <c r="S7" s="312">
        <v>0</v>
      </c>
      <c r="T7" s="312">
        <v>0</v>
      </c>
      <c r="U7" s="312">
        <v>0</v>
      </c>
      <c r="V7" s="312">
        <v>0</v>
      </c>
      <c r="W7" s="312">
        <v>0</v>
      </c>
      <c r="X7" s="312">
        <v>0</v>
      </c>
      <c r="Y7" s="312">
        <v>393000</v>
      </c>
      <c r="Z7" s="312">
        <v>0</v>
      </c>
      <c r="AA7" s="312">
        <v>0</v>
      </c>
      <c r="AB7" s="312">
        <v>0</v>
      </c>
      <c r="AC7" s="312">
        <v>0</v>
      </c>
      <c r="AD7" s="313">
        <f t="shared" si="0"/>
        <v>10114691</v>
      </c>
    </row>
    <row r="8" spans="1:47">
      <c r="A8" s="408" t="s">
        <v>231</v>
      </c>
      <c r="B8" s="409" t="s">
        <v>396</v>
      </c>
      <c r="C8" s="312">
        <v>0</v>
      </c>
      <c r="D8" s="312">
        <v>0</v>
      </c>
      <c r="E8" s="312">
        <v>0</v>
      </c>
      <c r="F8" s="312">
        <v>0</v>
      </c>
      <c r="G8" s="312">
        <v>0</v>
      </c>
      <c r="H8" s="312">
        <v>0</v>
      </c>
      <c r="I8" s="312">
        <v>0</v>
      </c>
      <c r="J8" s="312">
        <v>0</v>
      </c>
      <c r="K8" s="312">
        <v>0</v>
      </c>
      <c r="L8" s="312">
        <v>0</v>
      </c>
      <c r="M8" s="312">
        <v>0</v>
      </c>
      <c r="N8" s="312">
        <v>0</v>
      </c>
      <c r="O8" s="312">
        <v>0</v>
      </c>
      <c r="P8" s="312">
        <v>0</v>
      </c>
      <c r="Q8" s="312">
        <v>0</v>
      </c>
      <c r="R8" s="312">
        <v>0</v>
      </c>
      <c r="S8" s="312">
        <v>0</v>
      </c>
      <c r="T8" s="312">
        <v>0</v>
      </c>
      <c r="U8" s="312">
        <v>0</v>
      </c>
      <c r="V8" s="312">
        <v>0</v>
      </c>
      <c r="W8" s="312">
        <v>0</v>
      </c>
      <c r="X8" s="312">
        <v>0</v>
      </c>
      <c r="Y8" s="312">
        <v>0</v>
      </c>
      <c r="Z8" s="312">
        <v>0</v>
      </c>
      <c r="AA8" s="312">
        <v>0</v>
      </c>
      <c r="AB8" s="312">
        <v>0</v>
      </c>
      <c r="AC8" s="312">
        <v>750000</v>
      </c>
      <c r="AD8" s="313">
        <f t="shared" si="0"/>
        <v>750000</v>
      </c>
    </row>
    <row r="9" spans="1:47">
      <c r="A9" s="463" t="s">
        <v>225</v>
      </c>
      <c r="B9" s="464" t="s">
        <v>399</v>
      </c>
      <c r="C9" s="458">
        <v>0</v>
      </c>
      <c r="D9" s="458">
        <v>0</v>
      </c>
      <c r="E9" s="458">
        <v>0</v>
      </c>
      <c r="F9" s="458">
        <v>0</v>
      </c>
      <c r="G9" s="458">
        <v>0</v>
      </c>
      <c r="H9" s="458">
        <v>0</v>
      </c>
      <c r="I9" s="458">
        <v>0</v>
      </c>
      <c r="J9" s="458">
        <v>0</v>
      </c>
      <c r="K9" s="458">
        <v>0</v>
      </c>
      <c r="L9" s="458">
        <v>0</v>
      </c>
      <c r="M9" s="458">
        <v>0</v>
      </c>
      <c r="N9" s="458">
        <v>0</v>
      </c>
      <c r="O9" s="458">
        <v>0</v>
      </c>
      <c r="P9" s="458">
        <v>0</v>
      </c>
      <c r="Q9" s="458">
        <v>0</v>
      </c>
      <c r="R9" s="458">
        <v>0</v>
      </c>
      <c r="S9" s="458">
        <v>0</v>
      </c>
      <c r="T9" s="458">
        <v>0</v>
      </c>
      <c r="U9" s="458">
        <v>0</v>
      </c>
      <c r="V9" s="458">
        <v>0</v>
      </c>
      <c r="W9" s="458">
        <v>0</v>
      </c>
      <c r="X9" s="458">
        <v>0</v>
      </c>
      <c r="Y9" s="458">
        <v>0</v>
      </c>
      <c r="Z9" s="458">
        <v>0</v>
      </c>
      <c r="AA9" s="458">
        <v>0</v>
      </c>
      <c r="AB9" s="458">
        <v>0</v>
      </c>
      <c r="AC9" s="458">
        <v>0</v>
      </c>
      <c r="AD9" s="313">
        <f t="shared" si="0"/>
        <v>0</v>
      </c>
    </row>
    <row r="10" spans="1:47">
      <c r="A10" s="314" t="s">
        <v>227</v>
      </c>
      <c r="B10" s="315" t="s">
        <v>377</v>
      </c>
      <c r="C10" s="468">
        <v>0</v>
      </c>
      <c r="D10" s="468">
        <v>0</v>
      </c>
      <c r="E10" s="468">
        <v>0</v>
      </c>
      <c r="F10" s="468">
        <v>0</v>
      </c>
      <c r="G10" s="468">
        <v>0</v>
      </c>
      <c r="H10" s="468">
        <v>0</v>
      </c>
      <c r="I10" s="468">
        <v>0</v>
      </c>
      <c r="J10" s="468">
        <v>0</v>
      </c>
      <c r="K10" s="468">
        <v>0</v>
      </c>
      <c r="L10" s="468">
        <v>0</v>
      </c>
      <c r="M10" s="468">
        <v>0</v>
      </c>
      <c r="N10" s="468">
        <v>0</v>
      </c>
      <c r="O10" s="468">
        <v>0</v>
      </c>
      <c r="P10" s="468">
        <v>0</v>
      </c>
      <c r="Q10" s="468">
        <v>0</v>
      </c>
      <c r="R10" s="468">
        <v>0</v>
      </c>
      <c r="S10" s="468">
        <v>0</v>
      </c>
      <c r="T10" s="468">
        <v>0</v>
      </c>
      <c r="U10" s="468">
        <v>0</v>
      </c>
      <c r="V10" s="468">
        <v>0</v>
      </c>
      <c r="W10" s="468">
        <v>0</v>
      </c>
      <c r="X10" s="468">
        <v>0</v>
      </c>
      <c r="Y10" s="468">
        <v>0</v>
      </c>
      <c r="Z10" s="468">
        <v>0</v>
      </c>
      <c r="AA10" s="468">
        <v>0</v>
      </c>
      <c r="AB10" s="468">
        <v>0</v>
      </c>
      <c r="AC10" s="468">
        <v>0</v>
      </c>
      <c r="AD10" s="313">
        <f t="shared" si="0"/>
        <v>0</v>
      </c>
    </row>
    <row r="11" spans="1:47">
      <c r="A11" s="314" t="s">
        <v>199</v>
      </c>
      <c r="B11" s="315" t="s">
        <v>375</v>
      </c>
      <c r="C11" s="468">
        <v>0</v>
      </c>
      <c r="D11" s="468">
        <v>-6026533</v>
      </c>
      <c r="E11" s="468">
        <v>-388186</v>
      </c>
      <c r="F11" s="468">
        <v>0</v>
      </c>
      <c r="G11" s="468">
        <v>-283391</v>
      </c>
      <c r="H11" s="468">
        <v>0</v>
      </c>
      <c r="I11" s="468">
        <v>0</v>
      </c>
      <c r="J11" s="468">
        <v>0</v>
      </c>
      <c r="K11" s="468">
        <v>0</v>
      </c>
      <c r="L11" s="468">
        <v>0</v>
      </c>
      <c r="M11" s="468">
        <v>0</v>
      </c>
      <c r="N11" s="468">
        <v>0</v>
      </c>
      <c r="O11" s="468">
        <v>0</v>
      </c>
      <c r="P11" s="468">
        <v>0</v>
      </c>
      <c r="Q11" s="468">
        <v>0</v>
      </c>
      <c r="R11" s="468">
        <v>0</v>
      </c>
      <c r="S11" s="468">
        <v>0</v>
      </c>
      <c r="T11" s="468">
        <v>0</v>
      </c>
      <c r="U11" s="468">
        <v>-312129</v>
      </c>
      <c r="V11" s="468">
        <v>0</v>
      </c>
      <c r="W11" s="468">
        <v>0</v>
      </c>
      <c r="X11" s="468">
        <v>0</v>
      </c>
      <c r="Y11" s="468">
        <v>0</v>
      </c>
      <c r="Z11" s="468">
        <v>0</v>
      </c>
      <c r="AA11" s="468">
        <v>0</v>
      </c>
      <c r="AB11" s="468">
        <v>-47015</v>
      </c>
      <c r="AC11" s="468">
        <v>0</v>
      </c>
      <c r="AD11" s="313">
        <f t="shared" si="0"/>
        <v>-7057254</v>
      </c>
    </row>
    <row r="12" spans="1:47">
      <c r="A12" s="314" t="s">
        <v>229</v>
      </c>
      <c r="B12" s="315" t="s">
        <v>394</v>
      </c>
      <c r="C12" s="468">
        <v>3254</v>
      </c>
      <c r="D12" s="468">
        <v>1981026</v>
      </c>
      <c r="E12" s="468">
        <v>-190593</v>
      </c>
      <c r="F12" s="468">
        <v>-107830</v>
      </c>
      <c r="G12" s="468">
        <v>0</v>
      </c>
      <c r="H12" s="468">
        <v>0</v>
      </c>
      <c r="I12" s="468">
        <v>0</v>
      </c>
      <c r="J12" s="468">
        <v>0</v>
      </c>
      <c r="K12" s="468">
        <v>0</v>
      </c>
      <c r="L12" s="468">
        <v>-15602217</v>
      </c>
      <c r="M12" s="468">
        <v>-502246</v>
      </c>
      <c r="N12" s="468">
        <v>0</v>
      </c>
      <c r="O12" s="468">
        <v>0</v>
      </c>
      <c r="P12" s="468">
        <v>0</v>
      </c>
      <c r="Q12" s="468">
        <v>0</v>
      </c>
      <c r="R12" s="468">
        <v>0</v>
      </c>
      <c r="S12" s="468">
        <v>0</v>
      </c>
      <c r="T12" s="468">
        <v>0</v>
      </c>
      <c r="U12" s="468">
        <v>0</v>
      </c>
      <c r="V12" s="468">
        <v>-366340</v>
      </c>
      <c r="W12" s="468">
        <v>164633</v>
      </c>
      <c r="X12" s="468">
        <v>0</v>
      </c>
      <c r="Y12" s="468">
        <v>-351262</v>
      </c>
      <c r="Z12" s="468">
        <v>-298842</v>
      </c>
      <c r="AA12" s="468">
        <v>-42810</v>
      </c>
      <c r="AB12" s="468">
        <v>4296</v>
      </c>
      <c r="AC12" s="468">
        <v>1017469</v>
      </c>
      <c r="AD12" s="313">
        <f>SUM(C12:AC12)</f>
        <v>-14291462</v>
      </c>
    </row>
    <row r="13" spans="1:47">
      <c r="A13" s="314" t="s">
        <v>175</v>
      </c>
      <c r="B13" s="315" t="s">
        <v>398</v>
      </c>
      <c r="C13" s="468">
        <v>0</v>
      </c>
      <c r="D13" s="468">
        <v>888224</v>
      </c>
      <c r="E13" s="468">
        <v>78224</v>
      </c>
      <c r="F13" s="468">
        <v>0</v>
      </c>
      <c r="G13" s="468">
        <v>0</v>
      </c>
      <c r="H13" s="468">
        <v>0</v>
      </c>
      <c r="I13" s="468">
        <v>0</v>
      </c>
      <c r="J13" s="468">
        <v>0</v>
      </c>
      <c r="K13" s="468">
        <v>0</v>
      </c>
      <c r="L13" s="468">
        <v>0</v>
      </c>
      <c r="M13" s="468">
        <v>0</v>
      </c>
      <c r="N13" s="468">
        <v>0</v>
      </c>
      <c r="O13" s="468">
        <v>0</v>
      </c>
      <c r="P13" s="468">
        <v>0</v>
      </c>
      <c r="Q13" s="468">
        <v>0</v>
      </c>
      <c r="R13" s="468">
        <v>0</v>
      </c>
      <c r="S13" s="468">
        <v>0</v>
      </c>
      <c r="T13" s="468">
        <v>0</v>
      </c>
      <c r="U13" s="468">
        <v>0</v>
      </c>
      <c r="V13" s="468">
        <v>0</v>
      </c>
      <c r="W13" s="468">
        <v>0</v>
      </c>
      <c r="X13" s="468">
        <v>0</v>
      </c>
      <c r="Y13" s="468">
        <v>0</v>
      </c>
      <c r="Z13" s="468">
        <v>0</v>
      </c>
      <c r="AA13" s="468">
        <v>0</v>
      </c>
      <c r="AB13" s="468">
        <v>0</v>
      </c>
      <c r="AC13" s="468">
        <v>0</v>
      </c>
      <c r="AD13" s="313">
        <f t="shared" si="0"/>
        <v>966448</v>
      </c>
    </row>
    <row r="14" spans="1:47">
      <c r="A14" s="314" t="s">
        <v>405</v>
      </c>
      <c r="B14" s="315" t="s">
        <v>406</v>
      </c>
      <c r="C14" s="468">
        <v>-97984</v>
      </c>
      <c r="D14" s="468">
        <v>0</v>
      </c>
      <c r="E14" s="468">
        <v>-1689668</v>
      </c>
      <c r="F14" s="468">
        <v>0</v>
      </c>
      <c r="G14" s="468">
        <v>0</v>
      </c>
      <c r="H14" s="468">
        <v>0</v>
      </c>
      <c r="I14" s="468">
        <v>0</v>
      </c>
      <c r="J14" s="468">
        <v>0</v>
      </c>
      <c r="K14" s="468">
        <v>0</v>
      </c>
      <c r="L14" s="468">
        <v>0</v>
      </c>
      <c r="M14" s="468">
        <v>0</v>
      </c>
      <c r="N14" s="468">
        <v>0</v>
      </c>
      <c r="O14" s="468">
        <v>0</v>
      </c>
      <c r="P14" s="468">
        <v>0</v>
      </c>
      <c r="Q14" s="468">
        <v>0</v>
      </c>
      <c r="R14" s="468">
        <v>0</v>
      </c>
      <c r="S14" s="468">
        <v>0</v>
      </c>
      <c r="T14" s="468">
        <v>0</v>
      </c>
      <c r="U14" s="468">
        <v>-5716</v>
      </c>
      <c r="V14" s="468">
        <v>0</v>
      </c>
      <c r="W14" s="468">
        <v>-572199</v>
      </c>
      <c r="X14" s="468">
        <v>0</v>
      </c>
      <c r="Y14" s="468">
        <v>303412</v>
      </c>
      <c r="Z14" s="468">
        <v>1301080</v>
      </c>
      <c r="AA14" s="468">
        <v>293654</v>
      </c>
      <c r="AB14" s="468">
        <v>504134</v>
      </c>
      <c r="AC14" s="468">
        <v>0</v>
      </c>
      <c r="AD14" s="313">
        <f t="shared" si="0"/>
        <v>36713</v>
      </c>
    </row>
    <row r="15" spans="1:47">
      <c r="A15" s="314" t="s">
        <v>404</v>
      </c>
      <c r="B15" s="315" t="s">
        <v>407</v>
      </c>
      <c r="C15" s="468">
        <v>0</v>
      </c>
      <c r="D15" s="468">
        <v>-6238086</v>
      </c>
      <c r="E15" s="468">
        <v>172726</v>
      </c>
      <c r="F15" s="468">
        <v>0</v>
      </c>
      <c r="G15" s="468">
        <v>0</v>
      </c>
      <c r="H15" s="468">
        <v>0</v>
      </c>
      <c r="I15" s="468">
        <v>0</v>
      </c>
      <c r="J15" s="468">
        <v>0</v>
      </c>
      <c r="K15" s="468">
        <v>0</v>
      </c>
      <c r="L15" s="468">
        <v>0</v>
      </c>
      <c r="M15" s="468">
        <v>0</v>
      </c>
      <c r="N15" s="468">
        <v>0</v>
      </c>
      <c r="O15" s="468">
        <v>0</v>
      </c>
      <c r="P15" s="468">
        <v>0</v>
      </c>
      <c r="Q15" s="468">
        <v>0</v>
      </c>
      <c r="R15" s="468">
        <v>0</v>
      </c>
      <c r="S15" s="468">
        <v>0</v>
      </c>
      <c r="T15" s="468">
        <v>0</v>
      </c>
      <c r="U15" s="468">
        <v>0</v>
      </c>
      <c r="V15" s="468">
        <v>-13216</v>
      </c>
      <c r="W15" s="468">
        <v>0</v>
      </c>
      <c r="X15" s="468">
        <v>0</v>
      </c>
      <c r="Y15" s="468">
        <v>3093150</v>
      </c>
      <c r="Z15" s="468">
        <v>205213</v>
      </c>
      <c r="AA15" s="468">
        <v>0</v>
      </c>
      <c r="AB15" s="468">
        <v>2069276</v>
      </c>
      <c r="AC15" s="468">
        <v>673406</v>
      </c>
      <c r="AD15" s="313">
        <f t="shared" si="0"/>
        <v>-37531</v>
      </c>
    </row>
    <row r="16" spans="1:47">
      <c r="A16" s="314" t="s">
        <v>232</v>
      </c>
      <c r="B16" s="315" t="s">
        <v>431</v>
      </c>
      <c r="C16" s="468">
        <v>0</v>
      </c>
      <c r="D16" s="468">
        <v>1140491</v>
      </c>
      <c r="E16" s="468">
        <v>20826</v>
      </c>
      <c r="F16" s="468">
        <v>0</v>
      </c>
      <c r="G16" s="468">
        <v>0</v>
      </c>
      <c r="H16" s="468">
        <v>0</v>
      </c>
      <c r="I16" s="468">
        <v>0</v>
      </c>
      <c r="J16" s="468">
        <v>0</v>
      </c>
      <c r="K16" s="468">
        <v>0</v>
      </c>
      <c r="L16" s="468">
        <v>0</v>
      </c>
      <c r="M16" s="468">
        <v>0</v>
      </c>
      <c r="N16" s="468">
        <v>0</v>
      </c>
      <c r="O16" s="468">
        <v>0</v>
      </c>
      <c r="P16" s="468">
        <v>0</v>
      </c>
      <c r="Q16" s="468">
        <v>0</v>
      </c>
      <c r="R16" s="468">
        <v>0</v>
      </c>
      <c r="S16" s="468">
        <v>0</v>
      </c>
      <c r="T16" s="468">
        <v>0</v>
      </c>
      <c r="U16" s="468">
        <v>0</v>
      </c>
      <c r="V16" s="468">
        <v>130536</v>
      </c>
      <c r="W16" s="468">
        <v>0</v>
      </c>
      <c r="X16" s="468">
        <v>0</v>
      </c>
      <c r="Y16" s="468">
        <v>312245</v>
      </c>
      <c r="Z16" s="468">
        <v>0</v>
      </c>
      <c r="AA16" s="468">
        <v>0</v>
      </c>
      <c r="AB16" s="468">
        <v>500000</v>
      </c>
      <c r="AC16" s="468">
        <v>0</v>
      </c>
      <c r="AD16" s="313">
        <f t="shared" si="0"/>
        <v>2104098</v>
      </c>
    </row>
    <row r="17" spans="1:34" ht="15.6" customHeight="1">
      <c r="A17" s="491" t="s">
        <v>286</v>
      </c>
      <c r="B17" s="492" t="s">
        <v>547</v>
      </c>
      <c r="C17" s="458">
        <v>0</v>
      </c>
      <c r="D17" s="458">
        <v>0</v>
      </c>
      <c r="E17" s="458">
        <v>0</v>
      </c>
      <c r="F17" s="458">
        <v>0</v>
      </c>
      <c r="G17" s="458">
        <v>0</v>
      </c>
      <c r="H17" s="458">
        <v>0</v>
      </c>
      <c r="I17" s="458">
        <v>0</v>
      </c>
      <c r="J17" s="458">
        <v>0</v>
      </c>
      <c r="K17" s="458">
        <v>0</v>
      </c>
      <c r="L17" s="458">
        <v>0</v>
      </c>
      <c r="M17" s="458">
        <v>0</v>
      </c>
      <c r="N17" s="458">
        <v>0</v>
      </c>
      <c r="O17" s="458">
        <v>6939923</v>
      </c>
      <c r="P17" s="458">
        <v>0</v>
      </c>
      <c r="Q17" s="458">
        <v>0</v>
      </c>
      <c r="R17" s="458">
        <v>0</v>
      </c>
      <c r="S17" s="458">
        <v>0</v>
      </c>
      <c r="T17" s="458">
        <v>0</v>
      </c>
      <c r="U17" s="458">
        <v>0</v>
      </c>
      <c r="V17" s="458">
        <v>0</v>
      </c>
      <c r="W17" s="458">
        <v>0</v>
      </c>
      <c r="X17" s="458">
        <v>0</v>
      </c>
      <c r="Y17" s="458">
        <v>0</v>
      </c>
      <c r="Z17" s="458">
        <v>0</v>
      </c>
      <c r="AA17" s="458">
        <v>0</v>
      </c>
      <c r="AB17" s="458">
        <v>0</v>
      </c>
      <c r="AC17" s="458">
        <v>0</v>
      </c>
      <c r="AD17" s="313">
        <f t="shared" ref="AD17" si="1">SUM(C17:AC17)</f>
        <v>6939923</v>
      </c>
    </row>
    <row r="18" spans="1:34" ht="16.2" thickBot="1">
      <c r="A18" s="465"/>
      <c r="B18" s="466" t="s">
        <v>161</v>
      </c>
      <c r="C18" s="467">
        <f>SUM(C7:C17)</f>
        <v>-94730</v>
      </c>
      <c r="D18" s="467">
        <f t="shared" ref="D18:AC18" si="2">SUM(D7:D17)</f>
        <v>1116813</v>
      </c>
      <c r="E18" s="467">
        <f t="shared" si="2"/>
        <v>-1646671</v>
      </c>
      <c r="F18" s="467">
        <f t="shared" si="2"/>
        <v>-107830</v>
      </c>
      <c r="G18" s="467">
        <f t="shared" si="2"/>
        <v>-283391</v>
      </c>
      <c r="H18" s="467">
        <f t="shared" si="2"/>
        <v>0</v>
      </c>
      <c r="I18" s="467">
        <f t="shared" si="2"/>
        <v>0</v>
      </c>
      <c r="J18" s="467">
        <f t="shared" si="2"/>
        <v>0</v>
      </c>
      <c r="K18" s="467">
        <f t="shared" si="2"/>
        <v>0</v>
      </c>
      <c r="L18" s="467">
        <f t="shared" si="2"/>
        <v>-15602217</v>
      </c>
      <c r="M18" s="467">
        <f t="shared" si="2"/>
        <v>-502246</v>
      </c>
      <c r="N18" s="467">
        <f t="shared" si="2"/>
        <v>0</v>
      </c>
      <c r="O18" s="467">
        <f t="shared" si="2"/>
        <v>6939923</v>
      </c>
      <c r="P18" s="467">
        <f t="shared" si="2"/>
        <v>0</v>
      </c>
      <c r="Q18" s="467">
        <f t="shared" si="2"/>
        <v>0</v>
      </c>
      <c r="R18" s="467">
        <f t="shared" si="2"/>
        <v>0</v>
      </c>
      <c r="S18" s="467">
        <f t="shared" si="2"/>
        <v>0</v>
      </c>
      <c r="T18" s="467">
        <f t="shared" si="2"/>
        <v>0</v>
      </c>
      <c r="U18" s="467">
        <f t="shared" si="2"/>
        <v>-317845</v>
      </c>
      <c r="V18" s="467">
        <f t="shared" si="2"/>
        <v>-249020</v>
      </c>
      <c r="W18" s="467">
        <f t="shared" si="2"/>
        <v>-407566</v>
      </c>
      <c r="X18" s="467">
        <f t="shared" si="2"/>
        <v>0</v>
      </c>
      <c r="Y18" s="467">
        <f t="shared" si="2"/>
        <v>3750545</v>
      </c>
      <c r="Z18" s="467">
        <f t="shared" si="2"/>
        <v>1207451</v>
      </c>
      <c r="AA18" s="467">
        <f t="shared" si="2"/>
        <v>250844</v>
      </c>
      <c r="AB18" s="467">
        <f t="shared" si="2"/>
        <v>3030691</v>
      </c>
      <c r="AC18" s="467">
        <f t="shared" si="2"/>
        <v>2440875</v>
      </c>
      <c r="AD18" s="467">
        <f>SUM(AD7:AD17)</f>
        <v>-474374</v>
      </c>
      <c r="AG18" s="96"/>
    </row>
    <row r="19" spans="1:34" ht="16.2">
      <c r="A19" s="317"/>
      <c r="B19" s="318" t="s">
        <v>4</v>
      </c>
      <c r="C19" s="319">
        <v>-17926</v>
      </c>
      <c r="D19" s="319">
        <v>3983535</v>
      </c>
      <c r="E19" s="319">
        <v>-333263</v>
      </c>
      <c r="F19" s="319">
        <v>0</v>
      </c>
      <c r="G19" s="319">
        <v>0</v>
      </c>
      <c r="H19" s="319">
        <v>0</v>
      </c>
      <c r="I19" s="319">
        <v>0</v>
      </c>
      <c r="J19" s="319">
        <v>0</v>
      </c>
      <c r="K19" s="319">
        <v>0</v>
      </c>
      <c r="L19" s="319">
        <v>-2038</v>
      </c>
      <c r="M19" s="319">
        <v>0</v>
      </c>
      <c r="N19" s="319">
        <v>0</v>
      </c>
      <c r="O19" s="319">
        <v>2993059</v>
      </c>
      <c r="P19" s="319">
        <v>0</v>
      </c>
      <c r="Q19" s="319">
        <v>0</v>
      </c>
      <c r="R19" s="319">
        <v>0</v>
      </c>
      <c r="S19" s="319">
        <v>0</v>
      </c>
      <c r="T19" s="319">
        <v>0</v>
      </c>
      <c r="U19" s="319">
        <v>-5076</v>
      </c>
      <c r="V19" s="319">
        <v>435</v>
      </c>
      <c r="W19" s="319">
        <v>-420761</v>
      </c>
      <c r="X19" s="319">
        <v>0</v>
      </c>
      <c r="Y19" s="319">
        <v>2891030</v>
      </c>
      <c r="Z19" s="319">
        <v>1000468</v>
      </c>
      <c r="AA19" s="319">
        <v>175996</v>
      </c>
      <c r="AB19" s="319">
        <v>2086801</v>
      </c>
      <c r="AC19" s="319">
        <v>1363823</v>
      </c>
      <c r="AD19" s="421">
        <f>SUM(C19:AC19)</f>
        <v>13716083</v>
      </c>
      <c r="AF19" s="96"/>
      <c r="AH19" s="96"/>
    </row>
    <row r="20" spans="1:34" ht="16.2">
      <c r="A20" s="317"/>
      <c r="B20" s="320" t="s">
        <v>239</v>
      </c>
      <c r="C20" s="321">
        <v>-76804</v>
      </c>
      <c r="D20" s="321">
        <v>-3997118</v>
      </c>
      <c r="E20" s="321">
        <v>-1334186</v>
      </c>
      <c r="F20" s="321">
        <v>-107830</v>
      </c>
      <c r="G20" s="321">
        <v>-283391</v>
      </c>
      <c r="H20" s="321">
        <v>0</v>
      </c>
      <c r="I20" s="321">
        <v>0</v>
      </c>
      <c r="J20" s="321">
        <v>0</v>
      </c>
      <c r="K20" s="321">
        <v>0</v>
      </c>
      <c r="L20" s="321">
        <v>-15600179</v>
      </c>
      <c r="M20" s="321">
        <v>-502246</v>
      </c>
      <c r="N20" s="321">
        <v>0</v>
      </c>
      <c r="O20" s="321">
        <v>3946864</v>
      </c>
      <c r="P20" s="321">
        <v>0</v>
      </c>
      <c r="Q20" s="321">
        <v>0</v>
      </c>
      <c r="R20" s="321">
        <v>0</v>
      </c>
      <c r="S20" s="321">
        <v>0</v>
      </c>
      <c r="T20" s="321">
        <v>0</v>
      </c>
      <c r="U20" s="321">
        <v>-312769</v>
      </c>
      <c r="V20" s="321">
        <v>-379991</v>
      </c>
      <c r="W20" s="321">
        <v>13195</v>
      </c>
      <c r="X20" s="321">
        <v>0</v>
      </c>
      <c r="Y20" s="321">
        <v>547270</v>
      </c>
      <c r="Z20" s="321">
        <v>206776</v>
      </c>
      <c r="AA20" s="321">
        <v>74848</v>
      </c>
      <c r="AB20" s="321">
        <v>443890</v>
      </c>
      <c r="AC20" s="321">
        <v>1077052</v>
      </c>
      <c r="AD20" s="421">
        <f t="shared" si="0"/>
        <v>-16284619</v>
      </c>
      <c r="AF20" s="96"/>
      <c r="AH20" s="96"/>
    </row>
    <row r="21" spans="1:34" ht="16.8" thickBot="1">
      <c r="A21" s="317"/>
      <c r="B21" s="320" t="s">
        <v>35</v>
      </c>
      <c r="C21" s="321">
        <v>0</v>
      </c>
      <c r="D21" s="321">
        <v>1130396</v>
      </c>
      <c r="E21" s="321">
        <v>20778</v>
      </c>
      <c r="F21" s="321">
        <v>0</v>
      </c>
      <c r="G21" s="321">
        <v>0</v>
      </c>
      <c r="H21" s="321">
        <v>0</v>
      </c>
      <c r="I21" s="321">
        <v>0</v>
      </c>
      <c r="J21" s="321">
        <v>0</v>
      </c>
      <c r="K21" s="321">
        <v>0</v>
      </c>
      <c r="L21" s="321">
        <v>0</v>
      </c>
      <c r="M21" s="321">
        <v>0</v>
      </c>
      <c r="N21" s="321">
        <v>0</v>
      </c>
      <c r="O21" s="321">
        <v>0</v>
      </c>
      <c r="P21" s="321">
        <v>0</v>
      </c>
      <c r="Q21" s="321">
        <v>0</v>
      </c>
      <c r="R21" s="321">
        <v>0</v>
      </c>
      <c r="S21" s="321">
        <v>0</v>
      </c>
      <c r="T21" s="321">
        <v>0</v>
      </c>
      <c r="U21" s="321">
        <v>0</v>
      </c>
      <c r="V21" s="321">
        <v>130536</v>
      </c>
      <c r="W21" s="321">
        <v>0</v>
      </c>
      <c r="X21" s="321">
        <v>0</v>
      </c>
      <c r="Y21" s="321">
        <v>312245</v>
      </c>
      <c r="Z21" s="321">
        <v>207</v>
      </c>
      <c r="AA21" s="321">
        <v>0</v>
      </c>
      <c r="AB21" s="321">
        <v>500000</v>
      </c>
      <c r="AC21" s="321">
        <v>0</v>
      </c>
      <c r="AD21" s="421">
        <f t="shared" si="0"/>
        <v>2094162</v>
      </c>
      <c r="AF21" s="96"/>
      <c r="AH21" s="96"/>
    </row>
    <row r="22" spans="1:34" ht="16.2" thickBot="1">
      <c r="A22" s="322"/>
      <c r="B22" s="316" t="s">
        <v>264</v>
      </c>
      <c r="C22" s="361">
        <f>C18+C6</f>
        <v>22455096</v>
      </c>
      <c r="D22" s="361">
        <f t="shared" ref="D22:AC22" si="3">D18+D6</f>
        <v>751981508</v>
      </c>
      <c r="E22" s="361">
        <f t="shared" si="3"/>
        <v>46659095</v>
      </c>
      <c r="F22" s="361">
        <f t="shared" si="3"/>
        <v>70846298</v>
      </c>
      <c r="G22" s="361">
        <f t="shared" si="3"/>
        <v>9781921</v>
      </c>
      <c r="H22" s="361">
        <f t="shared" si="3"/>
        <v>3488221</v>
      </c>
      <c r="I22" s="361">
        <f t="shared" si="3"/>
        <v>9789513</v>
      </c>
      <c r="J22" s="361">
        <f t="shared" si="3"/>
        <v>8568414</v>
      </c>
      <c r="K22" s="361">
        <f t="shared" si="3"/>
        <v>39152551</v>
      </c>
      <c r="L22" s="361">
        <f>L18+L6</f>
        <v>452865737</v>
      </c>
      <c r="M22" s="361">
        <f t="shared" si="3"/>
        <v>277922096</v>
      </c>
      <c r="N22" s="361">
        <f t="shared" si="3"/>
        <v>37654403</v>
      </c>
      <c r="O22" s="361">
        <f t="shared" si="3"/>
        <v>6939923</v>
      </c>
      <c r="P22" s="361">
        <f t="shared" si="3"/>
        <v>24312362</v>
      </c>
      <c r="Q22" s="361">
        <f t="shared" si="3"/>
        <v>8422559</v>
      </c>
      <c r="R22" s="361">
        <f t="shared" si="3"/>
        <v>3607158</v>
      </c>
      <c r="S22" s="361">
        <f t="shared" si="3"/>
        <v>29589697</v>
      </c>
      <c r="T22" s="361">
        <f t="shared" si="3"/>
        <v>31490335</v>
      </c>
      <c r="U22" s="361">
        <f t="shared" si="3"/>
        <v>7242727</v>
      </c>
      <c r="V22" s="361">
        <f t="shared" si="3"/>
        <v>47459827</v>
      </c>
      <c r="W22" s="361">
        <f t="shared" si="3"/>
        <v>4675526</v>
      </c>
      <c r="X22" s="361">
        <f t="shared" si="3"/>
        <v>9399819</v>
      </c>
      <c r="Y22" s="361">
        <f t="shared" si="3"/>
        <v>26547311</v>
      </c>
      <c r="Z22" s="361">
        <f t="shared" si="3"/>
        <v>12765614</v>
      </c>
      <c r="AA22" s="361">
        <f t="shared" si="3"/>
        <v>1475236</v>
      </c>
      <c r="AB22" s="361">
        <f t="shared" si="3"/>
        <v>46083836</v>
      </c>
      <c r="AC22" s="361">
        <f t="shared" si="3"/>
        <v>34825372</v>
      </c>
      <c r="AD22" s="422">
        <f>AD18+AD6</f>
        <v>2026002155</v>
      </c>
      <c r="AG22" s="96"/>
    </row>
    <row r="23" spans="1:34" s="417" customFormat="1">
      <c r="A23" s="18"/>
      <c r="B23" s="18"/>
      <c r="C23" s="127"/>
      <c r="D23" s="127"/>
      <c r="E23" s="127"/>
      <c r="F23" s="127"/>
      <c r="G23" s="127"/>
      <c r="H23" s="127"/>
      <c r="I23" s="127"/>
      <c r="J23" s="127"/>
      <c r="K23" s="127"/>
      <c r="L23" s="127"/>
      <c r="M23" s="127"/>
      <c r="N23" s="127"/>
      <c r="O23" s="18"/>
      <c r="P23" s="127"/>
      <c r="Q23" s="127"/>
      <c r="R23" s="127"/>
      <c r="S23" s="127"/>
      <c r="T23" s="127"/>
      <c r="U23" s="127"/>
      <c r="V23" s="127"/>
      <c r="W23" s="127"/>
      <c r="X23" s="127"/>
      <c r="Y23" s="127"/>
      <c r="Z23" s="127"/>
      <c r="AA23" s="127"/>
      <c r="AB23" s="127"/>
      <c r="AC23" s="127"/>
      <c r="AD23" s="127"/>
      <c r="AE23" s="113"/>
      <c r="AF23" s="113"/>
      <c r="AG23" s="416"/>
      <c r="AH23" s="416"/>
    </row>
    <row r="24" spans="1:34">
      <c r="A24" s="113"/>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row>
    <row r="25" spans="1:34">
      <c r="A25" s="113"/>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row>
    <row r="26" spans="1:34">
      <c r="A26" s="113"/>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96"/>
    </row>
    <row r="27" spans="1:34">
      <c r="A27" s="113"/>
    </row>
    <row r="28" spans="1:34">
      <c r="A28" s="113"/>
    </row>
    <row r="29" spans="1:34">
      <c r="A29" s="113"/>
    </row>
    <row r="30" spans="1:34">
      <c r="A30" s="113"/>
    </row>
    <row r="31" spans="1:34">
      <c r="A31" s="113"/>
    </row>
    <row r="32" spans="1:34">
      <c r="A32" s="113"/>
    </row>
    <row r="33" spans="1:30">
      <c r="A33" s="113"/>
    </row>
    <row r="34" spans="1:30">
      <c r="A34" s="113"/>
    </row>
    <row r="35" spans="1:30">
      <c r="A35" s="113"/>
    </row>
    <row r="36" spans="1:30">
      <c r="A36" s="113"/>
    </row>
    <row r="37" spans="1:30" s="109" customFormat="1">
      <c r="A37" s="323"/>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row>
    <row r="38" spans="1:30" s="109" customFormat="1">
      <c r="A38" s="32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row>
    <row r="39" spans="1:30" s="324" customFormat="1">
      <c r="A39" s="323"/>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row>
    <row r="40" spans="1:30" s="324" customFormat="1">
      <c r="A40" s="323"/>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row>
    <row r="41" spans="1:30" s="324" customFormat="1">
      <c r="A41" s="323"/>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row>
    <row r="42" spans="1:30" s="291" customFormat="1">
      <c r="A42" s="323"/>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row>
    <row r="64" spans="31:31">
      <c r="AE64" s="325"/>
    </row>
    <row r="65" spans="31:31">
      <c r="AE65" s="325"/>
    </row>
    <row r="66" spans="31:31">
      <c r="AE66" s="325"/>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zoomScale="80" zoomScaleNormal="80" workbookViewId="0">
      <pane xSplit="3" ySplit="4" topLeftCell="D23" activePane="bottomRight" state="frozen"/>
      <selection activeCell="G35" sqref="G35"/>
      <selection pane="topRight" activeCell="G35" sqref="G35"/>
      <selection pane="bottomLeft" activeCell="G35" sqref="G35"/>
      <selection pane="bottomRight" activeCell="M16" sqref="M16"/>
    </sheetView>
  </sheetViews>
  <sheetFormatPr defaultColWidth="9.109375" defaultRowHeight="18" customHeight="1"/>
  <cols>
    <col min="1" max="1" width="12.109375" style="69" customWidth="1"/>
    <col min="2" max="2" width="50.88671875" style="69" bestFit="1" customWidth="1"/>
    <col min="3" max="3" width="18.109375" style="80" bestFit="1" customWidth="1"/>
    <col min="4" max="4" width="20" style="80" customWidth="1"/>
    <col min="5" max="5" width="18.5546875" style="80" customWidth="1"/>
    <col min="6" max="6" width="24.88671875" style="81" bestFit="1" customWidth="1"/>
    <col min="7" max="7" width="16.109375" style="81" customWidth="1"/>
    <col min="8" max="8" width="14.33203125" style="81" customWidth="1"/>
    <col min="9" max="9" width="18.109375" style="80" bestFit="1" customWidth="1"/>
    <col min="10" max="10" width="16.5546875" style="80" bestFit="1" customWidth="1"/>
    <col min="11" max="11" width="18.109375" style="80" bestFit="1" customWidth="1"/>
    <col min="12" max="12" width="17.109375" style="80" bestFit="1" customWidth="1"/>
    <col min="13" max="13" width="16" style="68" customWidth="1"/>
    <col min="14" max="14" width="17.33203125" style="69" bestFit="1" customWidth="1"/>
    <col min="15" max="15" width="16.88671875" style="69" customWidth="1"/>
    <col min="16" max="16" width="15.5546875" style="69" bestFit="1" customWidth="1"/>
    <col min="17" max="17" width="11.6640625" style="69" bestFit="1" customWidth="1"/>
    <col min="18" max="16384" width="9.109375" style="69"/>
  </cols>
  <sheetData>
    <row r="1" spans="1:16" s="65" customFormat="1" ht="18" customHeight="1">
      <c r="A1" s="586" t="s">
        <v>3</v>
      </c>
      <c r="B1" s="586"/>
      <c r="C1" s="586"/>
      <c r="D1" s="586"/>
      <c r="E1" s="586"/>
      <c r="F1" s="586"/>
      <c r="G1" s="586"/>
      <c r="H1" s="586"/>
      <c r="I1" s="586"/>
      <c r="J1" s="586"/>
      <c r="K1" s="586"/>
      <c r="L1" s="586"/>
      <c r="M1" s="119"/>
    </row>
    <row r="2" spans="1:16" s="67" customFormat="1" ht="18" customHeight="1">
      <c r="A2" s="587" t="s">
        <v>212</v>
      </c>
      <c r="B2" s="587"/>
      <c r="C2" s="587"/>
      <c r="D2" s="587"/>
      <c r="E2" s="587"/>
      <c r="F2" s="587"/>
      <c r="G2" s="587"/>
      <c r="H2" s="587"/>
      <c r="I2" s="587"/>
      <c r="J2" s="587"/>
      <c r="K2" s="587"/>
      <c r="L2" s="587"/>
      <c r="M2" s="120"/>
    </row>
    <row r="3" spans="1:16" s="67" customFormat="1" ht="18" customHeight="1">
      <c r="A3" s="588" t="s">
        <v>544</v>
      </c>
      <c r="B3" s="588"/>
      <c r="C3" s="588"/>
      <c r="D3" s="588"/>
      <c r="E3" s="588"/>
      <c r="F3" s="588"/>
      <c r="G3" s="588"/>
      <c r="H3" s="588"/>
      <c r="I3" s="588"/>
      <c r="J3" s="588"/>
      <c r="K3" s="588"/>
      <c r="L3" s="588"/>
      <c r="M3" s="120"/>
    </row>
    <row r="4" spans="1:16" s="71" customFormat="1" ht="31.2">
      <c r="A4" s="452"/>
      <c r="B4" s="453"/>
      <c r="C4" s="123" t="s">
        <v>213</v>
      </c>
      <c r="D4" s="123" t="s">
        <v>161</v>
      </c>
      <c r="E4" s="470" t="s">
        <v>240</v>
      </c>
      <c r="F4" s="123" t="s">
        <v>218</v>
      </c>
      <c r="G4" s="123" t="s">
        <v>160</v>
      </c>
      <c r="H4" s="470" t="s">
        <v>32</v>
      </c>
      <c r="I4" s="123" t="s">
        <v>47</v>
      </c>
      <c r="J4" s="123" t="s">
        <v>48</v>
      </c>
      <c r="K4" s="124" t="s">
        <v>33</v>
      </c>
      <c r="L4" s="124" t="s">
        <v>34</v>
      </c>
      <c r="M4" s="120"/>
    </row>
    <row r="5" spans="1:16" s="63" customFormat="1" ht="18" customHeight="1">
      <c r="A5" s="125" t="s">
        <v>23</v>
      </c>
      <c r="B5" s="126" t="s">
        <v>7</v>
      </c>
      <c r="C5" s="127">
        <v>21297356</v>
      </c>
      <c r="D5" s="127">
        <f>E5+G5</f>
        <v>638312</v>
      </c>
      <c r="E5" s="127">
        <v>603001</v>
      </c>
      <c r="F5" s="362" t="s">
        <v>288</v>
      </c>
      <c r="G5" s="127">
        <v>35311</v>
      </c>
      <c r="H5" s="129" t="s">
        <v>548</v>
      </c>
      <c r="I5" s="127">
        <v>21935668</v>
      </c>
      <c r="J5" s="127">
        <v>22033418.609999992</v>
      </c>
      <c r="K5" s="127">
        <v>21773370</v>
      </c>
      <c r="L5" s="127">
        <f>I5-K5</f>
        <v>162298</v>
      </c>
      <c r="M5" s="130">
        <f>I5-C5-D5</f>
        <v>0</v>
      </c>
      <c r="O5" s="352"/>
    </row>
    <row r="6" spans="1:16" s="72" customFormat="1" ht="7.5" customHeight="1">
      <c r="A6" s="125"/>
      <c r="B6" s="126"/>
      <c r="C6" s="127"/>
      <c r="D6" s="127"/>
      <c r="E6" s="127"/>
      <c r="F6" s="362"/>
      <c r="G6" s="129"/>
      <c r="H6" s="129"/>
      <c r="I6" s="127"/>
      <c r="J6" s="127"/>
      <c r="K6" s="127"/>
      <c r="L6" s="127"/>
      <c r="M6" s="130">
        <f t="shared" ref="M6:M56" si="0">I6-C6-D6</f>
        <v>0</v>
      </c>
      <c r="O6" s="352"/>
    </row>
    <row r="7" spans="1:16" s="73" customFormat="1" ht="18" customHeight="1">
      <c r="A7" s="131" t="s">
        <v>265</v>
      </c>
      <c r="B7" s="132"/>
      <c r="C7" s="133">
        <f>C5</f>
        <v>21297356</v>
      </c>
      <c r="D7" s="133">
        <f>D5</f>
        <v>638312</v>
      </c>
      <c r="E7" s="133">
        <v>603001</v>
      </c>
      <c r="F7" s="363"/>
      <c r="G7" s="134">
        <f>G5</f>
        <v>35311</v>
      </c>
      <c r="H7" s="134"/>
      <c r="I7" s="133">
        <f>I5</f>
        <v>21935668</v>
      </c>
      <c r="J7" s="133">
        <f>J5</f>
        <v>22033418.609999992</v>
      </c>
      <c r="K7" s="133">
        <f>K5</f>
        <v>21773370</v>
      </c>
      <c r="L7" s="133">
        <f>L5</f>
        <v>162298</v>
      </c>
      <c r="M7" s="130">
        <f t="shared" si="0"/>
        <v>0</v>
      </c>
      <c r="N7" s="63"/>
      <c r="O7" s="352"/>
      <c r="P7" s="63"/>
    </row>
    <row r="8" spans="1:16" s="64" customFormat="1" ht="18" customHeight="1">
      <c r="A8" s="135" t="s">
        <v>24</v>
      </c>
      <c r="B8" s="126" t="s">
        <v>8</v>
      </c>
      <c r="C8" s="127">
        <v>548765797</v>
      </c>
      <c r="D8" s="127">
        <f>E8+G8</f>
        <v>152504112</v>
      </c>
      <c r="E8" s="127">
        <v>152504112</v>
      </c>
      <c r="F8" s="362" t="s">
        <v>499</v>
      </c>
      <c r="G8" s="127">
        <v>0</v>
      </c>
      <c r="H8" s="129"/>
      <c r="I8" s="127">
        <v>701269909</v>
      </c>
      <c r="J8" s="127">
        <v>664583943.49997222</v>
      </c>
      <c r="K8" s="127">
        <v>678713894</v>
      </c>
      <c r="L8" s="127">
        <f t="shared" ref="L8:L19" si="1">I8-K8</f>
        <v>22556015</v>
      </c>
      <c r="M8" s="130">
        <f>I8-C8-D8</f>
        <v>0</v>
      </c>
      <c r="N8" s="63"/>
      <c r="O8" s="352"/>
      <c r="P8" s="63"/>
    </row>
    <row r="9" spans="1:16" s="64" customFormat="1" ht="18" customHeight="1">
      <c r="A9" s="135" t="s">
        <v>25</v>
      </c>
      <c r="B9" s="126" t="s">
        <v>9</v>
      </c>
      <c r="C9" s="127">
        <v>48154810</v>
      </c>
      <c r="D9" s="127">
        <f t="shared" ref="D9:D19" si="2">E9+G9</f>
        <v>533848</v>
      </c>
      <c r="E9" s="127">
        <v>533848</v>
      </c>
      <c r="F9" s="362" t="s">
        <v>299</v>
      </c>
      <c r="G9" s="127">
        <v>0</v>
      </c>
      <c r="H9" s="129"/>
      <c r="I9" s="127">
        <v>48688658</v>
      </c>
      <c r="J9" s="127">
        <v>44536539.460000522</v>
      </c>
      <c r="K9" s="127">
        <v>47815323</v>
      </c>
      <c r="L9" s="127">
        <f t="shared" si="1"/>
        <v>873335</v>
      </c>
      <c r="M9" s="130">
        <f>I9-C9-D9</f>
        <v>0</v>
      </c>
      <c r="N9" s="63"/>
      <c r="O9" s="352"/>
      <c r="P9" s="63"/>
    </row>
    <row r="10" spans="1:16" s="64" customFormat="1" ht="18" customHeight="1">
      <c r="A10" s="135" t="s">
        <v>26</v>
      </c>
      <c r="B10" s="126" t="s">
        <v>179</v>
      </c>
      <c r="C10" s="127">
        <v>54852504</v>
      </c>
      <c r="D10" s="127">
        <f t="shared" si="2"/>
        <v>19356124</v>
      </c>
      <c r="E10" s="127">
        <v>19356124</v>
      </c>
      <c r="F10" s="362" t="s">
        <v>297</v>
      </c>
      <c r="G10" s="127">
        <v>0</v>
      </c>
      <c r="H10" s="129"/>
      <c r="I10" s="127">
        <v>74208628</v>
      </c>
      <c r="J10" s="127">
        <v>71738496.270000026</v>
      </c>
      <c r="K10" s="127">
        <v>74150389</v>
      </c>
      <c r="L10" s="127">
        <f t="shared" si="1"/>
        <v>58239</v>
      </c>
      <c r="M10" s="130">
        <f t="shared" si="0"/>
        <v>0</v>
      </c>
      <c r="N10" s="63"/>
      <c r="O10" s="352"/>
      <c r="P10" s="63"/>
    </row>
    <row r="11" spans="1:16" s="64" customFormat="1" ht="18" customHeight="1">
      <c r="A11" s="135" t="s">
        <v>27</v>
      </c>
      <c r="B11" s="126" t="s">
        <v>180</v>
      </c>
      <c r="C11" s="127">
        <v>10065312</v>
      </c>
      <c r="D11" s="127">
        <f t="shared" si="2"/>
        <v>2900000</v>
      </c>
      <c r="E11" s="127">
        <v>2900000</v>
      </c>
      <c r="F11" s="362"/>
      <c r="G11" s="127">
        <v>0</v>
      </c>
      <c r="H11" s="129"/>
      <c r="I11" s="127">
        <v>12965312</v>
      </c>
      <c r="J11" s="127">
        <v>11355044.230000002</v>
      </c>
      <c r="K11" s="127">
        <v>12965312</v>
      </c>
      <c r="L11" s="127">
        <f t="shared" si="1"/>
        <v>0</v>
      </c>
      <c r="M11" s="130">
        <f t="shared" si="0"/>
        <v>0</v>
      </c>
      <c r="N11" s="63"/>
      <c r="O11" s="352"/>
      <c r="P11" s="63"/>
    </row>
    <row r="12" spans="1:16" s="64" customFormat="1" ht="18" customHeight="1">
      <c r="A12" s="135" t="s">
        <v>28</v>
      </c>
      <c r="B12" s="126" t="s">
        <v>181</v>
      </c>
      <c r="C12" s="127">
        <v>3488221</v>
      </c>
      <c r="D12" s="127">
        <f t="shared" si="2"/>
        <v>1000000</v>
      </c>
      <c r="E12" s="127">
        <v>1000000</v>
      </c>
      <c r="F12" s="362"/>
      <c r="G12" s="127">
        <v>0</v>
      </c>
      <c r="H12" s="129"/>
      <c r="I12" s="127">
        <v>4488221</v>
      </c>
      <c r="J12" s="127">
        <v>4380073.2</v>
      </c>
      <c r="K12" s="127">
        <v>4488221</v>
      </c>
      <c r="L12" s="127">
        <f t="shared" si="1"/>
        <v>0</v>
      </c>
      <c r="M12" s="130">
        <f t="shared" si="0"/>
        <v>0</v>
      </c>
      <c r="N12" s="63"/>
      <c r="O12" s="352"/>
      <c r="P12" s="63"/>
    </row>
    <row r="13" spans="1:16" s="64" customFormat="1" ht="18" customHeight="1">
      <c r="A13" s="135" t="s">
        <v>112</v>
      </c>
      <c r="B13" s="126" t="s">
        <v>11</v>
      </c>
      <c r="C13" s="127">
        <v>9743396</v>
      </c>
      <c r="D13" s="127">
        <f t="shared" si="2"/>
        <v>624265</v>
      </c>
      <c r="E13" s="127">
        <v>624265</v>
      </c>
      <c r="F13" s="362"/>
      <c r="G13" s="127">
        <v>0</v>
      </c>
      <c r="H13" s="129"/>
      <c r="I13" s="127">
        <v>10367661</v>
      </c>
      <c r="J13" s="127">
        <v>8020488.6199999936</v>
      </c>
      <c r="K13" s="127">
        <v>8616428</v>
      </c>
      <c r="L13" s="127">
        <f t="shared" si="1"/>
        <v>1751233</v>
      </c>
      <c r="M13" s="130">
        <f t="shared" si="0"/>
        <v>0</v>
      </c>
      <c r="N13" s="63"/>
      <c r="O13" s="352"/>
      <c r="P13" s="63"/>
    </row>
    <row r="14" spans="1:16" s="64" customFormat="1" ht="18" customHeight="1">
      <c r="A14" s="135" t="s">
        <v>113</v>
      </c>
      <c r="B14" s="126" t="s">
        <v>182</v>
      </c>
      <c r="C14" s="127">
        <v>8616280</v>
      </c>
      <c r="D14" s="127">
        <f t="shared" si="2"/>
        <v>6909784</v>
      </c>
      <c r="E14" s="127">
        <v>6309784</v>
      </c>
      <c r="F14" s="362" t="s">
        <v>296</v>
      </c>
      <c r="G14" s="127">
        <v>600000</v>
      </c>
      <c r="H14" s="129" t="s">
        <v>175</v>
      </c>
      <c r="I14" s="127">
        <v>15526064</v>
      </c>
      <c r="J14" s="127">
        <v>15423717.570000013</v>
      </c>
      <c r="K14" s="127">
        <v>14255217</v>
      </c>
      <c r="L14" s="127">
        <f t="shared" si="1"/>
        <v>1270847</v>
      </c>
      <c r="M14" s="130">
        <f t="shared" si="0"/>
        <v>0</v>
      </c>
      <c r="N14" s="63"/>
      <c r="O14" s="352"/>
      <c r="P14" s="63"/>
    </row>
    <row r="15" spans="1:16" s="64" customFormat="1" ht="18" customHeight="1">
      <c r="A15" s="135" t="s">
        <v>114</v>
      </c>
      <c r="B15" s="126" t="s">
        <v>183</v>
      </c>
      <c r="C15" s="127">
        <v>46082699</v>
      </c>
      <c r="D15" s="127">
        <f t="shared" si="2"/>
        <v>-3744106</v>
      </c>
      <c r="E15" s="127">
        <v>-3744106</v>
      </c>
      <c r="F15" s="362" t="s">
        <v>306</v>
      </c>
      <c r="G15" s="127">
        <v>0</v>
      </c>
      <c r="H15" s="129"/>
      <c r="I15" s="127">
        <v>42338593</v>
      </c>
      <c r="J15" s="127">
        <v>43349350.380000025</v>
      </c>
      <c r="K15" s="127">
        <v>42356061</v>
      </c>
      <c r="L15" s="127">
        <f t="shared" si="1"/>
        <v>-17468</v>
      </c>
      <c r="M15" s="130">
        <f t="shared" si="0"/>
        <v>0</v>
      </c>
      <c r="N15" s="63"/>
      <c r="O15" s="352"/>
      <c r="P15" s="63"/>
    </row>
    <row r="16" spans="1:16" s="64" customFormat="1" ht="18" customHeight="1">
      <c r="A16" s="135" t="s">
        <v>115</v>
      </c>
      <c r="B16" s="126" t="s">
        <v>184</v>
      </c>
      <c r="C16" s="127">
        <v>421563615</v>
      </c>
      <c r="D16" s="127">
        <f t="shared" si="2"/>
        <v>30625702</v>
      </c>
      <c r="E16" s="127">
        <v>30625702</v>
      </c>
      <c r="F16" s="362" t="s">
        <v>500</v>
      </c>
      <c r="G16" s="127">
        <v>0</v>
      </c>
      <c r="H16" s="129"/>
      <c r="I16" s="127">
        <v>452189317</v>
      </c>
      <c r="J16" s="127">
        <v>437231107.18000048</v>
      </c>
      <c r="K16" s="127">
        <v>442613406</v>
      </c>
      <c r="L16" s="127">
        <f t="shared" si="1"/>
        <v>9575911</v>
      </c>
      <c r="M16" s="130">
        <f t="shared" si="0"/>
        <v>0</v>
      </c>
      <c r="N16" s="63"/>
      <c r="O16" s="352"/>
      <c r="P16" s="63"/>
    </row>
    <row r="17" spans="1:16" s="64" customFormat="1" ht="18" customHeight="1">
      <c r="A17" s="135" t="s">
        <v>116</v>
      </c>
      <c r="B17" s="126" t="s">
        <v>185</v>
      </c>
      <c r="C17" s="127">
        <v>269243512</v>
      </c>
      <c r="D17" s="127">
        <f t="shared" si="2"/>
        <v>-2222945</v>
      </c>
      <c r="E17" s="127">
        <v>-2222945</v>
      </c>
      <c r="F17" s="362" t="s">
        <v>300</v>
      </c>
      <c r="G17" s="127">
        <v>0</v>
      </c>
      <c r="H17" s="129"/>
      <c r="I17" s="127">
        <v>267020567</v>
      </c>
      <c r="J17" s="127">
        <v>266902617.34000006</v>
      </c>
      <c r="K17" s="127">
        <v>266853912</v>
      </c>
      <c r="L17" s="127">
        <f t="shared" si="1"/>
        <v>166655</v>
      </c>
      <c r="M17" s="130">
        <f t="shared" si="0"/>
        <v>0</v>
      </c>
      <c r="N17" s="63"/>
      <c r="O17" s="352"/>
      <c r="P17" s="63"/>
    </row>
    <row r="18" spans="1:16" s="64" customFormat="1" ht="18" customHeight="1">
      <c r="A18" s="135" t="s">
        <v>117</v>
      </c>
      <c r="B18" s="126" t="s">
        <v>186</v>
      </c>
      <c r="C18" s="127">
        <v>12371835</v>
      </c>
      <c r="D18" s="127">
        <f t="shared" si="2"/>
        <v>230000</v>
      </c>
      <c r="E18" s="127">
        <v>230000</v>
      </c>
      <c r="F18" s="362" t="s">
        <v>175</v>
      </c>
      <c r="G18" s="127">
        <v>0</v>
      </c>
      <c r="H18" s="129"/>
      <c r="I18" s="127">
        <v>12601835</v>
      </c>
      <c r="J18" s="127">
        <v>12195384.670000002</v>
      </c>
      <c r="K18" s="127">
        <v>11971026</v>
      </c>
      <c r="L18" s="127">
        <f t="shared" si="1"/>
        <v>630809</v>
      </c>
      <c r="M18" s="130">
        <f t="shared" si="0"/>
        <v>0</v>
      </c>
      <c r="N18" s="63"/>
      <c r="O18" s="352"/>
      <c r="P18" s="63"/>
    </row>
    <row r="19" spans="1:16" s="64" customFormat="1" ht="18" customHeight="1">
      <c r="A19" s="135" t="s">
        <v>118</v>
      </c>
      <c r="B19" s="136" t="s">
        <v>202</v>
      </c>
      <c r="C19" s="127">
        <v>0</v>
      </c>
      <c r="D19" s="127">
        <f t="shared" si="2"/>
        <v>0</v>
      </c>
      <c r="E19" s="127">
        <v>0</v>
      </c>
      <c r="F19" s="362"/>
      <c r="G19" s="127">
        <v>0</v>
      </c>
      <c r="H19" s="129"/>
      <c r="I19" s="127">
        <v>0</v>
      </c>
      <c r="J19" s="127">
        <v>0</v>
      </c>
      <c r="K19" s="127">
        <v>0</v>
      </c>
      <c r="L19" s="127">
        <f t="shared" si="1"/>
        <v>0</v>
      </c>
      <c r="M19" s="130">
        <f t="shared" si="0"/>
        <v>0</v>
      </c>
      <c r="N19" s="63"/>
      <c r="O19" s="352"/>
      <c r="P19" s="63"/>
    </row>
    <row r="20" spans="1:16" s="74" customFormat="1" ht="7.5" customHeight="1">
      <c r="A20" s="135"/>
      <c r="B20" s="136"/>
      <c r="C20" s="127"/>
      <c r="D20" s="127"/>
      <c r="E20" s="127"/>
      <c r="F20" s="362"/>
      <c r="G20" s="128"/>
      <c r="H20" s="128"/>
      <c r="I20" s="127"/>
      <c r="J20" s="127"/>
      <c r="K20" s="127"/>
      <c r="L20" s="127"/>
      <c r="M20" s="130">
        <f t="shared" si="0"/>
        <v>0</v>
      </c>
      <c r="N20" s="72"/>
      <c r="O20" s="352"/>
      <c r="P20" s="72"/>
    </row>
    <row r="21" spans="1:16" s="73" customFormat="1" ht="18" customHeight="1">
      <c r="A21" s="131" t="s">
        <v>266</v>
      </c>
      <c r="B21" s="132"/>
      <c r="C21" s="133">
        <f>SUM(C8:C19)</f>
        <v>1432947981</v>
      </c>
      <c r="D21" s="133">
        <f>SUM(D8:D19)</f>
        <v>208716784</v>
      </c>
      <c r="E21" s="133">
        <v>208116784</v>
      </c>
      <c r="F21" s="363"/>
      <c r="G21" s="134">
        <f>SUM(G8:G20)</f>
        <v>600000</v>
      </c>
      <c r="H21" s="134"/>
      <c r="I21" s="133">
        <f>SUM(I8:I19)</f>
        <v>1641664765</v>
      </c>
      <c r="J21" s="133">
        <f>SUM(J8:J19)</f>
        <v>1579716762.4199736</v>
      </c>
      <c r="K21" s="133">
        <f>SUM(K8:K19)</f>
        <v>1604799189</v>
      </c>
      <c r="L21" s="133">
        <f>SUM(L8:L19)</f>
        <v>36865576</v>
      </c>
      <c r="M21" s="130">
        <f t="shared" si="0"/>
        <v>0</v>
      </c>
      <c r="O21" s="352"/>
      <c r="P21" s="63"/>
    </row>
    <row r="22" spans="1:16" s="64" customFormat="1" ht="18" customHeight="1">
      <c r="A22" s="135" t="s">
        <v>29</v>
      </c>
      <c r="B22" s="126" t="s">
        <v>14</v>
      </c>
      <c r="C22" s="127">
        <v>21001890</v>
      </c>
      <c r="D22" s="127">
        <f t="shared" ref="D22:D27" si="3">E22+G22</f>
        <v>-30000</v>
      </c>
      <c r="E22" s="127">
        <v>5000</v>
      </c>
      <c r="F22" s="362" t="s">
        <v>402</v>
      </c>
      <c r="G22" s="127">
        <v>-35000</v>
      </c>
      <c r="H22" s="129" t="s">
        <v>175</v>
      </c>
      <c r="I22" s="127">
        <v>20971890</v>
      </c>
      <c r="J22" s="127">
        <v>20736646.410000004</v>
      </c>
      <c r="K22" s="127">
        <v>21003462</v>
      </c>
      <c r="L22" s="127">
        <f t="shared" ref="L22:L27" si="4">I22-K22</f>
        <v>-31572</v>
      </c>
      <c r="M22" s="130">
        <f t="shared" si="0"/>
        <v>0</v>
      </c>
      <c r="N22" s="63"/>
      <c r="O22" s="352"/>
      <c r="P22" s="63"/>
    </row>
    <row r="23" spans="1:16" s="64" customFormat="1" ht="18" customHeight="1">
      <c r="A23" s="135" t="s">
        <v>119</v>
      </c>
      <c r="B23" s="126" t="s">
        <v>15</v>
      </c>
      <c r="C23" s="127">
        <v>8422558</v>
      </c>
      <c r="D23" s="127">
        <f t="shared" si="3"/>
        <v>-595000</v>
      </c>
      <c r="E23" s="127">
        <v>5000</v>
      </c>
      <c r="F23" s="362" t="s">
        <v>402</v>
      </c>
      <c r="G23" s="127">
        <v>-600000</v>
      </c>
      <c r="H23" s="129" t="s">
        <v>175</v>
      </c>
      <c r="I23" s="127">
        <v>7827558</v>
      </c>
      <c r="J23" s="127">
        <v>7000029.0799999991</v>
      </c>
      <c r="K23" s="127">
        <v>8424641</v>
      </c>
      <c r="L23" s="127">
        <f t="shared" si="4"/>
        <v>-597083</v>
      </c>
      <c r="M23" s="130">
        <f t="shared" si="0"/>
        <v>0</v>
      </c>
      <c r="N23" s="63"/>
      <c r="O23" s="352"/>
      <c r="P23" s="63"/>
    </row>
    <row r="24" spans="1:16" s="64" customFormat="1" ht="18" customHeight="1">
      <c r="A24" s="135" t="s">
        <v>120</v>
      </c>
      <c r="B24" s="126" t="s">
        <v>16</v>
      </c>
      <c r="C24" s="127">
        <v>2610245</v>
      </c>
      <c r="D24" s="127">
        <f t="shared" si="3"/>
        <v>0</v>
      </c>
      <c r="E24" s="127">
        <v>0</v>
      </c>
      <c r="F24" s="362"/>
      <c r="G24" s="127">
        <v>0</v>
      </c>
      <c r="H24" s="129"/>
      <c r="I24" s="127">
        <v>2610245</v>
      </c>
      <c r="J24" s="127">
        <v>2440596.7599999998</v>
      </c>
      <c r="K24" s="127">
        <v>2610245</v>
      </c>
      <c r="L24" s="127">
        <f t="shared" si="4"/>
        <v>0</v>
      </c>
      <c r="M24" s="130">
        <f t="shared" si="0"/>
        <v>0</v>
      </c>
      <c r="N24" s="63"/>
      <c r="O24" s="352"/>
      <c r="P24" s="63"/>
    </row>
    <row r="25" spans="1:16" s="64" customFormat="1" ht="18" customHeight="1">
      <c r="A25" s="135" t="s">
        <v>102</v>
      </c>
      <c r="B25" s="126" t="s">
        <v>150</v>
      </c>
      <c r="C25" s="127">
        <v>3155510</v>
      </c>
      <c r="D25" s="127">
        <f t="shared" si="3"/>
        <v>1604077</v>
      </c>
      <c r="E25" s="127">
        <v>1604077</v>
      </c>
      <c r="F25" s="362" t="s">
        <v>501</v>
      </c>
      <c r="G25" s="127">
        <v>0</v>
      </c>
      <c r="H25" s="129"/>
      <c r="I25" s="127">
        <v>4759587</v>
      </c>
      <c r="J25" s="127">
        <v>4397250.4900000049</v>
      </c>
      <c r="K25" s="127">
        <v>4246939</v>
      </c>
      <c r="L25" s="127">
        <f t="shared" si="4"/>
        <v>512648</v>
      </c>
      <c r="M25" s="130">
        <f>I25-C25-D25</f>
        <v>0</v>
      </c>
      <c r="N25" s="63"/>
      <c r="O25" s="352"/>
      <c r="P25" s="63"/>
    </row>
    <row r="26" spans="1:16" s="64" customFormat="1" ht="18" customHeight="1">
      <c r="A26" s="135" t="s">
        <v>103</v>
      </c>
      <c r="B26" s="126" t="s">
        <v>380</v>
      </c>
      <c r="C26" s="127">
        <v>26075221</v>
      </c>
      <c r="D26" s="127">
        <f t="shared" si="3"/>
        <v>31409782</v>
      </c>
      <c r="E26" s="127">
        <v>31409782</v>
      </c>
      <c r="F26" s="362" t="s">
        <v>502</v>
      </c>
      <c r="G26" s="127">
        <v>0</v>
      </c>
      <c r="H26" s="129"/>
      <c r="I26" s="127">
        <v>57485003</v>
      </c>
      <c r="J26" s="127">
        <v>53386252.030000009</v>
      </c>
      <c r="K26" s="127">
        <v>57083944</v>
      </c>
      <c r="L26" s="127">
        <f t="shared" si="4"/>
        <v>401059</v>
      </c>
      <c r="M26" s="130">
        <f t="shared" si="0"/>
        <v>0</v>
      </c>
      <c r="N26" s="63"/>
      <c r="O26" s="352"/>
      <c r="P26" s="63"/>
    </row>
    <row r="27" spans="1:16" s="64" customFormat="1" ht="18" customHeight="1">
      <c r="A27" s="135" t="s">
        <v>121</v>
      </c>
      <c r="B27" s="126" t="s">
        <v>151</v>
      </c>
      <c r="C27" s="127">
        <v>1887363</v>
      </c>
      <c r="D27" s="127">
        <f t="shared" si="3"/>
        <v>4390379</v>
      </c>
      <c r="E27" s="127">
        <v>4390379</v>
      </c>
      <c r="F27" s="128" t="s">
        <v>517</v>
      </c>
      <c r="G27" s="127">
        <v>0</v>
      </c>
      <c r="H27" s="129"/>
      <c r="I27" s="127">
        <v>6277742</v>
      </c>
      <c r="J27" s="127">
        <v>3687092.0199999935</v>
      </c>
      <c r="K27" s="127">
        <v>6254061</v>
      </c>
      <c r="L27" s="127">
        <f t="shared" si="4"/>
        <v>23681</v>
      </c>
      <c r="M27" s="130">
        <f t="shared" si="0"/>
        <v>0</v>
      </c>
      <c r="N27" s="63"/>
      <c r="O27" s="352"/>
      <c r="P27" s="63"/>
    </row>
    <row r="28" spans="1:16" s="74" customFormat="1" ht="7.5" customHeight="1">
      <c r="A28" s="135"/>
      <c r="B28" s="126"/>
      <c r="C28" s="127"/>
      <c r="D28" s="127"/>
      <c r="E28" s="127"/>
      <c r="F28" s="362"/>
      <c r="G28" s="128"/>
      <c r="H28" s="128"/>
      <c r="I28" s="127"/>
      <c r="J28" s="127"/>
      <c r="K28" s="127"/>
      <c r="L28" s="127"/>
      <c r="M28" s="130">
        <f t="shared" si="0"/>
        <v>0</v>
      </c>
      <c r="N28" s="72"/>
      <c r="O28" s="352"/>
      <c r="P28" s="72"/>
    </row>
    <row r="29" spans="1:16" s="73" customFormat="1" ht="18" customHeight="1">
      <c r="A29" s="131" t="s">
        <v>267</v>
      </c>
      <c r="B29" s="132"/>
      <c r="C29" s="133">
        <f>SUM(C22:C27)</f>
        <v>63152787</v>
      </c>
      <c r="D29" s="133">
        <f>SUM(D22:D27)</f>
        <v>36779238</v>
      </c>
      <c r="E29" s="133">
        <v>37414238</v>
      </c>
      <c r="F29" s="363"/>
      <c r="G29" s="134">
        <f>SUM(G22:G28)</f>
        <v>-635000</v>
      </c>
      <c r="H29" s="134"/>
      <c r="I29" s="133">
        <f>SUM(I22:I27)</f>
        <v>99932025</v>
      </c>
      <c r="J29" s="133">
        <f>SUM(J22:J27)</f>
        <v>91647866.790000007</v>
      </c>
      <c r="K29" s="133">
        <f>SUM(K22:K27)</f>
        <v>99623292</v>
      </c>
      <c r="L29" s="133">
        <f>SUM(L22:L27)</f>
        <v>308733</v>
      </c>
      <c r="M29" s="130">
        <f t="shared" si="0"/>
        <v>0</v>
      </c>
      <c r="O29" s="352"/>
      <c r="P29" s="63"/>
    </row>
    <row r="30" spans="1:16" s="64" customFormat="1" ht="18" customHeight="1">
      <c r="A30" s="135" t="s">
        <v>104</v>
      </c>
      <c r="B30" s="126" t="s">
        <v>187</v>
      </c>
      <c r="C30" s="127">
        <v>57609430</v>
      </c>
      <c r="D30" s="127">
        <f t="shared" ref="D30:D32" si="5">E30+G30</f>
        <v>1080853</v>
      </c>
      <c r="E30" s="127">
        <v>1080853</v>
      </c>
      <c r="F30" s="362" t="s">
        <v>292</v>
      </c>
      <c r="G30" s="127">
        <v>0</v>
      </c>
      <c r="H30" s="129"/>
      <c r="I30" s="127">
        <v>58690283</v>
      </c>
      <c r="J30" s="127">
        <v>57344162.860000014</v>
      </c>
      <c r="K30" s="127">
        <v>58475863</v>
      </c>
      <c r="L30" s="127">
        <f>I30-K30</f>
        <v>214420</v>
      </c>
      <c r="M30" s="130">
        <f t="shared" si="0"/>
        <v>0</v>
      </c>
      <c r="N30" s="63"/>
      <c r="O30" s="352"/>
      <c r="P30" s="63"/>
    </row>
    <row r="31" spans="1:16" s="64" customFormat="1" ht="18" customHeight="1">
      <c r="A31" s="135" t="s">
        <v>105</v>
      </c>
      <c r="B31" s="126" t="s">
        <v>122</v>
      </c>
      <c r="C31" s="127">
        <v>6238964</v>
      </c>
      <c r="D31" s="127">
        <f t="shared" si="5"/>
        <v>-648954</v>
      </c>
      <c r="E31" s="127">
        <v>-648954</v>
      </c>
      <c r="F31" s="362" t="s">
        <v>288</v>
      </c>
      <c r="G31" s="127">
        <v>0</v>
      </c>
      <c r="H31" s="129"/>
      <c r="I31" s="127">
        <v>5590010</v>
      </c>
      <c r="J31" s="127">
        <v>5398648.6999999769</v>
      </c>
      <c r="K31" s="127">
        <v>5534829</v>
      </c>
      <c r="L31" s="127">
        <f>I31-K31</f>
        <v>55181</v>
      </c>
      <c r="M31" s="130">
        <f t="shared" si="0"/>
        <v>0</v>
      </c>
      <c r="N31" s="63"/>
      <c r="O31" s="352"/>
      <c r="P31" s="63"/>
    </row>
    <row r="32" spans="1:16" s="64" customFormat="1" ht="18" customHeight="1">
      <c r="A32" s="135" t="s">
        <v>106</v>
      </c>
      <c r="B32" s="126" t="s">
        <v>188</v>
      </c>
      <c r="C32" s="127">
        <v>9399818</v>
      </c>
      <c r="D32" s="127">
        <f t="shared" si="5"/>
        <v>-285000</v>
      </c>
      <c r="E32" s="127">
        <v>-285000</v>
      </c>
      <c r="F32" s="362" t="s">
        <v>503</v>
      </c>
      <c r="G32" s="127">
        <v>0</v>
      </c>
      <c r="H32" s="129"/>
      <c r="I32" s="127">
        <v>9114818</v>
      </c>
      <c r="J32" s="127">
        <v>7498505.8500000015</v>
      </c>
      <c r="K32" s="127">
        <v>9044055</v>
      </c>
      <c r="L32" s="127">
        <f>I32-K32</f>
        <v>70763</v>
      </c>
      <c r="M32" s="130">
        <f t="shared" si="0"/>
        <v>0</v>
      </c>
      <c r="N32" s="63"/>
      <c r="O32" s="352"/>
      <c r="P32" s="63"/>
    </row>
    <row r="33" spans="1:16" s="74" customFormat="1" ht="7.5" customHeight="1">
      <c r="A33" s="135"/>
      <c r="B33" s="126"/>
      <c r="C33" s="127"/>
      <c r="D33" s="127"/>
      <c r="E33" s="127"/>
      <c r="F33" s="362"/>
      <c r="G33" s="128"/>
      <c r="H33" s="128"/>
      <c r="I33" s="127"/>
      <c r="J33" s="127"/>
      <c r="K33" s="127"/>
      <c r="L33" s="127"/>
      <c r="M33" s="130">
        <f t="shared" si="0"/>
        <v>0</v>
      </c>
      <c r="N33" s="72"/>
      <c r="O33" s="352"/>
      <c r="P33" s="72"/>
    </row>
    <row r="34" spans="1:16" s="64" customFormat="1" ht="18" customHeight="1">
      <c r="A34" s="137" t="s">
        <v>268</v>
      </c>
      <c r="B34" s="132"/>
      <c r="C34" s="133">
        <f>SUM(C30:C32)</f>
        <v>73248212</v>
      </c>
      <c r="D34" s="133">
        <f>SUM(D30:D32)</f>
        <v>146899</v>
      </c>
      <c r="E34" s="133">
        <v>146899</v>
      </c>
      <c r="F34" s="363"/>
      <c r="G34" s="134">
        <f>SUM(G30:G32)</f>
        <v>0</v>
      </c>
      <c r="H34" s="134"/>
      <c r="I34" s="133">
        <f>SUM(I30:I32)</f>
        <v>73395111</v>
      </c>
      <c r="J34" s="133">
        <f>SUM(J30:J32)</f>
        <v>70241317.409999996</v>
      </c>
      <c r="K34" s="133">
        <f>SUM(K30:K32)</f>
        <v>73054747</v>
      </c>
      <c r="L34" s="133">
        <f>SUM(L30:L32)</f>
        <v>340364</v>
      </c>
      <c r="M34" s="130">
        <f t="shared" si="0"/>
        <v>0</v>
      </c>
      <c r="O34" s="352"/>
      <c r="P34" s="63"/>
    </row>
    <row r="35" spans="1:16" s="64" customFormat="1" ht="18" customHeight="1">
      <c r="A35" s="135" t="s">
        <v>107</v>
      </c>
      <c r="B35" s="138" t="s">
        <v>18</v>
      </c>
      <c r="C35" s="127">
        <v>45143834</v>
      </c>
      <c r="D35" s="127">
        <f t="shared" ref="D35" si="6">E35+G35</f>
        <v>-743502</v>
      </c>
      <c r="E35" s="127">
        <v>-743502</v>
      </c>
      <c r="F35" s="362" t="s">
        <v>289</v>
      </c>
      <c r="G35" s="127">
        <v>0</v>
      </c>
      <c r="H35" s="129"/>
      <c r="I35" s="127">
        <v>44400332</v>
      </c>
      <c r="J35" s="127">
        <v>43490306.079999968</v>
      </c>
      <c r="K35" s="127">
        <v>44237584</v>
      </c>
      <c r="L35" s="127">
        <f>I35-K35</f>
        <v>162748</v>
      </c>
      <c r="M35" s="130">
        <f t="shared" si="0"/>
        <v>0</v>
      </c>
      <c r="N35" s="63"/>
      <c r="O35" s="352"/>
      <c r="P35" s="63"/>
    </row>
    <row r="36" spans="1:16" s="74" customFormat="1" ht="7.5" customHeight="1">
      <c r="A36" s="135"/>
      <c r="B36" s="138"/>
      <c r="C36" s="127"/>
      <c r="D36" s="127"/>
      <c r="E36" s="127"/>
      <c r="F36" s="362"/>
      <c r="G36" s="128"/>
      <c r="H36" s="128"/>
      <c r="I36" s="127"/>
      <c r="J36" s="127"/>
      <c r="K36" s="127"/>
      <c r="L36" s="127"/>
      <c r="M36" s="130">
        <f t="shared" si="0"/>
        <v>0</v>
      </c>
      <c r="N36" s="72"/>
      <c r="O36" s="352"/>
      <c r="P36" s="72"/>
    </row>
    <row r="37" spans="1:16" s="73" customFormat="1" ht="18" customHeight="1">
      <c r="A37" s="131" t="s">
        <v>269</v>
      </c>
      <c r="B37" s="132"/>
      <c r="C37" s="133">
        <f>C35</f>
        <v>45143834</v>
      </c>
      <c r="D37" s="133">
        <f>D35</f>
        <v>-743502</v>
      </c>
      <c r="E37" s="133">
        <v>-743502</v>
      </c>
      <c r="F37" s="363"/>
      <c r="G37" s="133">
        <f>G35</f>
        <v>0</v>
      </c>
      <c r="H37" s="134"/>
      <c r="I37" s="133">
        <f>I35</f>
        <v>44400332</v>
      </c>
      <c r="J37" s="133">
        <f>J35</f>
        <v>43490306.079999968</v>
      </c>
      <c r="K37" s="133">
        <f>K35</f>
        <v>44237584</v>
      </c>
      <c r="L37" s="133">
        <f>L35</f>
        <v>162748</v>
      </c>
      <c r="M37" s="130">
        <f t="shared" si="0"/>
        <v>0</v>
      </c>
      <c r="O37" s="352"/>
      <c r="P37" s="63"/>
    </row>
    <row r="38" spans="1:16" s="64" customFormat="1" ht="18" customHeight="1">
      <c r="A38" s="135" t="s">
        <v>108</v>
      </c>
      <c r="B38" s="138" t="s">
        <v>19</v>
      </c>
      <c r="C38" s="127">
        <v>18516156</v>
      </c>
      <c r="D38" s="127">
        <f t="shared" ref="D38:D41" si="7">E38+G38</f>
        <v>168798</v>
      </c>
      <c r="E38" s="127">
        <v>168798</v>
      </c>
      <c r="F38" s="362" t="s">
        <v>504</v>
      </c>
      <c r="G38" s="127">
        <v>0</v>
      </c>
      <c r="H38" s="129"/>
      <c r="I38" s="127">
        <v>18684954</v>
      </c>
      <c r="J38" s="127">
        <v>18230417.309999801</v>
      </c>
      <c r="K38" s="127">
        <v>17585423</v>
      </c>
      <c r="L38" s="127">
        <f>I38-K38</f>
        <v>1099531</v>
      </c>
      <c r="M38" s="130">
        <f t="shared" si="0"/>
        <v>0</v>
      </c>
      <c r="N38" s="63"/>
      <c r="O38" s="352"/>
      <c r="P38" s="63"/>
    </row>
    <row r="39" spans="1:16" s="64" customFormat="1" ht="18" customHeight="1">
      <c r="A39" s="135" t="s">
        <v>109</v>
      </c>
      <c r="B39" s="138" t="s">
        <v>20</v>
      </c>
      <c r="C39" s="127">
        <v>12464149</v>
      </c>
      <c r="D39" s="127">
        <f t="shared" si="7"/>
        <v>-1950377</v>
      </c>
      <c r="E39" s="127">
        <v>-1950377</v>
      </c>
      <c r="F39" s="362" t="s">
        <v>505</v>
      </c>
      <c r="G39" s="127">
        <v>0</v>
      </c>
      <c r="H39" s="129"/>
      <c r="I39" s="127">
        <v>10513772</v>
      </c>
      <c r="J39" s="127">
        <v>10615744.979999799</v>
      </c>
      <c r="K39" s="127">
        <v>10285086</v>
      </c>
      <c r="L39" s="127">
        <f>I39-K39</f>
        <v>228686</v>
      </c>
      <c r="M39" s="130">
        <f t="shared" si="0"/>
        <v>0</v>
      </c>
      <c r="N39" s="63"/>
      <c r="O39" s="352"/>
      <c r="P39" s="63"/>
    </row>
    <row r="40" spans="1:16" s="64" customFormat="1" ht="18" customHeight="1">
      <c r="A40" s="135" t="s">
        <v>110</v>
      </c>
      <c r="B40" s="138" t="s">
        <v>21</v>
      </c>
      <c r="C40" s="127">
        <v>992155</v>
      </c>
      <c r="D40" s="127">
        <f t="shared" si="7"/>
        <v>-264911</v>
      </c>
      <c r="E40" s="127">
        <v>-264911</v>
      </c>
      <c r="F40" s="362" t="s">
        <v>290</v>
      </c>
      <c r="G40" s="127">
        <v>0</v>
      </c>
      <c r="H40" s="129"/>
      <c r="I40" s="127">
        <v>727244</v>
      </c>
      <c r="J40" s="127">
        <v>321767.25000000052</v>
      </c>
      <c r="K40" s="127">
        <v>327586</v>
      </c>
      <c r="L40" s="127">
        <f>I40-K40</f>
        <v>399658</v>
      </c>
      <c r="M40" s="130">
        <f t="shared" si="0"/>
        <v>0</v>
      </c>
      <c r="N40" s="63"/>
      <c r="O40" s="352"/>
      <c r="P40" s="63"/>
    </row>
    <row r="41" spans="1:16" s="64" customFormat="1" ht="18" customHeight="1">
      <c r="A41" s="135" t="s">
        <v>111</v>
      </c>
      <c r="B41" s="138" t="s">
        <v>22</v>
      </c>
      <c r="C41" s="127">
        <v>35071483</v>
      </c>
      <c r="D41" s="127">
        <f t="shared" si="7"/>
        <v>-1346334</v>
      </c>
      <c r="E41" s="127">
        <v>-1346334</v>
      </c>
      <c r="F41" s="362" t="s">
        <v>301</v>
      </c>
      <c r="G41" s="127">
        <v>0</v>
      </c>
      <c r="H41" s="129"/>
      <c r="I41" s="127">
        <v>33725149</v>
      </c>
      <c r="J41" s="127">
        <v>28564393.180000182</v>
      </c>
      <c r="K41" s="127">
        <v>32196216</v>
      </c>
      <c r="L41" s="127">
        <f>I41-K41</f>
        <v>1528933</v>
      </c>
      <c r="M41" s="130">
        <f t="shared" si="0"/>
        <v>0</v>
      </c>
      <c r="N41" s="63"/>
      <c r="O41" s="352"/>
      <c r="P41" s="63"/>
    </row>
    <row r="42" spans="1:16" s="74" customFormat="1" ht="7.5" customHeight="1">
      <c r="A42" s="135"/>
      <c r="B42" s="138"/>
      <c r="C42" s="127"/>
      <c r="D42" s="127"/>
      <c r="E42" s="127"/>
      <c r="F42" s="362"/>
      <c r="G42" s="128"/>
      <c r="H42" s="128"/>
      <c r="I42" s="127"/>
      <c r="J42" s="127"/>
      <c r="K42" s="127"/>
      <c r="L42" s="127"/>
      <c r="M42" s="130">
        <f t="shared" si="0"/>
        <v>0</v>
      </c>
      <c r="N42" s="72"/>
      <c r="O42" s="352"/>
      <c r="P42" s="72"/>
    </row>
    <row r="43" spans="1:16" s="73" customFormat="1" ht="18" customHeight="1">
      <c r="A43" s="131" t="s">
        <v>270</v>
      </c>
      <c r="B43" s="132"/>
      <c r="C43" s="133">
        <f>SUM(C38:C41)</f>
        <v>67043943</v>
      </c>
      <c r="D43" s="133">
        <f>SUM(D38:D41)</f>
        <v>-3392824</v>
      </c>
      <c r="E43" s="133">
        <v>-3392824</v>
      </c>
      <c r="F43" s="363"/>
      <c r="G43" s="133">
        <f>SUM(G38:G41)</f>
        <v>0</v>
      </c>
      <c r="H43" s="134"/>
      <c r="I43" s="133">
        <f>SUM(I38:I41)</f>
        <v>63651119</v>
      </c>
      <c r="J43" s="133">
        <f>SUM(J38:J41)</f>
        <v>57732322.719999783</v>
      </c>
      <c r="K43" s="133">
        <f>SUM(K38:K41)</f>
        <v>60394311</v>
      </c>
      <c r="L43" s="133">
        <f>SUM(L38:L41)</f>
        <v>3256808</v>
      </c>
      <c r="M43" s="130">
        <f t="shared" si="0"/>
        <v>0</v>
      </c>
      <c r="O43" s="352"/>
      <c r="P43" s="63"/>
    </row>
    <row r="44" spans="1:16" s="73" customFormat="1" ht="18" customHeight="1">
      <c r="A44" s="139" t="s">
        <v>189</v>
      </c>
      <c r="B44" s="136" t="s">
        <v>123</v>
      </c>
      <c r="C44" s="127">
        <v>37715330</v>
      </c>
      <c r="D44" s="127">
        <f t="shared" ref="D44" si="8">E44+G44</f>
        <v>12121443</v>
      </c>
      <c r="E44" s="127">
        <v>11925971</v>
      </c>
      <c r="F44" s="362" t="s">
        <v>506</v>
      </c>
      <c r="G44" s="127">
        <v>195472</v>
      </c>
      <c r="H44" s="129" t="s">
        <v>199</v>
      </c>
      <c r="I44" s="127">
        <v>49836773</v>
      </c>
      <c r="J44" s="127">
        <v>44051108.029999852</v>
      </c>
      <c r="K44" s="127">
        <v>48519958</v>
      </c>
      <c r="L44" s="127">
        <f>I44-K44</f>
        <v>1316815</v>
      </c>
      <c r="M44" s="130">
        <f t="shared" si="0"/>
        <v>0</v>
      </c>
      <c r="O44" s="352"/>
      <c r="P44" s="63"/>
    </row>
    <row r="45" spans="1:16" s="75" customFormat="1" ht="7.5" customHeight="1">
      <c r="A45" s="139"/>
      <c r="B45" s="136"/>
      <c r="C45" s="127"/>
      <c r="D45" s="127"/>
      <c r="E45" s="127"/>
      <c r="F45" s="362"/>
      <c r="G45" s="128"/>
      <c r="H45" s="128"/>
      <c r="I45" s="127"/>
      <c r="J45" s="127"/>
      <c r="K45" s="127"/>
      <c r="L45" s="127"/>
      <c r="M45" s="130">
        <f t="shared" si="0"/>
        <v>0</v>
      </c>
      <c r="O45" s="352"/>
      <c r="P45" s="72"/>
    </row>
    <row r="46" spans="1:16" s="73" customFormat="1" ht="18" customHeight="1">
      <c r="A46" s="131" t="s">
        <v>203</v>
      </c>
      <c r="B46" s="132"/>
      <c r="C46" s="133">
        <f>SUM(C44)</f>
        <v>37715330</v>
      </c>
      <c r="D46" s="133">
        <f>D44</f>
        <v>12121443</v>
      </c>
      <c r="E46" s="133">
        <v>11925971</v>
      </c>
      <c r="F46" s="363"/>
      <c r="G46" s="134">
        <f>SUM(G44:G45)</f>
        <v>195472</v>
      </c>
      <c r="H46" s="134"/>
      <c r="I46" s="133">
        <f>I44</f>
        <v>49836773</v>
      </c>
      <c r="J46" s="133">
        <f>J44</f>
        <v>44051108.029999852</v>
      </c>
      <c r="K46" s="133">
        <f>K44</f>
        <v>48519958</v>
      </c>
      <c r="L46" s="133">
        <f>L44</f>
        <v>1316815</v>
      </c>
      <c r="M46" s="130">
        <f t="shared" si="0"/>
        <v>0</v>
      </c>
      <c r="N46" s="63"/>
      <c r="O46" s="352"/>
      <c r="P46" s="63"/>
    </row>
    <row r="47" spans="1:16" s="75" customFormat="1" ht="7.5" customHeight="1">
      <c r="A47" s="140"/>
      <c r="B47" s="141"/>
      <c r="C47" s="142"/>
      <c r="D47" s="142"/>
      <c r="E47" s="142"/>
      <c r="F47" s="364"/>
      <c r="G47" s="143"/>
      <c r="H47" s="143"/>
      <c r="I47" s="142"/>
      <c r="J47" s="142"/>
      <c r="K47" s="142"/>
      <c r="L47" s="142"/>
      <c r="M47" s="130">
        <f t="shared" si="0"/>
        <v>0</v>
      </c>
      <c r="N47" s="72"/>
      <c r="O47" s="352"/>
      <c r="P47" s="72"/>
    </row>
    <row r="48" spans="1:16" s="73" customFormat="1" ht="18" customHeight="1" thickBot="1">
      <c r="A48" s="144" t="s">
        <v>271</v>
      </c>
      <c r="B48" s="145"/>
      <c r="C48" s="146">
        <f>SUM(C43,C37,C34,C29,C21,C7,C46)</f>
        <v>1740549443</v>
      </c>
      <c r="D48" s="146">
        <f>SUM(D43,D37,D34,D29,D21,D7+D46)</f>
        <v>254266350</v>
      </c>
      <c r="E48" s="146">
        <v>254070567</v>
      </c>
      <c r="F48" s="365"/>
      <c r="G48" s="146">
        <f>SUM(G43,G37,G34,G29,G21,G7,G46)</f>
        <v>195783</v>
      </c>
      <c r="H48" s="147"/>
      <c r="I48" s="146">
        <f>SUM(I43,I37,I34,I29,I21,I7,I46)</f>
        <v>1994815793</v>
      </c>
      <c r="J48" s="146">
        <f>SUM(J43,J37,J34,J29,J21,J7,J46)</f>
        <v>1908913102.0599732</v>
      </c>
      <c r="K48" s="146">
        <f>SUM(K43,K37,K34,K29,K21,K7,K46)</f>
        <v>1952402451</v>
      </c>
      <c r="L48" s="146">
        <f>SUM(L43,L37,L34,L29,L21,L7,L46)</f>
        <v>42413342</v>
      </c>
      <c r="M48" s="130">
        <f t="shared" si="0"/>
        <v>0</v>
      </c>
      <c r="N48" s="63"/>
      <c r="O48" s="352"/>
      <c r="P48" s="63"/>
    </row>
    <row r="49" spans="1:17" s="76" customFormat="1" ht="18" customHeight="1" thickTop="1">
      <c r="A49" s="148"/>
      <c r="B49" s="136"/>
      <c r="C49" s="127"/>
      <c r="D49" s="127"/>
      <c r="E49" s="127"/>
      <c r="F49" s="362"/>
      <c r="G49" s="127"/>
      <c r="H49" s="127"/>
      <c r="I49" s="127"/>
      <c r="J49" s="127"/>
      <c r="K49" s="127"/>
      <c r="L49" s="127"/>
      <c r="M49" s="130">
        <f t="shared" si="0"/>
        <v>0</v>
      </c>
      <c r="O49" s="352"/>
      <c r="P49" s="77"/>
      <c r="Q49" s="77"/>
    </row>
    <row r="50" spans="1:17" s="76" customFormat="1" ht="18" customHeight="1">
      <c r="A50" s="149" t="s">
        <v>49</v>
      </c>
      <c r="B50" s="136"/>
      <c r="C50" s="127"/>
      <c r="D50" s="127"/>
      <c r="E50" s="127"/>
      <c r="F50" s="362"/>
      <c r="G50" s="127"/>
      <c r="H50" s="127"/>
      <c r="I50" s="127"/>
      <c r="J50" s="127"/>
      <c r="K50" s="127"/>
      <c r="L50" s="127"/>
      <c r="M50" s="130">
        <f t="shared" si="0"/>
        <v>0</v>
      </c>
      <c r="O50" s="352"/>
    </row>
    <row r="51" spans="1:17" s="76" customFormat="1" ht="18" customHeight="1">
      <c r="A51" s="139"/>
      <c r="B51" s="136" t="s">
        <v>4</v>
      </c>
      <c r="C51" s="127">
        <v>926369152</v>
      </c>
      <c r="D51" s="127">
        <f>I51-C51</f>
        <v>215098457</v>
      </c>
      <c r="E51" s="127">
        <v>215098457</v>
      </c>
      <c r="F51" s="362"/>
      <c r="G51" s="127">
        <v>0</v>
      </c>
      <c r="H51" s="128"/>
      <c r="I51" s="127">
        <v>1141467609</v>
      </c>
      <c r="J51" s="127">
        <v>1091650661.3898966</v>
      </c>
      <c r="K51" s="127">
        <v>1116329695</v>
      </c>
      <c r="L51" s="127">
        <f>I51-K51</f>
        <v>25137914</v>
      </c>
      <c r="M51" s="130">
        <f t="shared" si="0"/>
        <v>0</v>
      </c>
      <c r="N51" s="64"/>
      <c r="O51" s="352"/>
    </row>
    <row r="52" spans="1:17" s="76" customFormat="1" ht="18" customHeight="1">
      <c r="A52" s="139"/>
      <c r="B52" s="136" t="s">
        <v>5</v>
      </c>
      <c r="C52" s="127">
        <v>5685701</v>
      </c>
      <c r="D52" s="127">
        <f>I52-C52</f>
        <v>0</v>
      </c>
      <c r="E52" s="127">
        <v>0</v>
      </c>
      <c r="F52" s="362"/>
      <c r="G52" s="127">
        <v>0</v>
      </c>
      <c r="H52" s="128"/>
      <c r="I52" s="127">
        <v>5685701</v>
      </c>
      <c r="J52" s="127">
        <v>5685701</v>
      </c>
      <c r="K52" s="127">
        <v>5685701</v>
      </c>
      <c r="L52" s="127">
        <f>I52-K52</f>
        <v>0</v>
      </c>
      <c r="M52" s="130">
        <f t="shared" si="0"/>
        <v>0</v>
      </c>
      <c r="N52" s="64"/>
      <c r="O52" s="352"/>
    </row>
    <row r="53" spans="1:17" s="73" customFormat="1" ht="18" customHeight="1">
      <c r="A53" s="150"/>
      <c r="B53" s="151" t="s">
        <v>50</v>
      </c>
      <c r="C53" s="127">
        <f>SUM(C51:C52)</f>
        <v>932054853</v>
      </c>
      <c r="D53" s="127">
        <f>I53-C53</f>
        <v>215098457</v>
      </c>
      <c r="E53" s="127">
        <v>215098457</v>
      </c>
      <c r="F53" s="362"/>
      <c r="G53" s="127">
        <f>SUM(G51:G52)</f>
        <v>0</v>
      </c>
      <c r="H53" s="128"/>
      <c r="I53" s="127">
        <f>SUM(I51:I52)</f>
        <v>1147153310</v>
      </c>
      <c r="J53" s="127">
        <f>SUM(J51:J52)</f>
        <v>1097336362.3898966</v>
      </c>
      <c r="K53" s="127">
        <f>SUM(K51:K52)</f>
        <v>1122015396</v>
      </c>
      <c r="L53" s="127">
        <f>I53-K53</f>
        <v>25137914</v>
      </c>
      <c r="M53" s="130">
        <f t="shared" si="0"/>
        <v>0</v>
      </c>
      <c r="N53" s="64"/>
      <c r="O53" s="352"/>
    </row>
    <row r="54" spans="1:17" s="76" customFormat="1" ht="18" customHeight="1">
      <c r="A54" s="139"/>
      <c r="B54" s="136" t="s">
        <v>6</v>
      </c>
      <c r="C54" s="127">
        <v>798748603</v>
      </c>
      <c r="D54" s="127">
        <f>I54-C54</f>
        <v>39982400</v>
      </c>
      <c r="E54" s="127">
        <v>39786617</v>
      </c>
      <c r="F54" s="362"/>
      <c r="G54" s="127">
        <v>195783</v>
      </c>
      <c r="H54" s="128"/>
      <c r="I54" s="127">
        <v>838731003</v>
      </c>
      <c r="J54" s="127">
        <v>802446915.86996257</v>
      </c>
      <c r="K54" s="127">
        <v>821961463</v>
      </c>
      <c r="L54" s="127">
        <f>I54-K54</f>
        <v>16769540</v>
      </c>
      <c r="M54" s="130">
        <f t="shared" si="0"/>
        <v>0</v>
      </c>
      <c r="N54" s="64"/>
      <c r="O54" s="352"/>
    </row>
    <row r="55" spans="1:17" s="76" customFormat="1" ht="18" customHeight="1">
      <c r="A55" s="139"/>
      <c r="B55" s="136" t="s">
        <v>35</v>
      </c>
      <c r="C55" s="127">
        <v>9745987</v>
      </c>
      <c r="D55" s="127">
        <f>I55-C55</f>
        <v>-814507</v>
      </c>
      <c r="E55" s="127">
        <v>-814507</v>
      </c>
      <c r="F55" s="362"/>
      <c r="G55" s="127">
        <v>0</v>
      </c>
      <c r="H55" s="127"/>
      <c r="I55" s="127">
        <v>8931480</v>
      </c>
      <c r="J55" s="127">
        <v>9129823.8000000305</v>
      </c>
      <c r="K55" s="127">
        <v>8425592</v>
      </c>
      <c r="L55" s="127">
        <f>I55-K55</f>
        <v>505888</v>
      </c>
      <c r="M55" s="130">
        <f t="shared" si="0"/>
        <v>0</v>
      </c>
      <c r="N55" s="64"/>
      <c r="O55" s="352"/>
    </row>
    <row r="56" spans="1:17" s="73" customFormat="1" ht="18" customHeight="1">
      <c r="A56" s="131" t="s">
        <v>36</v>
      </c>
      <c r="B56" s="152"/>
      <c r="C56" s="133">
        <f>SUM(C53:C55)</f>
        <v>1740549443</v>
      </c>
      <c r="D56" s="133">
        <f t="shared" ref="D56:L56" si="9">SUM(D53:D55)</f>
        <v>254266350</v>
      </c>
      <c r="E56" s="133">
        <v>254070567</v>
      </c>
      <c r="F56" s="363"/>
      <c r="G56" s="133">
        <f t="shared" si="9"/>
        <v>195783</v>
      </c>
      <c r="H56" s="133"/>
      <c r="I56" s="133">
        <f t="shared" si="9"/>
        <v>1994815793</v>
      </c>
      <c r="J56" s="133">
        <f t="shared" si="9"/>
        <v>1908913102.059859</v>
      </c>
      <c r="K56" s="133">
        <f t="shared" si="9"/>
        <v>1952402451</v>
      </c>
      <c r="L56" s="133">
        <f t="shared" si="9"/>
        <v>42413342</v>
      </c>
      <c r="M56" s="130">
        <f t="shared" si="0"/>
        <v>0</v>
      </c>
      <c r="N56" s="64"/>
      <c r="O56" s="352"/>
    </row>
    <row r="57" spans="1:17" s="76" customFormat="1" ht="18" customHeight="1">
      <c r="A57" s="153"/>
      <c r="B57" s="153"/>
      <c r="C57" s="154"/>
      <c r="D57" s="154"/>
      <c r="E57" s="154"/>
      <c r="F57" s="155"/>
      <c r="G57" s="155"/>
      <c r="H57" s="155"/>
      <c r="I57" s="154"/>
      <c r="J57" s="154"/>
      <c r="K57" s="154"/>
      <c r="L57" s="154"/>
      <c r="M57" s="156"/>
    </row>
    <row r="58" spans="1:17" s="71" customFormat="1" ht="18" customHeight="1">
      <c r="A58" s="159" t="s">
        <v>200</v>
      </c>
      <c r="B58" s="160" t="s">
        <v>210</v>
      </c>
      <c r="C58" s="161"/>
      <c r="D58" s="161"/>
      <c r="E58" s="161"/>
      <c r="F58" s="162"/>
      <c r="G58" s="158"/>
      <c r="H58" s="158"/>
      <c r="I58" s="157"/>
      <c r="J58" s="157"/>
      <c r="K58" s="157"/>
      <c r="L58" s="157"/>
      <c r="M58" s="66"/>
    </row>
    <row r="59" spans="1:17" s="71" customFormat="1" ht="18" customHeight="1">
      <c r="A59" s="159" t="s">
        <v>231</v>
      </c>
      <c r="B59" s="160" t="s">
        <v>234</v>
      </c>
      <c r="C59" s="161"/>
      <c r="D59" s="161"/>
      <c r="E59" s="161"/>
      <c r="F59" s="162"/>
      <c r="G59" s="158"/>
      <c r="H59" s="158"/>
      <c r="I59" s="157"/>
      <c r="J59" s="157"/>
      <c r="K59" s="157"/>
      <c r="L59" s="66"/>
      <c r="M59" s="66"/>
    </row>
    <row r="60" spans="1:17" s="71" customFormat="1" ht="18" customHeight="1">
      <c r="A60" s="159" t="s">
        <v>225</v>
      </c>
      <c r="B60" s="160" t="s">
        <v>226</v>
      </c>
      <c r="C60" s="354" t="s">
        <v>291</v>
      </c>
      <c r="D60" s="161"/>
      <c r="E60" s="161"/>
      <c r="F60" s="162"/>
      <c r="G60" s="158"/>
      <c r="H60" s="158"/>
      <c r="I60" s="157"/>
      <c r="J60" s="157"/>
      <c r="K60" s="157"/>
      <c r="L60" s="157"/>
      <c r="M60" s="66"/>
    </row>
    <row r="61" spans="1:17" s="71" customFormat="1" ht="18" customHeight="1">
      <c r="A61" s="159" t="s">
        <v>227</v>
      </c>
      <c r="B61" s="160" t="s">
        <v>228</v>
      </c>
      <c r="C61" s="161"/>
      <c r="D61" s="161"/>
      <c r="E61" s="161"/>
      <c r="F61" s="162"/>
      <c r="G61" s="158"/>
      <c r="H61" s="158"/>
      <c r="I61" s="157"/>
      <c r="J61" s="157"/>
      <c r="K61" s="157"/>
      <c r="L61" s="157"/>
      <c r="M61" s="66"/>
    </row>
    <row r="62" spans="1:17" s="71" customFormat="1" ht="18" customHeight="1">
      <c r="A62" s="159" t="s">
        <v>199</v>
      </c>
      <c r="B62" s="160" t="s">
        <v>198</v>
      </c>
      <c r="C62" s="161"/>
      <c r="D62" s="161"/>
      <c r="E62" s="161"/>
      <c r="F62" s="162"/>
      <c r="G62" s="158"/>
      <c r="H62" s="158"/>
      <c r="I62" s="157"/>
      <c r="J62" s="157"/>
      <c r="K62" s="157"/>
      <c r="L62" s="157"/>
      <c r="M62" s="66"/>
    </row>
    <row r="63" spans="1:17" s="71" customFormat="1" ht="18" customHeight="1">
      <c r="A63" s="159" t="s">
        <v>229</v>
      </c>
      <c r="B63" s="160" t="s">
        <v>230</v>
      </c>
      <c r="C63" s="161"/>
      <c r="D63" s="161"/>
      <c r="E63" s="161"/>
      <c r="F63" s="162"/>
      <c r="G63" s="158"/>
      <c r="H63" s="158"/>
      <c r="I63" s="157"/>
      <c r="J63" s="157"/>
      <c r="K63" s="157"/>
      <c r="L63" s="157"/>
      <c r="M63" s="66"/>
    </row>
    <row r="64" spans="1:17" s="71" customFormat="1" ht="18" customHeight="1">
      <c r="A64" s="159" t="s">
        <v>175</v>
      </c>
      <c r="B64" s="160" t="s">
        <v>272</v>
      </c>
      <c r="C64" s="163"/>
      <c r="D64" s="163"/>
      <c r="E64" s="163"/>
      <c r="F64" s="163"/>
      <c r="G64" s="158"/>
      <c r="H64" s="158"/>
      <c r="I64" s="157"/>
      <c r="J64" s="157"/>
      <c r="K64" s="157"/>
      <c r="L64" s="157"/>
      <c r="M64" s="66"/>
    </row>
    <row r="65" spans="1:13" s="71" customFormat="1" ht="18" customHeight="1">
      <c r="A65" s="159" t="s">
        <v>232</v>
      </c>
      <c r="B65" s="160" t="s">
        <v>233</v>
      </c>
      <c r="C65" s="163"/>
      <c r="D65" s="163"/>
      <c r="E65" s="163"/>
      <c r="F65" s="163"/>
      <c r="G65" s="158"/>
      <c r="H65" s="158"/>
      <c r="I65" s="157"/>
      <c r="J65" s="157"/>
      <c r="K65" s="157"/>
      <c r="L65" s="157"/>
      <c r="M65" s="66"/>
    </row>
    <row r="66" spans="1:13" s="71" customFormat="1" ht="18" customHeight="1">
      <c r="A66" s="159" t="s">
        <v>286</v>
      </c>
      <c r="B66" s="160" t="s">
        <v>287</v>
      </c>
      <c r="C66" s="163"/>
      <c r="D66" s="163"/>
      <c r="E66" s="163"/>
      <c r="F66" s="163"/>
      <c r="G66" s="158"/>
      <c r="H66" s="158"/>
      <c r="I66" s="157"/>
      <c r="J66" s="157"/>
      <c r="K66" s="157"/>
      <c r="L66" s="157"/>
      <c r="M66" s="66"/>
    </row>
    <row r="67" spans="1:13" s="71" customFormat="1" ht="18" customHeight="1">
      <c r="A67" s="159" t="s">
        <v>509</v>
      </c>
      <c r="B67" s="160" t="s">
        <v>510</v>
      </c>
      <c r="C67" s="163"/>
      <c r="D67" s="163"/>
      <c r="E67" s="163"/>
      <c r="F67" s="163"/>
      <c r="G67" s="158"/>
      <c r="H67" s="158"/>
      <c r="I67" s="157"/>
      <c r="J67" s="157"/>
      <c r="K67" s="157"/>
      <c r="L67" s="157"/>
      <c r="M67" s="66"/>
    </row>
    <row r="68" spans="1:13" s="71" customFormat="1" ht="18" customHeight="1">
      <c r="A68" s="159" t="s">
        <v>241</v>
      </c>
      <c r="B68" s="160" t="s">
        <v>243</v>
      </c>
      <c r="C68" s="163"/>
      <c r="D68" s="163"/>
      <c r="E68" s="163"/>
      <c r="F68" s="163"/>
      <c r="G68" s="158"/>
      <c r="H68" s="158"/>
      <c r="I68" s="157"/>
      <c r="J68" s="157"/>
      <c r="K68" s="157"/>
      <c r="L68" s="157"/>
      <c r="M68" s="66"/>
    </row>
    <row r="69" spans="1:13" s="71" customFormat="1" ht="18" customHeight="1">
      <c r="A69" s="159" t="s">
        <v>302</v>
      </c>
      <c r="B69" s="160" t="s">
        <v>303</v>
      </c>
      <c r="C69" s="163"/>
      <c r="D69" s="163"/>
      <c r="E69" s="163"/>
      <c r="F69" s="163"/>
      <c r="G69" s="158"/>
      <c r="H69" s="158"/>
      <c r="I69" s="157"/>
      <c r="J69" s="157"/>
      <c r="K69" s="157"/>
      <c r="L69" s="157"/>
      <c r="M69" s="66"/>
    </row>
    <row r="70" spans="1:13" s="71" customFormat="1" ht="18" customHeight="1">
      <c r="A70" s="159" t="s">
        <v>507</v>
      </c>
      <c r="B70" s="160" t="s">
        <v>508</v>
      </c>
      <c r="C70" s="163"/>
      <c r="D70" s="163"/>
      <c r="E70" s="163"/>
      <c r="F70" s="163"/>
      <c r="G70" s="158"/>
      <c r="H70" s="158"/>
      <c r="I70" s="157"/>
      <c r="J70" s="157"/>
      <c r="K70" s="157"/>
      <c r="L70" s="157"/>
      <c r="M70" s="66"/>
    </row>
    <row r="71" spans="1:13" s="71" customFormat="1" ht="18" customHeight="1">
      <c r="A71" s="159" t="s">
        <v>235</v>
      </c>
      <c r="B71" s="160" t="s">
        <v>236</v>
      </c>
      <c r="C71" s="161"/>
      <c r="D71" s="161"/>
      <c r="E71" s="161"/>
      <c r="F71" s="162"/>
      <c r="G71" s="158"/>
      <c r="H71" s="158"/>
      <c r="I71" s="157"/>
      <c r="J71" s="157"/>
      <c r="K71" s="157"/>
      <c r="L71" s="157"/>
      <c r="M71" s="66"/>
    </row>
    <row r="72" spans="1:13" s="71" customFormat="1" ht="18" customHeight="1">
      <c r="A72" s="159" t="s">
        <v>263</v>
      </c>
      <c r="B72" s="160" t="s">
        <v>273</v>
      </c>
      <c r="C72" s="161"/>
      <c r="D72" s="161"/>
      <c r="E72" s="161"/>
      <c r="F72" s="162"/>
      <c r="G72" s="158"/>
      <c r="H72" s="158"/>
      <c r="I72" s="157"/>
      <c r="J72" s="157"/>
      <c r="K72" s="157"/>
      <c r="L72" s="157"/>
      <c r="M72" s="66"/>
    </row>
    <row r="73" spans="1:13" s="71" customFormat="1" ht="18" customHeight="1">
      <c r="A73" s="159" t="s">
        <v>284</v>
      </c>
      <c r="B73" s="160" t="s">
        <v>285</v>
      </c>
      <c r="C73" s="157"/>
      <c r="D73" s="157"/>
      <c r="E73" s="157"/>
      <c r="F73" s="158"/>
      <c r="G73" s="158"/>
      <c r="H73" s="158"/>
      <c r="I73" s="157"/>
      <c r="J73" s="157"/>
      <c r="K73" s="157"/>
      <c r="L73" s="157"/>
      <c r="M73" s="66"/>
    </row>
    <row r="74" spans="1:13" s="71" customFormat="1" ht="18" customHeight="1">
      <c r="A74" s="159" t="s">
        <v>511</v>
      </c>
      <c r="B74" s="160" t="s">
        <v>512</v>
      </c>
      <c r="C74" s="157"/>
      <c r="D74" s="157"/>
      <c r="E74" s="157"/>
      <c r="F74" s="158"/>
      <c r="G74" s="158"/>
      <c r="H74" s="158"/>
      <c r="I74" s="157"/>
      <c r="J74" s="157"/>
      <c r="K74" s="157"/>
      <c r="L74" s="157"/>
      <c r="M74" s="66"/>
    </row>
    <row r="75" spans="1:13" s="71" customFormat="1" ht="18" customHeight="1">
      <c r="A75" s="159" t="s">
        <v>402</v>
      </c>
      <c r="B75" s="160" t="s">
        <v>403</v>
      </c>
      <c r="C75" s="157"/>
      <c r="D75" s="157"/>
      <c r="E75" s="157"/>
      <c r="F75" s="158"/>
      <c r="G75" s="158"/>
      <c r="H75" s="158"/>
      <c r="I75" s="157"/>
      <c r="J75" s="157"/>
      <c r="K75" s="157"/>
      <c r="L75" s="157"/>
      <c r="M75" s="66"/>
    </row>
    <row r="76" spans="1:13" s="71" customFormat="1" ht="18" customHeight="1">
      <c r="A76" s="159" t="s">
        <v>298</v>
      </c>
      <c r="B76" s="160" t="s">
        <v>304</v>
      </c>
      <c r="C76" s="78"/>
      <c r="D76" s="78"/>
      <c r="E76" s="78"/>
      <c r="F76" s="79"/>
      <c r="G76" s="79"/>
      <c r="H76" s="79"/>
      <c r="I76" s="78"/>
      <c r="J76" s="78"/>
      <c r="K76" s="78"/>
      <c r="L76" s="78"/>
      <c r="M76" s="70"/>
    </row>
    <row r="77" spans="1:13" s="71" customFormat="1" ht="18" customHeight="1">
      <c r="C77" s="78"/>
      <c r="D77" s="78"/>
      <c r="E77" s="78"/>
      <c r="F77" s="79"/>
      <c r="G77" s="79"/>
      <c r="H77" s="79"/>
      <c r="I77" s="78"/>
      <c r="J77" s="78"/>
      <c r="K77" s="78"/>
      <c r="L77" s="78"/>
      <c r="M77" s="70"/>
    </row>
    <row r="78" spans="1:13" s="71" customFormat="1" ht="18" customHeight="1">
      <c r="C78" s="78"/>
      <c r="D78" s="78"/>
      <c r="E78" s="78"/>
      <c r="F78" s="79"/>
      <c r="G78" s="79"/>
      <c r="H78" s="79"/>
      <c r="I78" s="78"/>
      <c r="J78" s="78"/>
      <c r="K78" s="78"/>
      <c r="L78" s="78"/>
      <c r="M78" s="70"/>
    </row>
    <row r="79" spans="1:13" s="71" customFormat="1" ht="18" customHeight="1">
      <c r="C79" s="78"/>
      <c r="D79" s="78"/>
      <c r="E79" s="78"/>
      <c r="F79" s="79"/>
      <c r="G79" s="79"/>
      <c r="H79" s="79"/>
      <c r="I79" s="78"/>
      <c r="J79" s="78"/>
      <c r="K79" s="78"/>
      <c r="L79" s="78"/>
      <c r="M79" s="70"/>
    </row>
    <row r="80" spans="1:13" s="71" customFormat="1" ht="18" customHeight="1">
      <c r="C80" s="78"/>
      <c r="D80" s="78"/>
      <c r="E80" s="78"/>
      <c r="F80" s="79"/>
      <c r="G80" s="79"/>
      <c r="H80" s="79"/>
      <c r="I80" s="78"/>
      <c r="J80" s="78"/>
      <c r="K80" s="78"/>
      <c r="L80" s="78"/>
      <c r="M80" s="70"/>
    </row>
    <row r="81" spans="3:13" s="71" customFormat="1" ht="18" customHeight="1">
      <c r="C81" s="78"/>
      <c r="D81" s="78"/>
      <c r="E81" s="78"/>
      <c r="F81" s="79"/>
      <c r="G81" s="79"/>
      <c r="H81" s="79"/>
      <c r="I81" s="78"/>
      <c r="J81" s="78"/>
      <c r="K81" s="78"/>
      <c r="L81" s="78"/>
      <c r="M81" s="70"/>
    </row>
    <row r="82" spans="3:13" s="71" customFormat="1" ht="18" customHeight="1">
      <c r="C82" s="78"/>
      <c r="D82" s="78"/>
      <c r="E82" s="78"/>
      <c r="F82" s="79"/>
      <c r="G82" s="79"/>
      <c r="H82" s="79"/>
      <c r="I82" s="78"/>
      <c r="J82" s="78"/>
      <c r="K82" s="78"/>
      <c r="L82" s="78"/>
      <c r="M82" s="70"/>
    </row>
    <row r="83" spans="3:13" s="71" customFormat="1" ht="18" customHeight="1">
      <c r="C83" s="78"/>
      <c r="D83" s="78"/>
      <c r="E83" s="78"/>
      <c r="F83" s="79"/>
      <c r="G83" s="79"/>
      <c r="H83" s="79"/>
      <c r="I83" s="78"/>
      <c r="J83" s="78"/>
      <c r="K83" s="78"/>
      <c r="L83" s="78"/>
      <c r="M83" s="70"/>
    </row>
    <row r="84" spans="3:13" s="71" customFormat="1" ht="18" customHeight="1">
      <c r="C84" s="78"/>
      <c r="D84" s="78"/>
      <c r="E84" s="78"/>
      <c r="F84" s="79"/>
      <c r="G84" s="79"/>
      <c r="H84" s="79"/>
      <c r="I84" s="78"/>
      <c r="J84" s="78"/>
      <c r="K84" s="78"/>
      <c r="L84" s="78"/>
      <c r="M84" s="70"/>
    </row>
    <row r="85" spans="3:13" s="71" customFormat="1" ht="18" customHeight="1">
      <c r="C85" s="78"/>
      <c r="D85" s="78"/>
      <c r="E85" s="78"/>
      <c r="F85" s="79"/>
      <c r="G85" s="79"/>
      <c r="H85" s="79"/>
      <c r="I85" s="78"/>
      <c r="J85" s="78"/>
      <c r="K85" s="78"/>
      <c r="L85" s="78"/>
      <c r="M85" s="70"/>
    </row>
    <row r="86" spans="3:13" s="71" customFormat="1" ht="18" customHeight="1">
      <c r="C86" s="78"/>
      <c r="D86" s="78"/>
      <c r="E86" s="78"/>
      <c r="F86" s="79"/>
      <c r="G86" s="79"/>
      <c r="H86" s="79"/>
      <c r="I86" s="78"/>
      <c r="J86" s="78"/>
      <c r="K86" s="78"/>
      <c r="L86" s="78"/>
      <c r="M86" s="70"/>
    </row>
    <row r="87" spans="3:13" s="71" customFormat="1" ht="18" customHeight="1">
      <c r="C87" s="78"/>
      <c r="D87" s="78"/>
      <c r="E87" s="78"/>
      <c r="F87" s="79"/>
      <c r="G87" s="79"/>
      <c r="H87" s="79"/>
      <c r="I87" s="78"/>
      <c r="J87" s="78"/>
      <c r="K87" s="78"/>
      <c r="L87" s="78"/>
      <c r="M87" s="70"/>
    </row>
    <row r="88" spans="3:13" s="71" customFormat="1" ht="18" customHeight="1">
      <c r="C88" s="78"/>
      <c r="D88" s="78"/>
      <c r="E88" s="78"/>
      <c r="F88" s="79"/>
      <c r="G88" s="79"/>
      <c r="H88" s="79"/>
      <c r="I88" s="78"/>
      <c r="J88" s="78"/>
      <c r="K88" s="78"/>
      <c r="L88" s="78"/>
      <c r="M88" s="70"/>
    </row>
    <row r="89" spans="3:13" s="71" customFormat="1" ht="18" customHeight="1">
      <c r="C89" s="78"/>
      <c r="D89" s="78"/>
      <c r="E89" s="78"/>
      <c r="F89" s="79"/>
      <c r="G89" s="79"/>
      <c r="H89" s="79"/>
      <c r="I89" s="78"/>
      <c r="J89" s="78"/>
      <c r="K89" s="78"/>
      <c r="L89" s="78"/>
      <c r="M89" s="70"/>
    </row>
    <row r="90" spans="3:13" s="71" customFormat="1" ht="18" customHeight="1">
      <c r="C90" s="78"/>
      <c r="D90" s="78"/>
      <c r="E90" s="78"/>
      <c r="F90" s="79"/>
      <c r="G90" s="79"/>
      <c r="H90" s="79"/>
      <c r="I90" s="78"/>
      <c r="J90" s="78"/>
      <c r="K90" s="78"/>
      <c r="L90" s="78"/>
      <c r="M90" s="70"/>
    </row>
    <row r="91" spans="3:13" s="71" customFormat="1" ht="18" customHeight="1">
      <c r="C91" s="78"/>
      <c r="D91" s="78"/>
      <c r="E91" s="78"/>
      <c r="F91" s="79"/>
      <c r="G91" s="79"/>
      <c r="H91" s="79"/>
      <c r="I91" s="78"/>
      <c r="J91" s="78"/>
      <c r="K91" s="78"/>
      <c r="L91" s="78"/>
      <c r="M91" s="70"/>
    </row>
    <row r="92" spans="3:13" s="71" customFormat="1" ht="18" customHeight="1">
      <c r="C92" s="78"/>
      <c r="D92" s="78"/>
      <c r="E92" s="78"/>
      <c r="F92" s="79"/>
      <c r="G92" s="79"/>
      <c r="H92" s="79"/>
      <c r="I92" s="78"/>
      <c r="J92" s="78"/>
      <c r="K92" s="78"/>
      <c r="L92" s="78"/>
      <c r="M92" s="70"/>
    </row>
    <row r="93" spans="3:13" s="71" customFormat="1" ht="18" customHeight="1">
      <c r="C93" s="78"/>
      <c r="D93" s="78"/>
      <c r="E93" s="78"/>
      <c r="F93" s="79"/>
      <c r="G93" s="79"/>
      <c r="H93" s="79"/>
      <c r="I93" s="78"/>
      <c r="J93" s="78"/>
      <c r="K93" s="78"/>
      <c r="L93" s="78"/>
      <c r="M93" s="70"/>
    </row>
    <row r="94" spans="3:13" s="71" customFormat="1" ht="18" customHeight="1">
      <c r="C94" s="78"/>
      <c r="D94" s="78"/>
      <c r="E94" s="78"/>
      <c r="F94" s="79"/>
      <c r="G94" s="79"/>
      <c r="H94" s="79"/>
      <c r="I94" s="78"/>
      <c r="J94" s="78"/>
      <c r="K94" s="78"/>
      <c r="L94" s="78"/>
      <c r="M94" s="70"/>
    </row>
    <row r="95" spans="3:13" s="71" customFormat="1" ht="18" customHeight="1">
      <c r="C95" s="78"/>
      <c r="D95" s="78"/>
      <c r="E95" s="78"/>
      <c r="F95" s="79"/>
      <c r="G95" s="79"/>
      <c r="H95" s="79"/>
      <c r="I95" s="78"/>
      <c r="J95" s="78"/>
      <c r="K95" s="78"/>
      <c r="L95" s="78"/>
      <c r="M95" s="70"/>
    </row>
    <row r="96" spans="3:13" s="71" customFormat="1" ht="18" customHeight="1">
      <c r="C96" s="78"/>
      <c r="D96" s="78"/>
      <c r="E96" s="78"/>
      <c r="F96" s="79"/>
      <c r="G96" s="79"/>
      <c r="H96" s="79"/>
      <c r="I96" s="78"/>
      <c r="J96" s="78"/>
      <c r="K96" s="78"/>
      <c r="L96" s="78"/>
      <c r="M96" s="70"/>
    </row>
    <row r="97" spans="3:13" s="71" customFormat="1" ht="18" customHeight="1">
      <c r="C97" s="78"/>
      <c r="D97" s="78"/>
      <c r="E97" s="78"/>
      <c r="F97" s="79"/>
      <c r="G97" s="79"/>
      <c r="H97" s="79"/>
      <c r="I97" s="78"/>
      <c r="J97" s="78"/>
      <c r="K97" s="78"/>
      <c r="L97" s="78"/>
      <c r="M97" s="70"/>
    </row>
    <row r="98" spans="3:13" s="71" customFormat="1" ht="18" customHeight="1">
      <c r="C98" s="78"/>
      <c r="D98" s="78"/>
      <c r="E98" s="78"/>
      <c r="F98" s="79"/>
      <c r="G98" s="79"/>
      <c r="H98" s="79"/>
      <c r="I98" s="78"/>
      <c r="J98" s="78"/>
      <c r="K98" s="78"/>
      <c r="L98" s="78"/>
      <c r="M98" s="70"/>
    </row>
    <row r="99" spans="3:13" s="71" customFormat="1" ht="18" customHeight="1">
      <c r="C99" s="78"/>
      <c r="D99" s="78"/>
      <c r="E99" s="78"/>
      <c r="F99" s="79"/>
      <c r="G99" s="79"/>
      <c r="H99" s="79"/>
      <c r="I99" s="78"/>
      <c r="J99" s="78"/>
      <c r="K99" s="78"/>
      <c r="L99" s="78"/>
      <c r="M99" s="70"/>
    </row>
    <row r="100" spans="3:13" s="71" customFormat="1" ht="18" customHeight="1">
      <c r="C100" s="78"/>
      <c r="D100" s="78"/>
      <c r="E100" s="78"/>
      <c r="F100" s="79"/>
      <c r="G100" s="79"/>
      <c r="H100" s="79"/>
      <c r="I100" s="78"/>
      <c r="J100" s="78"/>
      <c r="K100" s="78"/>
      <c r="L100" s="78"/>
      <c r="M100" s="70"/>
    </row>
    <row r="101" spans="3:13" s="71" customFormat="1" ht="18" customHeight="1">
      <c r="C101" s="78"/>
      <c r="D101" s="78"/>
      <c r="E101" s="78"/>
      <c r="F101" s="79"/>
      <c r="G101" s="79"/>
      <c r="H101" s="79"/>
      <c r="I101" s="78"/>
      <c r="J101" s="78"/>
      <c r="K101" s="78"/>
      <c r="L101" s="78"/>
      <c r="M101" s="70"/>
    </row>
  </sheetData>
  <mergeCells count="3">
    <mergeCell ref="A1:L1"/>
    <mergeCell ref="A2:L2"/>
    <mergeCell ref="A3:L3"/>
  </mergeCells>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80" zoomScaleNormal="80" workbookViewId="0">
      <pane ySplit="5" topLeftCell="A6" activePane="bottomLeft" state="frozen"/>
      <selection activeCell="B30" sqref="B30"/>
      <selection pane="bottomLeft" activeCell="E12" sqref="E12"/>
    </sheetView>
  </sheetViews>
  <sheetFormatPr defaultColWidth="12.6640625" defaultRowHeight="15.6"/>
  <cols>
    <col min="1" max="1" width="10.109375" style="93" customWidth="1"/>
    <col min="2" max="2" width="49.6640625" style="93" customWidth="1"/>
    <col min="3" max="5" width="15.88671875" style="94" customWidth="1"/>
    <col min="6" max="6" width="15.88671875" style="455" customWidth="1"/>
    <col min="7" max="8" width="15.88671875" style="94" customWidth="1"/>
    <col min="9" max="9" width="16.21875" style="93" customWidth="1"/>
    <col min="10" max="10" width="12.6640625" style="93"/>
    <col min="11" max="11" width="10.44140625" style="93" customWidth="1"/>
    <col min="12" max="12" width="12.109375" style="93" customWidth="1"/>
    <col min="13" max="13" width="9.6640625" style="93" bestFit="1" customWidth="1"/>
    <col min="14" max="16384" width="12.6640625" style="93"/>
  </cols>
  <sheetData>
    <row r="1" spans="1:14">
      <c r="A1" s="593" t="s">
        <v>3</v>
      </c>
      <c r="B1" s="593"/>
      <c r="C1" s="593"/>
      <c r="D1" s="593"/>
      <c r="E1" s="593"/>
      <c r="F1" s="593"/>
      <c r="G1" s="593"/>
      <c r="H1" s="593"/>
      <c r="I1" s="593"/>
      <c r="J1" s="355"/>
      <c r="L1" s="355"/>
      <c r="M1" s="355"/>
      <c r="N1" s="355"/>
    </row>
    <row r="2" spans="1:14">
      <c r="A2" s="593" t="s">
        <v>401</v>
      </c>
      <c r="B2" s="593"/>
      <c r="C2" s="593"/>
      <c r="D2" s="593"/>
      <c r="E2" s="593"/>
      <c r="F2" s="593"/>
      <c r="G2" s="593"/>
      <c r="H2" s="593"/>
      <c r="I2" s="593"/>
      <c r="J2" s="355"/>
      <c r="L2" s="355"/>
      <c r="M2" s="355"/>
      <c r="N2" s="355"/>
    </row>
    <row r="3" spans="1:14">
      <c r="A3" s="594" t="s">
        <v>544</v>
      </c>
      <c r="B3" s="594"/>
      <c r="C3" s="594"/>
      <c r="D3" s="594"/>
      <c r="E3" s="594"/>
      <c r="F3" s="594"/>
      <c r="G3" s="594"/>
      <c r="H3" s="594"/>
      <c r="I3" s="594"/>
      <c r="J3" s="355"/>
      <c r="L3" s="355"/>
      <c r="M3" s="355"/>
      <c r="N3" s="355"/>
    </row>
    <row r="4" spans="1:14">
      <c r="A4" s="477"/>
      <c r="B4" s="478"/>
      <c r="C4" s="479"/>
      <c r="D4" s="418"/>
      <c r="E4" s="479"/>
      <c r="F4" s="479"/>
      <c r="G4" s="479"/>
      <c r="H4" s="479"/>
      <c r="I4" s="355"/>
      <c r="J4" s="355"/>
      <c r="L4" s="355"/>
      <c r="M4" s="355"/>
      <c r="N4" s="355"/>
    </row>
    <row r="5" spans="1:14" ht="69" customHeight="1">
      <c r="A5" s="480" t="s">
        <v>1</v>
      </c>
      <c r="B5" s="481" t="s">
        <v>0</v>
      </c>
      <c r="C5" s="482" t="s">
        <v>213</v>
      </c>
      <c r="D5" s="483" t="s">
        <v>31</v>
      </c>
      <c r="E5" s="484" t="s">
        <v>282</v>
      </c>
      <c r="F5" s="484" t="s">
        <v>32</v>
      </c>
      <c r="G5" s="484" t="s">
        <v>144</v>
      </c>
      <c r="H5" s="484" t="s">
        <v>145</v>
      </c>
      <c r="I5" s="484" t="s">
        <v>190</v>
      </c>
      <c r="J5" s="355"/>
      <c r="L5" s="355"/>
      <c r="M5" s="355"/>
      <c r="N5" s="355"/>
    </row>
    <row r="6" spans="1:14" ht="16.2">
      <c r="A6" s="125" t="s">
        <v>23</v>
      </c>
      <c r="B6" s="85" t="s">
        <v>7</v>
      </c>
      <c r="C6" s="348">
        <v>416</v>
      </c>
      <c r="D6" s="86">
        <v>0</v>
      </c>
      <c r="E6" s="348">
        <v>416</v>
      </c>
      <c r="F6" s="502"/>
      <c r="G6" s="349">
        <v>409.5</v>
      </c>
      <c r="H6" s="348">
        <v>407.5</v>
      </c>
      <c r="I6" s="348">
        <f>+E6-H6</f>
        <v>8.5</v>
      </c>
      <c r="J6" s="356"/>
      <c r="K6" s="355"/>
      <c r="L6" s="356"/>
      <c r="M6" s="356"/>
      <c r="N6" s="356"/>
    </row>
    <row r="7" spans="1:14" ht="16.2">
      <c r="A7" s="87" t="s">
        <v>378</v>
      </c>
      <c r="B7" s="88"/>
      <c r="C7" s="350">
        <f>SUM(C6)</f>
        <v>416</v>
      </c>
      <c r="D7" s="350">
        <f t="shared" ref="D7:I7" si="0">SUM(D6)</f>
        <v>0</v>
      </c>
      <c r="E7" s="350">
        <f t="shared" si="0"/>
        <v>416</v>
      </c>
      <c r="F7" s="503"/>
      <c r="G7" s="350">
        <f t="shared" si="0"/>
        <v>409.5</v>
      </c>
      <c r="H7" s="350">
        <f t="shared" si="0"/>
        <v>407.5</v>
      </c>
      <c r="I7" s="350">
        <f t="shared" si="0"/>
        <v>8.5</v>
      </c>
      <c r="J7" s="356"/>
      <c r="K7" s="355"/>
      <c r="L7" s="356"/>
      <c r="M7" s="356"/>
      <c r="N7" s="356"/>
    </row>
    <row r="8" spans="1:14" ht="16.2">
      <c r="A8" s="135" t="s">
        <v>24</v>
      </c>
      <c r="B8" s="85" t="s">
        <v>8</v>
      </c>
      <c r="C8" s="349">
        <v>10221.6</v>
      </c>
      <c r="D8" s="89">
        <f>14+19+6+3+7.2-27.2</f>
        <v>22.000000000000004</v>
      </c>
      <c r="E8" s="349">
        <f>C8+D8</f>
        <v>10243.6</v>
      </c>
      <c r="F8" s="502" t="s">
        <v>557</v>
      </c>
      <c r="G8" s="349">
        <v>9769.1</v>
      </c>
      <c r="H8" s="349">
        <v>9735.9</v>
      </c>
      <c r="I8" s="349">
        <f t="shared" ref="I8:I19" si="1">+E8-H8</f>
        <v>507.70000000000073</v>
      </c>
      <c r="J8" s="356"/>
      <c r="K8" s="355"/>
      <c r="L8" s="356"/>
      <c r="M8" s="356"/>
      <c r="N8" s="356"/>
    </row>
    <row r="9" spans="1:14" ht="16.2">
      <c r="A9" s="135" t="s">
        <v>25</v>
      </c>
      <c r="B9" s="85" t="s">
        <v>9</v>
      </c>
      <c r="C9" s="349">
        <v>471.4</v>
      </c>
      <c r="D9" s="89">
        <v>0</v>
      </c>
      <c r="E9" s="349">
        <v>471.36</v>
      </c>
      <c r="F9" s="502"/>
      <c r="G9" s="349">
        <v>459.9</v>
      </c>
      <c r="H9" s="349">
        <v>462.2</v>
      </c>
      <c r="I9" s="349">
        <f t="shared" si="1"/>
        <v>9.160000000000025</v>
      </c>
      <c r="J9" s="356"/>
      <c r="K9" s="355"/>
      <c r="L9" s="356"/>
      <c r="M9" s="357"/>
      <c r="N9" s="356"/>
    </row>
    <row r="10" spans="1:14" ht="16.2">
      <c r="A10" s="135" t="s">
        <v>26</v>
      </c>
      <c r="B10" s="85" t="s">
        <v>179</v>
      </c>
      <c r="C10" s="349">
        <v>0</v>
      </c>
      <c r="D10" s="89">
        <v>0</v>
      </c>
      <c r="E10" s="349">
        <v>0</v>
      </c>
      <c r="F10" s="502"/>
      <c r="G10" s="349">
        <v>0</v>
      </c>
      <c r="H10" s="349">
        <v>0</v>
      </c>
      <c r="I10" s="349">
        <f t="shared" si="1"/>
        <v>0</v>
      </c>
      <c r="J10" s="356"/>
      <c r="K10" s="355"/>
      <c r="L10" s="356"/>
      <c r="M10" s="353"/>
      <c r="N10" s="356"/>
    </row>
    <row r="11" spans="1:14" ht="16.2">
      <c r="A11" s="135" t="s">
        <v>27</v>
      </c>
      <c r="B11" s="85" t="s">
        <v>10</v>
      </c>
      <c r="C11" s="349">
        <v>0</v>
      </c>
      <c r="D11" s="89">
        <v>0</v>
      </c>
      <c r="E11" s="349">
        <v>0</v>
      </c>
      <c r="F11" s="502"/>
      <c r="G11" s="349">
        <v>0</v>
      </c>
      <c r="H11" s="349">
        <v>0</v>
      </c>
      <c r="I11" s="349">
        <f t="shared" si="1"/>
        <v>0</v>
      </c>
      <c r="J11" s="356"/>
      <c r="K11" s="356"/>
      <c r="L11" s="356"/>
      <c r="M11" s="353"/>
      <c r="N11" s="356"/>
    </row>
    <row r="12" spans="1:14" ht="16.2">
      <c r="A12" s="135" t="s">
        <v>28</v>
      </c>
      <c r="B12" s="85" t="s">
        <v>181</v>
      </c>
      <c r="C12" s="349">
        <v>0</v>
      </c>
      <c r="D12" s="89">
        <v>0</v>
      </c>
      <c r="E12" s="349">
        <v>0</v>
      </c>
      <c r="F12" s="502"/>
      <c r="G12" s="349">
        <v>0</v>
      </c>
      <c r="H12" s="349">
        <v>0</v>
      </c>
      <c r="I12" s="349">
        <f t="shared" si="1"/>
        <v>0</v>
      </c>
      <c r="J12" s="356"/>
      <c r="K12" s="356"/>
      <c r="L12" s="356"/>
      <c r="M12" s="353"/>
      <c r="N12" s="356"/>
    </row>
    <row r="13" spans="1:14" ht="16.2">
      <c r="A13" s="135" t="s">
        <v>112</v>
      </c>
      <c r="B13" s="85" t="s">
        <v>11</v>
      </c>
      <c r="C13" s="349">
        <v>0</v>
      </c>
      <c r="D13" s="89">
        <v>0</v>
      </c>
      <c r="E13" s="349">
        <v>0</v>
      </c>
      <c r="F13" s="502"/>
      <c r="G13" s="349">
        <v>0</v>
      </c>
      <c r="H13" s="349">
        <v>0</v>
      </c>
      <c r="I13" s="349">
        <f t="shared" si="1"/>
        <v>0</v>
      </c>
      <c r="J13" s="356"/>
      <c r="K13" s="356"/>
      <c r="L13" s="356"/>
      <c r="M13" s="353"/>
      <c r="N13" s="356"/>
    </row>
    <row r="14" spans="1:14" ht="16.2">
      <c r="A14" s="135" t="s">
        <v>113</v>
      </c>
      <c r="B14" s="85" t="s">
        <v>191</v>
      </c>
      <c r="C14" s="349">
        <v>0</v>
      </c>
      <c r="D14" s="89">
        <v>0</v>
      </c>
      <c r="E14" s="349">
        <v>0</v>
      </c>
      <c r="F14" s="502"/>
      <c r="G14" s="349">
        <v>0</v>
      </c>
      <c r="H14" s="349">
        <v>0</v>
      </c>
      <c r="I14" s="349">
        <f t="shared" si="1"/>
        <v>0</v>
      </c>
      <c r="J14" s="356"/>
      <c r="K14" s="357"/>
      <c r="L14" s="356"/>
      <c r="M14" s="353"/>
      <c r="N14" s="356"/>
    </row>
    <row r="15" spans="1:14" ht="16.2">
      <c r="A15" s="135" t="s">
        <v>114</v>
      </c>
      <c r="B15" s="85" t="s">
        <v>12</v>
      </c>
      <c r="C15" s="349">
        <v>0</v>
      </c>
      <c r="D15" s="89">
        <v>0</v>
      </c>
      <c r="E15" s="349">
        <v>0</v>
      </c>
      <c r="F15" s="502"/>
      <c r="G15" s="349">
        <v>0</v>
      </c>
      <c r="H15" s="349">
        <v>0</v>
      </c>
      <c r="I15" s="349">
        <f t="shared" si="1"/>
        <v>0</v>
      </c>
      <c r="J15" s="356"/>
      <c r="K15" s="357"/>
      <c r="L15" s="356"/>
      <c r="M15" s="353"/>
      <c r="N15" s="356"/>
    </row>
    <row r="16" spans="1:14" ht="16.2">
      <c r="A16" s="135" t="s">
        <v>115</v>
      </c>
      <c r="B16" s="85" t="s">
        <v>13</v>
      </c>
      <c r="C16" s="349">
        <v>0</v>
      </c>
      <c r="D16" s="89">
        <v>0</v>
      </c>
      <c r="E16" s="349">
        <v>0</v>
      </c>
      <c r="F16" s="502"/>
      <c r="G16" s="349">
        <v>0</v>
      </c>
      <c r="H16" s="349">
        <v>0</v>
      </c>
      <c r="I16" s="349">
        <f t="shared" si="1"/>
        <v>0</v>
      </c>
      <c r="J16" s="356"/>
      <c r="K16" s="357"/>
      <c r="L16" s="356"/>
      <c r="M16" s="353"/>
      <c r="N16" s="356"/>
    </row>
    <row r="17" spans="1:14" ht="16.2">
      <c r="A17" s="135" t="s">
        <v>116</v>
      </c>
      <c r="B17" s="85" t="s">
        <v>137</v>
      </c>
      <c r="C17" s="349">
        <v>0</v>
      </c>
      <c r="D17" s="89">
        <v>0</v>
      </c>
      <c r="E17" s="349">
        <v>0</v>
      </c>
      <c r="F17" s="502"/>
      <c r="G17" s="349">
        <v>0</v>
      </c>
      <c r="H17" s="349">
        <v>0</v>
      </c>
      <c r="I17" s="349">
        <f t="shared" si="1"/>
        <v>0</v>
      </c>
      <c r="J17" s="356"/>
      <c r="K17" s="357"/>
      <c r="L17" s="356"/>
      <c r="M17" s="353"/>
      <c r="N17" s="356"/>
    </row>
    <row r="18" spans="1:14" ht="16.2">
      <c r="A18" s="135" t="s">
        <v>117</v>
      </c>
      <c r="B18" s="85" t="s">
        <v>186</v>
      </c>
      <c r="C18" s="349">
        <v>0</v>
      </c>
      <c r="D18" s="89">
        <v>0</v>
      </c>
      <c r="E18" s="349">
        <v>0</v>
      </c>
      <c r="F18" s="502"/>
      <c r="G18" s="349">
        <v>0</v>
      </c>
      <c r="H18" s="349">
        <v>0</v>
      </c>
      <c r="I18" s="349">
        <f t="shared" si="1"/>
        <v>0</v>
      </c>
      <c r="J18" s="356"/>
      <c r="K18" s="358"/>
      <c r="L18" s="356"/>
      <c r="M18" s="353"/>
      <c r="N18" s="353"/>
    </row>
    <row r="19" spans="1:14" ht="16.2">
      <c r="A19" s="135" t="s">
        <v>328</v>
      </c>
      <c r="B19" s="85" t="s">
        <v>400</v>
      </c>
      <c r="C19" s="349">
        <v>0</v>
      </c>
      <c r="D19" s="89">
        <f>119+1.6</f>
        <v>120.6</v>
      </c>
      <c r="E19" s="349">
        <v>120.6</v>
      </c>
      <c r="F19" s="502" t="s">
        <v>225</v>
      </c>
      <c r="G19" s="349">
        <v>114.7</v>
      </c>
      <c r="H19" s="349">
        <v>112.9</v>
      </c>
      <c r="I19" s="349">
        <f t="shared" si="1"/>
        <v>7.6999999999999886</v>
      </c>
      <c r="J19" s="356"/>
      <c r="K19" s="358"/>
      <c r="L19" s="356"/>
      <c r="M19" s="353"/>
      <c r="N19" s="353"/>
    </row>
    <row r="20" spans="1:14" ht="16.2">
      <c r="A20" s="87" t="s">
        <v>379</v>
      </c>
      <c r="B20" s="88"/>
      <c r="C20" s="350">
        <f>SUM(C8:C19)</f>
        <v>10693</v>
      </c>
      <c r="D20" s="350">
        <f t="shared" ref="D20:H20" si="2">SUM(D8:D19)</f>
        <v>142.6</v>
      </c>
      <c r="E20" s="350">
        <f t="shared" si="2"/>
        <v>10835.560000000001</v>
      </c>
      <c r="F20" s="503"/>
      <c r="G20" s="350">
        <f t="shared" si="2"/>
        <v>10343.700000000001</v>
      </c>
      <c r="H20" s="350">
        <f t="shared" si="2"/>
        <v>10311</v>
      </c>
      <c r="I20" s="350">
        <f>SUM(I8:I19)</f>
        <v>524.56000000000085</v>
      </c>
      <c r="J20" s="356"/>
      <c r="K20" s="358"/>
      <c r="L20" s="357"/>
      <c r="M20" s="353"/>
      <c r="N20" s="353"/>
    </row>
    <row r="21" spans="1:14" ht="16.2">
      <c r="A21" s="135" t="s">
        <v>29</v>
      </c>
      <c r="B21" s="85" t="s">
        <v>14</v>
      </c>
      <c r="C21" s="349">
        <v>0</v>
      </c>
      <c r="D21" s="89">
        <v>0</v>
      </c>
      <c r="E21" s="349">
        <v>0</v>
      </c>
      <c r="F21" s="502"/>
      <c r="G21" s="349">
        <v>0</v>
      </c>
      <c r="H21" s="349">
        <v>0</v>
      </c>
      <c r="I21" s="349">
        <f t="shared" ref="I21:I26" si="3">+E21-H21</f>
        <v>0</v>
      </c>
      <c r="J21" s="356"/>
      <c r="K21" s="358"/>
      <c r="L21" s="357"/>
      <c r="M21" s="353"/>
      <c r="N21" s="353"/>
    </row>
    <row r="22" spans="1:14" ht="16.2">
      <c r="A22" s="135" t="s">
        <v>119</v>
      </c>
      <c r="B22" s="85" t="s">
        <v>15</v>
      </c>
      <c r="C22" s="349">
        <v>0</v>
      </c>
      <c r="D22" s="89">
        <v>0</v>
      </c>
      <c r="E22" s="349">
        <v>0</v>
      </c>
      <c r="F22" s="502"/>
      <c r="G22" s="349">
        <v>0</v>
      </c>
      <c r="H22" s="349">
        <v>0</v>
      </c>
      <c r="I22" s="349">
        <f t="shared" si="3"/>
        <v>0</v>
      </c>
      <c r="J22" s="356"/>
      <c r="K22" s="358"/>
      <c r="L22" s="357"/>
      <c r="M22" s="353"/>
      <c r="N22" s="353"/>
    </row>
    <row r="23" spans="1:14" ht="16.2">
      <c r="A23" s="135" t="s">
        <v>120</v>
      </c>
      <c r="B23" s="85" t="s">
        <v>16</v>
      </c>
      <c r="C23" s="349">
        <v>2</v>
      </c>
      <c r="D23" s="89">
        <v>0</v>
      </c>
      <c r="E23" s="349">
        <v>2</v>
      </c>
      <c r="F23" s="502"/>
      <c r="G23" s="349">
        <v>1.5999999999999999</v>
      </c>
      <c r="H23" s="349">
        <v>2</v>
      </c>
      <c r="I23" s="349">
        <f t="shared" si="3"/>
        <v>0</v>
      </c>
      <c r="J23" s="356"/>
      <c r="K23" s="109"/>
      <c r="L23" s="357"/>
      <c r="M23" s="353"/>
      <c r="N23" s="353"/>
    </row>
    <row r="24" spans="1:14" ht="16.2">
      <c r="A24" s="135" t="s">
        <v>102</v>
      </c>
      <c r="B24" s="85" t="s">
        <v>141</v>
      </c>
      <c r="C24" s="349">
        <v>5.5</v>
      </c>
      <c r="D24" s="89">
        <v>0</v>
      </c>
      <c r="E24" s="349">
        <v>5.5</v>
      </c>
      <c r="F24" s="502"/>
      <c r="G24" s="349">
        <v>5.6</v>
      </c>
      <c r="H24" s="349">
        <v>5.6</v>
      </c>
      <c r="I24" s="349">
        <f t="shared" si="3"/>
        <v>-9.9999999999999645E-2</v>
      </c>
      <c r="J24" s="356"/>
      <c r="K24" s="109"/>
      <c r="L24" s="357"/>
      <c r="M24" s="353"/>
      <c r="N24" s="353"/>
    </row>
    <row r="25" spans="1:14" ht="16.2">
      <c r="A25" s="135" t="s">
        <v>103</v>
      </c>
      <c r="B25" s="85" t="s">
        <v>380</v>
      </c>
      <c r="C25" s="349">
        <v>0</v>
      </c>
      <c r="D25" s="89">
        <v>0</v>
      </c>
      <c r="E25" s="349">
        <v>0</v>
      </c>
      <c r="F25" s="502"/>
      <c r="G25" s="349">
        <v>0</v>
      </c>
      <c r="H25" s="349">
        <v>0</v>
      </c>
      <c r="I25" s="349">
        <f t="shared" si="3"/>
        <v>0</v>
      </c>
      <c r="J25" s="356"/>
      <c r="K25" s="109"/>
      <c r="L25" s="357"/>
      <c r="M25" s="353"/>
      <c r="N25" s="353"/>
    </row>
    <row r="26" spans="1:14" ht="16.2">
      <c r="A26" s="135" t="s">
        <v>121</v>
      </c>
      <c r="B26" s="85" t="s">
        <v>142</v>
      </c>
      <c r="C26" s="349">
        <v>58.1</v>
      </c>
      <c r="D26" s="89">
        <v>0</v>
      </c>
      <c r="E26" s="349">
        <v>58.1</v>
      </c>
      <c r="F26" s="502"/>
      <c r="G26" s="349">
        <v>49.9</v>
      </c>
      <c r="H26" s="349">
        <v>49.6</v>
      </c>
      <c r="I26" s="349">
        <f t="shared" si="3"/>
        <v>8.5</v>
      </c>
      <c r="J26" s="356"/>
      <c r="K26" s="109"/>
      <c r="L26" s="357"/>
      <c r="M26" s="357"/>
      <c r="N26" s="353"/>
    </row>
    <row r="27" spans="1:14" ht="16.2">
      <c r="A27" s="87" t="s">
        <v>381</v>
      </c>
      <c r="B27" s="88"/>
      <c r="C27" s="350">
        <f>SUM(C21:C26)</f>
        <v>65.599999999999994</v>
      </c>
      <c r="D27" s="350">
        <f t="shared" ref="D27:I27" si="4">SUM(D21:D26)</f>
        <v>0</v>
      </c>
      <c r="E27" s="350">
        <f t="shared" si="4"/>
        <v>65.599999999999994</v>
      </c>
      <c r="F27" s="503"/>
      <c r="G27" s="350">
        <f t="shared" si="4"/>
        <v>57.099999999999994</v>
      </c>
      <c r="H27" s="350">
        <f t="shared" si="4"/>
        <v>57.2</v>
      </c>
      <c r="I27" s="350">
        <f t="shared" si="4"/>
        <v>8.4</v>
      </c>
      <c r="J27" s="356"/>
      <c r="K27" s="109"/>
      <c r="L27" s="357"/>
      <c r="M27" s="357"/>
      <c r="N27" s="353"/>
    </row>
    <row r="28" spans="1:14" ht="16.2">
      <c r="A28" s="135" t="s">
        <v>104</v>
      </c>
      <c r="B28" s="85" t="s">
        <v>17</v>
      </c>
      <c r="C28" s="349">
        <v>743.4</v>
      </c>
      <c r="D28" s="89">
        <v>2</v>
      </c>
      <c r="E28" s="349">
        <v>745.4</v>
      </c>
      <c r="F28" s="502" t="s">
        <v>199</v>
      </c>
      <c r="G28" s="349">
        <v>697.3</v>
      </c>
      <c r="H28" s="349">
        <v>698</v>
      </c>
      <c r="I28" s="349">
        <f t="shared" ref="I28:I30" si="5">+E28-H28</f>
        <v>47.399999999999977</v>
      </c>
      <c r="J28" s="356"/>
      <c r="K28" s="109"/>
      <c r="L28" s="357"/>
      <c r="M28" s="357"/>
      <c r="N28" s="353"/>
    </row>
    <row r="29" spans="1:14" ht="16.2">
      <c r="A29" s="135" t="s">
        <v>105</v>
      </c>
      <c r="B29" s="85" t="s">
        <v>122</v>
      </c>
      <c r="C29" s="349">
        <v>49.8</v>
      </c>
      <c r="D29" s="89">
        <v>0</v>
      </c>
      <c r="E29" s="349">
        <v>49.8</v>
      </c>
      <c r="F29" s="502"/>
      <c r="G29" s="349">
        <v>41.6</v>
      </c>
      <c r="H29" s="349">
        <v>43.3</v>
      </c>
      <c r="I29" s="349">
        <f t="shared" si="5"/>
        <v>6.5</v>
      </c>
      <c r="J29" s="356"/>
      <c r="K29" s="109"/>
      <c r="L29" s="357"/>
      <c r="M29" s="357"/>
      <c r="N29" s="353"/>
    </row>
    <row r="30" spans="1:14" ht="16.2">
      <c r="A30" s="135" t="s">
        <v>106</v>
      </c>
      <c r="B30" s="85" t="s">
        <v>192</v>
      </c>
      <c r="C30" s="349">
        <v>0</v>
      </c>
      <c r="D30" s="89">
        <v>0</v>
      </c>
      <c r="E30" s="349">
        <v>0</v>
      </c>
      <c r="F30" s="502"/>
      <c r="G30" s="349">
        <v>0</v>
      </c>
      <c r="H30" s="349">
        <v>0</v>
      </c>
      <c r="I30" s="349">
        <f t="shared" si="5"/>
        <v>0</v>
      </c>
      <c r="J30" s="356"/>
      <c r="K30" s="357"/>
      <c r="L30" s="357"/>
      <c r="M30" s="356"/>
    </row>
    <row r="31" spans="1:14" ht="16.2">
      <c r="A31" s="87" t="s">
        <v>382</v>
      </c>
      <c r="B31" s="88"/>
      <c r="C31" s="351">
        <f>SUM(C28:C30)</f>
        <v>793.19999999999993</v>
      </c>
      <c r="D31" s="351">
        <f t="shared" ref="D31:I31" si="6">SUM(D28:D30)</f>
        <v>2</v>
      </c>
      <c r="E31" s="351">
        <f t="shared" si="6"/>
        <v>795.19999999999993</v>
      </c>
      <c r="F31" s="503"/>
      <c r="G31" s="351">
        <f t="shared" si="6"/>
        <v>738.9</v>
      </c>
      <c r="H31" s="351">
        <f t="shared" si="6"/>
        <v>741.3</v>
      </c>
      <c r="I31" s="351">
        <f t="shared" si="6"/>
        <v>53.899999999999977</v>
      </c>
      <c r="J31" s="356"/>
      <c r="K31" s="357"/>
      <c r="L31" s="357"/>
      <c r="M31" s="356"/>
    </row>
    <row r="32" spans="1:14" ht="16.2">
      <c r="A32" s="135" t="s">
        <v>107</v>
      </c>
      <c r="B32" s="90" t="s">
        <v>19</v>
      </c>
      <c r="C32" s="348">
        <v>320.10000000000002</v>
      </c>
      <c r="D32" s="86">
        <v>14.4</v>
      </c>
      <c r="E32" s="348">
        <v>334.5</v>
      </c>
      <c r="F32" s="504" t="s">
        <v>199</v>
      </c>
      <c r="G32" s="348">
        <v>284.2</v>
      </c>
      <c r="H32" s="348">
        <v>286.2</v>
      </c>
      <c r="I32" s="349">
        <f t="shared" ref="I32:I35" si="7">+E32-H32</f>
        <v>48.300000000000011</v>
      </c>
      <c r="J32" s="356"/>
      <c r="K32" s="357"/>
      <c r="L32" s="357"/>
      <c r="M32" s="356"/>
    </row>
    <row r="33" spans="1:15" ht="16.2">
      <c r="A33" s="135" t="s">
        <v>329</v>
      </c>
      <c r="B33" s="85" t="s">
        <v>20</v>
      </c>
      <c r="C33" s="349">
        <v>209</v>
      </c>
      <c r="D33" s="89">
        <v>3.7</v>
      </c>
      <c r="E33" s="349">
        <v>212.7</v>
      </c>
      <c r="F33" s="502" t="s">
        <v>199</v>
      </c>
      <c r="G33" s="349">
        <v>162.9</v>
      </c>
      <c r="H33" s="349">
        <v>164.6</v>
      </c>
      <c r="I33" s="349">
        <f t="shared" si="7"/>
        <v>48.099999999999994</v>
      </c>
      <c r="J33" s="356"/>
      <c r="K33" s="356"/>
      <c r="L33" s="356"/>
      <c r="M33" s="356"/>
    </row>
    <row r="34" spans="1:15" ht="16.2">
      <c r="A34" s="135" t="s">
        <v>330</v>
      </c>
      <c r="B34" s="85" t="s">
        <v>21</v>
      </c>
      <c r="C34" s="349">
        <v>17</v>
      </c>
      <c r="D34" s="89">
        <v>0</v>
      </c>
      <c r="E34" s="349">
        <v>17</v>
      </c>
      <c r="F34" s="502"/>
      <c r="G34" s="349">
        <v>15.7</v>
      </c>
      <c r="H34" s="349">
        <v>16.2</v>
      </c>
      <c r="I34" s="349">
        <f t="shared" si="7"/>
        <v>0.80000000000000071</v>
      </c>
      <c r="J34" s="356"/>
      <c r="K34" s="356"/>
      <c r="L34" s="356"/>
      <c r="M34" s="356"/>
    </row>
    <row r="35" spans="1:15" ht="16.2">
      <c r="A35" s="135" t="s">
        <v>331</v>
      </c>
      <c r="B35" s="85" t="s">
        <v>22</v>
      </c>
      <c r="C35" s="349">
        <v>226</v>
      </c>
      <c r="D35" s="89">
        <v>5.5</v>
      </c>
      <c r="E35" s="349">
        <v>231.5</v>
      </c>
      <c r="F35" s="502" t="s">
        <v>558</v>
      </c>
      <c r="G35" s="349">
        <v>206</v>
      </c>
      <c r="H35" s="349">
        <v>203.6</v>
      </c>
      <c r="I35" s="349">
        <f t="shared" si="7"/>
        <v>27.900000000000006</v>
      </c>
      <c r="J35" s="356"/>
      <c r="K35" s="356"/>
      <c r="L35" s="356"/>
      <c r="M35" s="356"/>
    </row>
    <row r="36" spans="1:15" s="359" customFormat="1" ht="16.2">
      <c r="A36" s="87" t="s">
        <v>383</v>
      </c>
      <c r="B36" s="91"/>
      <c r="C36" s="350">
        <f>SUM(C32:C35)</f>
        <v>772.1</v>
      </c>
      <c r="D36" s="350">
        <f t="shared" ref="D36:I36" si="8">SUM(D32:D35)</f>
        <v>23.6</v>
      </c>
      <c r="E36" s="350">
        <f t="shared" si="8"/>
        <v>795.7</v>
      </c>
      <c r="F36" s="503"/>
      <c r="G36" s="350">
        <f t="shared" si="8"/>
        <v>668.8</v>
      </c>
      <c r="H36" s="350">
        <f t="shared" si="8"/>
        <v>670.59999999999991</v>
      </c>
      <c r="I36" s="350">
        <f t="shared" si="8"/>
        <v>125.10000000000001</v>
      </c>
      <c r="J36" s="356"/>
      <c r="K36" s="356"/>
      <c r="L36" s="356"/>
      <c r="M36" s="356"/>
    </row>
    <row r="37" spans="1:15" ht="16.2">
      <c r="A37" s="135" t="s">
        <v>108</v>
      </c>
      <c r="B37" s="85" t="s">
        <v>193</v>
      </c>
      <c r="C37" s="349">
        <v>0</v>
      </c>
      <c r="D37" s="89">
        <v>0</v>
      </c>
      <c r="E37" s="349">
        <v>0</v>
      </c>
      <c r="F37" s="502" t="s">
        <v>227</v>
      </c>
      <c r="G37" s="349">
        <v>9.5</v>
      </c>
      <c r="H37" s="349">
        <v>9.5</v>
      </c>
      <c r="I37" s="349">
        <f>+E37-H37</f>
        <v>-9.5</v>
      </c>
      <c r="J37" s="356"/>
      <c r="K37" s="356"/>
      <c r="L37" s="356"/>
      <c r="M37" s="356"/>
    </row>
    <row r="38" spans="1:15" s="359" customFormat="1" ht="16.2">
      <c r="A38" s="87" t="s">
        <v>384</v>
      </c>
      <c r="B38" s="91"/>
      <c r="C38" s="350">
        <f>SUM(C37)</f>
        <v>0</v>
      </c>
      <c r="D38" s="350">
        <f t="shared" ref="D38:I38" si="9">SUM(D37)</f>
        <v>0</v>
      </c>
      <c r="E38" s="350">
        <f t="shared" si="9"/>
        <v>0</v>
      </c>
      <c r="F38" s="503"/>
      <c r="G38" s="350">
        <f t="shared" si="9"/>
        <v>9.5</v>
      </c>
      <c r="H38" s="350">
        <f t="shared" si="9"/>
        <v>9.5</v>
      </c>
      <c r="I38" s="350">
        <f t="shared" si="9"/>
        <v>-9.5</v>
      </c>
      <c r="J38" s="356"/>
      <c r="K38" s="356"/>
      <c r="L38" s="356"/>
      <c r="M38" s="356"/>
    </row>
    <row r="39" spans="1:15" s="359" customFormat="1" ht="41.25" customHeight="1">
      <c r="A39" s="92" t="s">
        <v>2</v>
      </c>
      <c r="B39" s="91"/>
      <c r="C39" s="350">
        <f>SUM(C38,C36,C31,C27,C20,C7)</f>
        <v>12739.9</v>
      </c>
      <c r="D39" s="350">
        <f t="shared" ref="D39:I39" si="10">SUM(D38,D36,D31,D27,D20,D7)</f>
        <v>168.2</v>
      </c>
      <c r="E39" s="350">
        <f>SUM(E38,E36,E31,E27,E20,E7)</f>
        <v>12908.060000000001</v>
      </c>
      <c r="F39" s="503"/>
      <c r="G39" s="350">
        <f t="shared" si="10"/>
        <v>12227.5</v>
      </c>
      <c r="H39" s="350">
        <f t="shared" si="10"/>
        <v>12197.1</v>
      </c>
      <c r="I39" s="350">
        <f t="shared" si="10"/>
        <v>710.96000000000083</v>
      </c>
      <c r="J39" s="356"/>
      <c r="K39" s="356"/>
      <c r="L39" s="356"/>
      <c r="M39" s="356"/>
    </row>
    <row r="40" spans="1:15">
      <c r="K40" s="356"/>
      <c r="O40" s="360"/>
    </row>
    <row r="41" spans="1:15" ht="15" customHeight="1">
      <c r="A41" s="505" t="s">
        <v>534</v>
      </c>
      <c r="B41" s="506" t="s">
        <v>559</v>
      </c>
      <c r="C41" s="507"/>
      <c r="D41" s="507"/>
      <c r="E41" s="507"/>
      <c r="F41" s="508"/>
      <c r="G41" s="507"/>
      <c r="H41" s="507"/>
      <c r="I41" s="507"/>
      <c r="K41" s="370"/>
      <c r="L41" s="371"/>
    </row>
    <row r="42" spans="1:15" ht="16.2">
      <c r="A42" s="509" t="s">
        <v>231</v>
      </c>
      <c r="B42" s="510" t="s">
        <v>560</v>
      </c>
      <c r="C42" s="507"/>
      <c r="D42" s="507"/>
      <c r="E42" s="507"/>
      <c r="F42" s="508"/>
      <c r="G42" s="507"/>
      <c r="H42" s="507"/>
      <c r="I42" s="507"/>
      <c r="K42" s="370"/>
      <c r="L42" s="371"/>
    </row>
    <row r="43" spans="1:15" ht="16.2">
      <c r="A43" s="505" t="s">
        <v>225</v>
      </c>
      <c r="B43" s="506" t="s">
        <v>561</v>
      </c>
      <c r="C43" s="511"/>
      <c r="D43" s="511"/>
      <c r="E43" s="511"/>
      <c r="F43" s="512"/>
      <c r="G43" s="511"/>
      <c r="H43" s="511"/>
      <c r="I43" s="507"/>
      <c r="K43" s="370"/>
      <c r="L43" s="371"/>
    </row>
    <row r="44" spans="1:15" ht="16.2">
      <c r="A44" s="505" t="s">
        <v>227</v>
      </c>
      <c r="B44" s="506" t="s">
        <v>562</v>
      </c>
      <c r="C44" s="511"/>
      <c r="D44" s="511"/>
      <c r="E44" s="511"/>
      <c r="F44" s="512"/>
      <c r="G44" s="511"/>
      <c r="H44" s="511"/>
      <c r="I44" s="507"/>
      <c r="K44" s="370"/>
      <c r="L44" s="371"/>
    </row>
    <row r="45" spans="1:15" ht="16.2">
      <c r="A45" s="505" t="s">
        <v>199</v>
      </c>
      <c r="B45" s="506" t="s">
        <v>563</v>
      </c>
      <c r="C45" s="511"/>
      <c r="D45" s="511"/>
      <c r="E45" s="511"/>
      <c r="F45" s="512"/>
      <c r="G45" s="511"/>
      <c r="H45" s="511"/>
      <c r="I45" s="507"/>
      <c r="K45" s="356"/>
      <c r="L45" s="371"/>
    </row>
    <row r="46" spans="1:15">
      <c r="K46" s="356"/>
    </row>
    <row r="47" spans="1:15">
      <c r="K47" s="356"/>
    </row>
    <row r="48" spans="1:15">
      <c r="K48" s="356"/>
    </row>
    <row r="49" spans="11:11">
      <c r="K49" s="356"/>
    </row>
    <row r="50" spans="11:11">
      <c r="K50" s="356"/>
    </row>
    <row r="51" spans="11:11">
      <c r="K51" s="356"/>
    </row>
  </sheetData>
  <mergeCells count="3">
    <mergeCell ref="A1:I1"/>
    <mergeCell ref="A2:I2"/>
    <mergeCell ref="A3:I3"/>
  </mergeCells>
  <printOptions horizontalCentered="1"/>
  <pageMargins left="0.19" right="0.17" top="0.5" bottom="0.61" header="0.5" footer="0.39"/>
  <pageSetup scale="68" orientation="landscape" r:id="rId1"/>
  <headerFooter alignWithMargins="0">
    <oddFooter>&amp;L&amp;"Times New Roman,Regular"&amp;12&amp;A&amp;R&amp;"Times New Roman,Regular"&amp;12&amp;P of 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I15" sqref="I15"/>
    </sheetView>
  </sheetViews>
  <sheetFormatPr defaultColWidth="9.109375" defaultRowHeight="15.6"/>
  <cols>
    <col min="1" max="1" width="45.5546875" style="170" customWidth="1"/>
    <col min="2" max="4" width="21.21875" style="170" hidden="1" customWidth="1"/>
    <col min="5" max="6" width="21.21875" style="170" customWidth="1"/>
    <col min="7" max="7" width="19.5546875" style="170" customWidth="1"/>
    <col min="8" max="8" width="22.6640625" style="428" customWidth="1"/>
    <col min="9" max="9" width="15" style="170" customWidth="1"/>
    <col min="10" max="16384" width="9.109375" style="170"/>
  </cols>
  <sheetData>
    <row r="1" spans="1:8" s="331" customFormat="1" ht="16.2">
      <c r="A1" s="168" t="s">
        <v>3</v>
      </c>
      <c r="B1" s="168"/>
      <c r="C1" s="168"/>
      <c r="D1" s="168"/>
      <c r="E1" s="168"/>
      <c r="F1" s="168"/>
      <c r="H1" s="427"/>
    </row>
    <row r="2" spans="1:8">
      <c r="A2" s="169" t="s">
        <v>327</v>
      </c>
      <c r="B2" s="169"/>
      <c r="C2" s="169"/>
      <c r="D2" s="169"/>
      <c r="E2" s="169"/>
      <c r="F2" s="169"/>
    </row>
    <row r="3" spans="1:8">
      <c r="A3" s="169" t="s">
        <v>544</v>
      </c>
      <c r="B3" s="169"/>
      <c r="C3" s="169"/>
      <c r="D3" s="169"/>
      <c r="E3" s="169"/>
      <c r="F3" s="169"/>
    </row>
    <row r="6" spans="1:8" ht="31.2">
      <c r="A6" s="459" t="s">
        <v>307</v>
      </c>
      <c r="B6" s="429" t="s">
        <v>514</v>
      </c>
      <c r="C6" s="429" t="s">
        <v>515</v>
      </c>
      <c r="D6" s="429" t="s">
        <v>516</v>
      </c>
      <c r="E6" s="429" t="s">
        <v>542</v>
      </c>
      <c r="F6" s="429" t="s">
        <v>543</v>
      </c>
    </row>
    <row r="8" spans="1:8">
      <c r="A8" s="430" t="s">
        <v>308</v>
      </c>
      <c r="B8" s="431">
        <v>49983108.71999985</v>
      </c>
      <c r="C8" s="431">
        <v>52496207.580000095</v>
      </c>
      <c r="D8" s="431">
        <v>52875584.090000302</v>
      </c>
      <c r="E8" s="431">
        <v>52888561.55999992</v>
      </c>
      <c r="F8" s="498">
        <f t="shared" ref="F8:F21" si="0">SUM(B8:E8)</f>
        <v>208243461.95000017</v>
      </c>
    </row>
    <row r="9" spans="1:8">
      <c r="A9" s="430" t="s">
        <v>309</v>
      </c>
      <c r="B9" s="431">
        <v>1151106.8300000061</v>
      </c>
      <c r="C9" s="431">
        <v>1385444.7100000049</v>
      </c>
      <c r="D9" s="431">
        <v>1687318.2200000002</v>
      </c>
      <c r="E9" s="431">
        <v>1707160.2600000103</v>
      </c>
      <c r="F9" s="498">
        <f t="shared" si="0"/>
        <v>5931030.020000021</v>
      </c>
    </row>
    <row r="10" spans="1:8">
      <c r="A10" s="430" t="s">
        <v>310</v>
      </c>
      <c r="B10" s="431">
        <v>0</v>
      </c>
      <c r="C10" s="431">
        <v>793287.10000000021</v>
      </c>
      <c r="D10" s="431">
        <v>539082.72000000009</v>
      </c>
      <c r="E10" s="431">
        <v>1152441.1900000004</v>
      </c>
      <c r="F10" s="498">
        <f t="shared" si="0"/>
        <v>2484811.0100000007</v>
      </c>
    </row>
    <row r="11" spans="1:8">
      <c r="A11" s="430" t="s">
        <v>311</v>
      </c>
      <c r="B11" s="431">
        <v>0</v>
      </c>
      <c r="C11" s="431">
        <v>0</v>
      </c>
      <c r="D11" s="431">
        <v>0</v>
      </c>
      <c r="E11" s="431">
        <v>0</v>
      </c>
      <c r="F11" s="498">
        <f t="shared" si="0"/>
        <v>0</v>
      </c>
    </row>
    <row r="12" spans="1:8">
      <c r="A12" s="430" t="s">
        <v>312</v>
      </c>
      <c r="B12" s="431">
        <v>0</v>
      </c>
      <c r="C12" s="431">
        <v>681.18999999999994</v>
      </c>
      <c r="D12" s="431">
        <v>1651.5899999999997</v>
      </c>
      <c r="E12" s="431">
        <v>2881.279999999997</v>
      </c>
      <c r="F12" s="498">
        <f t="shared" si="0"/>
        <v>5214.0599999999968</v>
      </c>
    </row>
    <row r="13" spans="1:8">
      <c r="A13" s="430" t="s">
        <v>313</v>
      </c>
      <c r="B13" s="431">
        <v>7.95</v>
      </c>
      <c r="C13" s="431">
        <v>607719.3600000001</v>
      </c>
      <c r="D13" s="431">
        <v>705353.17</v>
      </c>
      <c r="E13" s="431">
        <v>125692.50000000001</v>
      </c>
      <c r="F13" s="498">
        <f t="shared" si="0"/>
        <v>1438772.98</v>
      </c>
    </row>
    <row r="14" spans="1:8">
      <c r="A14" s="430" t="s">
        <v>314</v>
      </c>
      <c r="B14" s="431">
        <v>172131.53999999896</v>
      </c>
      <c r="C14" s="431">
        <v>3497995.5399999656</v>
      </c>
      <c r="D14" s="431">
        <v>4167305.1899999278</v>
      </c>
      <c r="E14" s="431">
        <v>4534314.619999934</v>
      </c>
      <c r="F14" s="498">
        <f t="shared" si="0"/>
        <v>12371746.889999826</v>
      </c>
    </row>
    <row r="15" spans="1:8">
      <c r="A15" s="430" t="s">
        <v>315</v>
      </c>
      <c r="B15" s="431">
        <v>0</v>
      </c>
      <c r="C15" s="431">
        <v>106555.74000000002</v>
      </c>
      <c r="D15" s="431">
        <v>165940.63000000006</v>
      </c>
      <c r="E15" s="431">
        <v>51069.110000000022</v>
      </c>
      <c r="F15" s="498">
        <f t="shared" si="0"/>
        <v>323565.48000000016</v>
      </c>
    </row>
    <row r="16" spans="1:8">
      <c r="A16" s="430" t="s">
        <v>316</v>
      </c>
      <c r="B16" s="431">
        <v>0</v>
      </c>
      <c r="C16" s="431">
        <v>91864.09</v>
      </c>
      <c r="D16" s="431">
        <v>29466.480000000003</v>
      </c>
      <c r="E16" s="431">
        <v>483707.38999999996</v>
      </c>
      <c r="F16" s="498">
        <f t="shared" si="0"/>
        <v>605037.96</v>
      </c>
    </row>
    <row r="17" spans="1:6">
      <c r="A17" s="430" t="s">
        <v>317</v>
      </c>
      <c r="B17" s="431">
        <v>3693086.5599999884</v>
      </c>
      <c r="C17" s="431">
        <v>3191281.0399999982</v>
      </c>
      <c r="D17" s="431">
        <v>3218989.2299999939</v>
      </c>
      <c r="E17" s="431">
        <v>2879900.7399999872</v>
      </c>
      <c r="F17" s="498">
        <f t="shared" si="0"/>
        <v>12983257.569999967</v>
      </c>
    </row>
    <row r="18" spans="1:6">
      <c r="A18" s="430" t="s">
        <v>318</v>
      </c>
      <c r="B18" s="431">
        <v>22533393.18</v>
      </c>
      <c r="C18" s="431">
        <v>75067503.770000115</v>
      </c>
      <c r="D18" s="431">
        <v>74195873.130000174</v>
      </c>
      <c r="E18" s="431">
        <v>79184930.809999913</v>
      </c>
      <c r="F18" s="498">
        <f t="shared" si="0"/>
        <v>250981700.89000019</v>
      </c>
    </row>
    <row r="19" spans="1:6">
      <c r="A19" s="430" t="s">
        <v>319</v>
      </c>
      <c r="B19" s="431">
        <v>326.30999999999989</v>
      </c>
      <c r="C19" s="431">
        <v>10684.540000000017</v>
      </c>
      <c r="D19" s="431">
        <v>12256.680000000028</v>
      </c>
      <c r="E19" s="431">
        <v>14338.700000000008</v>
      </c>
      <c r="F19" s="498">
        <f t="shared" si="0"/>
        <v>37606.230000000054</v>
      </c>
    </row>
    <row r="20" spans="1:6">
      <c r="A20" s="430" t="s">
        <v>320</v>
      </c>
      <c r="B20" s="431">
        <v>0</v>
      </c>
      <c r="C20" s="431">
        <v>0</v>
      </c>
      <c r="D20" s="431">
        <v>347313.58999999997</v>
      </c>
      <c r="E20" s="431">
        <v>2918876.75</v>
      </c>
      <c r="F20" s="498">
        <f t="shared" si="0"/>
        <v>3266190.34</v>
      </c>
    </row>
    <row r="21" spans="1:6">
      <c r="A21" s="430" t="s">
        <v>321</v>
      </c>
      <c r="B21" s="431">
        <v>0</v>
      </c>
      <c r="C21" s="431">
        <v>0</v>
      </c>
      <c r="D21" s="431">
        <v>0</v>
      </c>
      <c r="E21" s="431">
        <v>0</v>
      </c>
      <c r="F21" s="498">
        <f t="shared" si="0"/>
        <v>0</v>
      </c>
    </row>
    <row r="22" spans="1:6">
      <c r="B22" s="173"/>
      <c r="C22" s="173"/>
      <c r="D22" s="173"/>
      <c r="E22" s="173"/>
      <c r="F22" s="585"/>
    </row>
    <row r="23" spans="1:6" ht="16.2" thickBot="1">
      <c r="A23" s="432" t="s">
        <v>101</v>
      </c>
      <c r="B23" s="584">
        <f t="shared" ref="B23:C23" si="1">SUM(B8:B22)</f>
        <v>77533161.089999855</v>
      </c>
      <c r="C23" s="584">
        <f t="shared" si="1"/>
        <v>137249224.66000018</v>
      </c>
      <c r="D23" s="584">
        <f>SUM(D8:D22)</f>
        <v>137946134.72000042</v>
      </c>
      <c r="E23" s="584">
        <f>SUM(E8:E22)</f>
        <v>145943874.90999976</v>
      </c>
      <c r="F23" s="433">
        <f>SUM(F8:F22)</f>
        <v>498672395.38000017</v>
      </c>
    </row>
    <row r="24" spans="1:6" ht="16.2" thickTop="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90"/>
  <sheetViews>
    <sheetView zoomScale="80" zoomScaleNormal="80" workbookViewId="0">
      <selection activeCell="F37" sqref="F37"/>
    </sheetView>
  </sheetViews>
  <sheetFormatPr defaultColWidth="9.109375" defaultRowHeight="15.6"/>
  <cols>
    <col min="1" max="1" width="73.88671875" style="1" bestFit="1" customWidth="1"/>
    <col min="2" max="2" width="14.88671875" style="2" bestFit="1" customWidth="1"/>
    <col min="3" max="3" width="22.109375" style="13" bestFit="1" customWidth="1"/>
    <col min="4" max="4" width="17.88671875" style="14" customWidth="1"/>
    <col min="5" max="5" width="16.44140625" style="14" bestFit="1" customWidth="1"/>
    <col min="6" max="6" width="18.6640625" style="14" bestFit="1" customWidth="1"/>
    <col min="7" max="7" width="22.109375" style="14" bestFit="1" customWidth="1"/>
    <col min="8" max="8" width="18.33203125" style="14" hidden="1" customWidth="1"/>
    <col min="9" max="9" width="19.6640625" style="14" bestFit="1" customWidth="1"/>
    <col min="10" max="10" width="17.109375" style="14" bestFit="1" customWidth="1"/>
    <col min="11" max="11" width="19" style="1" bestFit="1" customWidth="1"/>
    <col min="12" max="12" width="19.5546875" style="1" customWidth="1"/>
    <col min="13" max="13" width="22.6640625" style="165" customWidth="1"/>
    <col min="14" max="14" width="15" style="1" customWidth="1"/>
    <col min="15" max="16384" width="9.109375" style="1"/>
  </cols>
  <sheetData>
    <row r="1" spans="1:20" s="4" customFormat="1" ht="16.2">
      <c r="A1" s="168" t="s">
        <v>3</v>
      </c>
      <c r="B1" s="168"/>
      <c r="C1" s="168"/>
      <c r="D1" s="168"/>
      <c r="E1" s="168"/>
      <c r="F1" s="168"/>
      <c r="G1" s="168"/>
      <c r="H1" s="168"/>
      <c r="I1" s="168"/>
      <c r="J1" s="168"/>
      <c r="M1" s="164"/>
    </row>
    <row r="2" spans="1:20">
      <c r="A2" s="169" t="s">
        <v>326</v>
      </c>
      <c r="B2" s="169"/>
      <c r="C2" s="169"/>
      <c r="D2" s="169"/>
      <c r="E2" s="169"/>
      <c r="F2" s="169"/>
      <c r="G2" s="169"/>
      <c r="H2" s="169"/>
      <c r="I2" s="169"/>
      <c r="J2" s="169"/>
    </row>
    <row r="3" spans="1:20">
      <c r="A3" s="169" t="s">
        <v>544</v>
      </c>
      <c r="B3" s="169"/>
      <c r="C3" s="169"/>
      <c r="D3" s="169"/>
      <c r="E3" s="169"/>
      <c r="F3" s="169"/>
      <c r="G3" s="169"/>
      <c r="H3" s="169"/>
      <c r="I3" s="169"/>
      <c r="J3" s="169"/>
    </row>
    <row r="4" spans="1:20">
      <c r="A4" s="170"/>
      <c r="B4" s="171"/>
      <c r="C4" s="172"/>
      <c r="D4" s="173"/>
      <c r="E4" s="173"/>
      <c r="F4" s="173"/>
      <c r="G4" s="173"/>
      <c r="H4" s="173"/>
      <c r="I4" s="173"/>
      <c r="J4" s="173"/>
    </row>
    <row r="5" spans="1:20" s="15" customFormat="1">
      <c r="A5" s="174"/>
      <c r="B5" s="175" t="s">
        <v>216</v>
      </c>
      <c r="C5" s="460"/>
      <c r="D5" s="176" t="s">
        <v>162</v>
      </c>
      <c r="E5" s="176" t="s">
        <v>163</v>
      </c>
      <c r="F5" s="177" t="s">
        <v>242</v>
      </c>
      <c r="G5" s="177" t="s">
        <v>51</v>
      </c>
      <c r="H5" s="178" t="s">
        <v>52</v>
      </c>
      <c r="I5" s="460"/>
      <c r="J5" s="177"/>
      <c r="K5" s="170"/>
      <c r="M5" s="166"/>
    </row>
    <row r="6" spans="1:20" s="15" customFormat="1">
      <c r="A6" s="179" t="s">
        <v>49</v>
      </c>
      <c r="B6" s="180" t="s">
        <v>53</v>
      </c>
      <c r="C6" s="461" t="s">
        <v>30</v>
      </c>
      <c r="D6" s="182" t="s">
        <v>31</v>
      </c>
      <c r="E6" s="182" t="s">
        <v>31</v>
      </c>
      <c r="F6" s="181" t="s">
        <v>164</v>
      </c>
      <c r="G6" s="183" t="s">
        <v>37</v>
      </c>
      <c r="H6" s="184" t="s">
        <v>54</v>
      </c>
      <c r="I6" s="183" t="s">
        <v>33</v>
      </c>
      <c r="J6" s="183" t="s">
        <v>34</v>
      </c>
      <c r="K6" s="170"/>
      <c r="M6" s="166"/>
    </row>
    <row r="7" spans="1:20" s="15" customFormat="1">
      <c r="A7" s="185"/>
      <c r="B7" s="186"/>
      <c r="C7" s="186"/>
      <c r="D7" s="186"/>
      <c r="E7" s="186"/>
      <c r="F7" s="186"/>
      <c r="G7" s="187"/>
      <c r="H7" s="187"/>
      <c r="I7" s="187"/>
      <c r="J7" s="187"/>
      <c r="K7" s="170"/>
      <c r="M7" s="166"/>
    </row>
    <row r="8" spans="1:20" s="15" customFormat="1">
      <c r="A8" s="188" t="s">
        <v>55</v>
      </c>
      <c r="B8" s="189" t="s">
        <v>56</v>
      </c>
      <c r="C8" s="190">
        <v>949936434</v>
      </c>
      <c r="D8" s="190">
        <f>E8+F8</f>
        <v>44033899</v>
      </c>
      <c r="E8" s="190">
        <v>41040840</v>
      </c>
      <c r="F8" s="190">
        <v>2993059</v>
      </c>
      <c r="G8" s="190">
        <v>993970333</v>
      </c>
      <c r="H8" s="190">
        <v>897683555.7599231</v>
      </c>
      <c r="I8" s="190">
        <v>1061412835</v>
      </c>
      <c r="J8" s="190">
        <f>G8-I8</f>
        <v>-67442502</v>
      </c>
      <c r="K8" s="191">
        <f>G8-C8-D8</f>
        <v>0</v>
      </c>
      <c r="L8" s="167"/>
      <c r="M8" s="167"/>
    </row>
    <row r="9" spans="1:20" s="15" customFormat="1">
      <c r="A9" s="188" t="s">
        <v>57</v>
      </c>
      <c r="B9" s="189" t="s">
        <v>58</v>
      </c>
      <c r="C9" s="190">
        <v>10775229</v>
      </c>
      <c r="D9" s="190">
        <f t="shared" ref="D9:D10" si="0">E9+F9</f>
        <v>264525</v>
      </c>
      <c r="E9" s="190">
        <v>264525</v>
      </c>
      <c r="F9" s="190">
        <v>0</v>
      </c>
      <c r="G9" s="190">
        <v>11039754</v>
      </c>
      <c r="H9" s="190">
        <v>12787769.299999962</v>
      </c>
      <c r="I9" s="190">
        <v>11067360</v>
      </c>
      <c r="J9" s="190">
        <f>G9-I9</f>
        <v>-27606</v>
      </c>
      <c r="K9" s="191">
        <f t="shared" ref="K9:K56" si="1">G9-C9-D9</f>
        <v>0</v>
      </c>
      <c r="M9" s="167"/>
    </row>
    <row r="10" spans="1:20" s="15" customFormat="1">
      <c r="A10" s="188" t="s">
        <v>59</v>
      </c>
      <c r="B10" s="189" t="s">
        <v>60</v>
      </c>
      <c r="C10" s="190">
        <v>8124749</v>
      </c>
      <c r="D10" s="190">
        <f t="shared" si="0"/>
        <v>-8124749</v>
      </c>
      <c r="E10" s="190">
        <v>-8124749</v>
      </c>
      <c r="F10" s="190">
        <v>0</v>
      </c>
      <c r="G10" s="190">
        <v>0</v>
      </c>
      <c r="H10" s="190">
        <v>2240172.75</v>
      </c>
      <c r="I10" s="190">
        <v>0</v>
      </c>
      <c r="J10" s="190">
        <f>G10-I10</f>
        <v>0</v>
      </c>
      <c r="K10" s="191">
        <f t="shared" si="1"/>
        <v>0</v>
      </c>
      <c r="L10" s="40"/>
      <c r="M10" s="167"/>
      <c r="O10" s="40"/>
      <c r="P10" s="40"/>
      <c r="Q10" s="40"/>
      <c r="R10" s="40"/>
      <c r="S10" s="40"/>
      <c r="T10" s="40"/>
    </row>
    <row r="11" spans="1:20" s="15" customFormat="1">
      <c r="A11" s="188" t="s">
        <v>130</v>
      </c>
      <c r="B11" s="192" t="s">
        <v>138</v>
      </c>
      <c r="C11" s="190">
        <v>174853934</v>
      </c>
      <c r="D11" s="190">
        <f>E11+F11</f>
        <v>-22457592</v>
      </c>
      <c r="E11" s="190">
        <v>-22457592</v>
      </c>
      <c r="F11" s="190">
        <v>0</v>
      </c>
      <c r="G11" s="190">
        <v>152396342</v>
      </c>
      <c r="H11" s="190">
        <v>168797475.48999992</v>
      </c>
      <c r="I11" s="190">
        <v>153672480</v>
      </c>
      <c r="J11" s="190">
        <f>G11-I11</f>
        <v>-1276138</v>
      </c>
      <c r="K11" s="191">
        <f t="shared" si="1"/>
        <v>0</v>
      </c>
      <c r="M11" s="167"/>
    </row>
    <row r="12" spans="1:20" s="15" customFormat="1" ht="11.25" customHeight="1">
      <c r="A12" s="188"/>
      <c r="B12" s="192"/>
      <c r="C12" s="190"/>
      <c r="D12" s="190"/>
      <c r="E12" s="190"/>
      <c r="F12" s="190"/>
      <c r="G12" s="190"/>
      <c r="H12" s="190"/>
      <c r="I12" s="190"/>
      <c r="J12" s="190"/>
      <c r="K12" s="191">
        <f t="shared" si="1"/>
        <v>0</v>
      </c>
      <c r="M12" s="167"/>
    </row>
    <row r="13" spans="1:20" s="15" customFormat="1" ht="16.2">
      <c r="A13" s="193" t="s">
        <v>61</v>
      </c>
      <c r="B13" s="194"/>
      <c r="C13" s="195">
        <f t="shared" ref="C13:I13" si="2">SUM(C8:C11)</f>
        <v>1143690346</v>
      </c>
      <c r="D13" s="195">
        <f>SUM(D8:D12)</f>
        <v>13716083</v>
      </c>
      <c r="E13" s="195">
        <f>SUM(E8:E12)</f>
        <v>10723024</v>
      </c>
      <c r="F13" s="195">
        <f>SUM(F8:F11)</f>
        <v>2993059</v>
      </c>
      <c r="G13" s="195">
        <f t="shared" si="2"/>
        <v>1157406429</v>
      </c>
      <c r="H13" s="195">
        <f t="shared" si="2"/>
        <v>1081508973.2999229</v>
      </c>
      <c r="I13" s="195">
        <f t="shared" si="2"/>
        <v>1226152675</v>
      </c>
      <c r="J13" s="195">
        <f>SUM(J8:J11)</f>
        <v>-68746246</v>
      </c>
      <c r="K13" s="191">
        <f t="shared" si="1"/>
        <v>0</v>
      </c>
      <c r="M13" s="167"/>
    </row>
    <row r="14" spans="1:20" s="15" customFormat="1" ht="12" customHeight="1">
      <c r="A14" s="196"/>
      <c r="B14" s="197"/>
      <c r="C14" s="198"/>
      <c r="D14" s="198"/>
      <c r="E14" s="198"/>
      <c r="F14" s="198"/>
      <c r="G14" s="198"/>
      <c r="H14" s="198"/>
      <c r="I14" s="198"/>
      <c r="J14" s="198"/>
      <c r="K14" s="191">
        <f t="shared" si="1"/>
        <v>0</v>
      </c>
      <c r="M14" s="167"/>
    </row>
    <row r="15" spans="1:20" s="15" customFormat="1">
      <c r="A15" s="199" t="s">
        <v>62</v>
      </c>
      <c r="B15" s="200" t="s">
        <v>63</v>
      </c>
      <c r="C15" s="190">
        <v>5685702</v>
      </c>
      <c r="D15" s="190">
        <f>E15+F15</f>
        <v>0</v>
      </c>
      <c r="E15" s="190">
        <v>0</v>
      </c>
      <c r="F15" s="190">
        <v>0</v>
      </c>
      <c r="G15" s="190">
        <v>5685702</v>
      </c>
      <c r="H15" s="190">
        <v>897683555.7599231</v>
      </c>
      <c r="I15" s="190">
        <v>5685702</v>
      </c>
      <c r="J15" s="190">
        <f>G15-I15</f>
        <v>0</v>
      </c>
      <c r="K15" s="191">
        <f t="shared" si="1"/>
        <v>0</v>
      </c>
      <c r="M15" s="167"/>
    </row>
    <row r="16" spans="1:20" s="15" customFormat="1" ht="12.75" customHeight="1">
      <c r="A16" s="199"/>
      <c r="B16" s="200"/>
      <c r="C16" s="190"/>
      <c r="D16" s="190"/>
      <c r="E16" s="190"/>
      <c r="F16" s="190"/>
      <c r="G16" s="190"/>
      <c r="H16" s="190"/>
      <c r="I16" s="190"/>
      <c r="J16" s="190"/>
      <c r="K16" s="191">
        <f t="shared" si="1"/>
        <v>0</v>
      </c>
      <c r="M16" s="167"/>
    </row>
    <row r="17" spans="1:13" s="15" customFormat="1" ht="16.2">
      <c r="A17" s="193" t="s">
        <v>64</v>
      </c>
      <c r="B17" s="194"/>
      <c r="C17" s="195">
        <f t="shared" ref="C17:J17" si="3">SUM(C15:C15)</f>
        <v>5685702</v>
      </c>
      <c r="D17" s="195">
        <f>SUM(D15:D16)</f>
        <v>0</v>
      </c>
      <c r="E17" s="195">
        <f>SUM(E15:E16)</f>
        <v>0</v>
      </c>
      <c r="F17" s="195">
        <f t="shared" si="3"/>
        <v>0</v>
      </c>
      <c r="G17" s="195">
        <f t="shared" ref="G17" si="4">SUM(G15:G15)</f>
        <v>5685702</v>
      </c>
      <c r="H17" s="195">
        <f t="shared" si="3"/>
        <v>897683555.7599231</v>
      </c>
      <c r="I17" s="195">
        <f t="shared" si="3"/>
        <v>5685702</v>
      </c>
      <c r="J17" s="195">
        <f t="shared" si="3"/>
        <v>0</v>
      </c>
      <c r="K17" s="191">
        <f t="shared" si="1"/>
        <v>0</v>
      </c>
      <c r="M17" s="167"/>
    </row>
    <row r="18" spans="1:13" s="19" customFormat="1" ht="16.2">
      <c r="A18" s="196"/>
      <c r="B18" s="197"/>
      <c r="C18" s="198"/>
      <c r="D18" s="198"/>
      <c r="E18" s="190"/>
      <c r="F18" s="198"/>
      <c r="G18" s="198"/>
      <c r="H18" s="198"/>
      <c r="I18" s="198"/>
      <c r="J18" s="198"/>
      <c r="K18" s="191">
        <f t="shared" si="1"/>
        <v>0</v>
      </c>
      <c r="M18" s="167"/>
    </row>
    <row r="19" spans="1:13" s="15" customFormat="1" ht="16.2">
      <c r="A19" s="193" t="s">
        <v>38</v>
      </c>
      <c r="B19" s="201"/>
      <c r="C19" s="195">
        <f t="shared" ref="C19:J19" si="5">SUM(C17,C13)</f>
        <v>1149376048</v>
      </c>
      <c r="D19" s="195">
        <f t="shared" si="5"/>
        <v>13716083</v>
      </c>
      <c r="E19" s="195">
        <f t="shared" si="5"/>
        <v>10723024</v>
      </c>
      <c r="F19" s="195">
        <f t="shared" si="5"/>
        <v>2993059</v>
      </c>
      <c r="G19" s="195">
        <f t="shared" si="5"/>
        <v>1163092131</v>
      </c>
      <c r="H19" s="195">
        <f t="shared" si="5"/>
        <v>1979192529.0598459</v>
      </c>
      <c r="I19" s="195">
        <f t="shared" si="5"/>
        <v>1231838377</v>
      </c>
      <c r="J19" s="195">
        <f t="shared" si="5"/>
        <v>-68746246</v>
      </c>
      <c r="K19" s="191">
        <f t="shared" si="1"/>
        <v>0</v>
      </c>
      <c r="M19" s="167"/>
    </row>
    <row r="20" spans="1:13" s="15" customFormat="1" ht="16.2">
      <c r="A20" s="196"/>
      <c r="B20" s="202"/>
      <c r="C20" s="198"/>
      <c r="D20" s="198"/>
      <c r="E20" s="198"/>
      <c r="F20" s="198"/>
      <c r="G20" s="198"/>
      <c r="H20" s="198"/>
      <c r="I20" s="198"/>
      <c r="J20" s="198"/>
      <c r="K20" s="191">
        <f t="shared" si="1"/>
        <v>0</v>
      </c>
      <c r="M20" s="167"/>
    </row>
    <row r="21" spans="1:13" s="15" customFormat="1">
      <c r="A21" s="203" t="s">
        <v>65</v>
      </c>
      <c r="B21" s="204" t="s">
        <v>132</v>
      </c>
      <c r="C21" s="190">
        <v>29771518</v>
      </c>
      <c r="D21" s="190">
        <f t="shared" ref="D21:D48" si="6">E21+F21</f>
        <v>-416737</v>
      </c>
      <c r="E21" s="190">
        <v>-416737</v>
      </c>
      <c r="F21" s="190">
        <v>0</v>
      </c>
      <c r="G21" s="190">
        <v>29354781</v>
      </c>
      <c r="H21" s="190">
        <v>897683555.7599231</v>
      </c>
      <c r="I21" s="190">
        <v>29354781</v>
      </c>
      <c r="J21" s="190">
        <f t="shared" ref="J21:J47" si="7">G21-I21</f>
        <v>0</v>
      </c>
      <c r="K21" s="191">
        <f t="shared" si="1"/>
        <v>0</v>
      </c>
      <c r="M21" s="167"/>
    </row>
    <row r="22" spans="1:13" s="15" customFormat="1">
      <c r="A22" s="203" t="s">
        <v>133</v>
      </c>
      <c r="B22" s="205" t="s">
        <v>131</v>
      </c>
      <c r="C22" s="190">
        <v>1494209</v>
      </c>
      <c r="D22" s="190">
        <f t="shared" si="6"/>
        <v>0</v>
      </c>
      <c r="E22" s="190">
        <v>0</v>
      </c>
      <c r="F22" s="190">
        <v>0</v>
      </c>
      <c r="G22" s="190">
        <v>1494209</v>
      </c>
      <c r="H22" s="190">
        <v>897683555.7599231</v>
      </c>
      <c r="I22" s="190">
        <v>1494209</v>
      </c>
      <c r="J22" s="190">
        <f t="shared" si="7"/>
        <v>0</v>
      </c>
      <c r="K22" s="191">
        <f t="shared" si="1"/>
        <v>0</v>
      </c>
      <c r="M22" s="167"/>
    </row>
    <row r="23" spans="1:13" s="15" customFormat="1">
      <c r="A23" s="206" t="s">
        <v>66</v>
      </c>
      <c r="B23" s="207" t="s">
        <v>67</v>
      </c>
      <c r="C23" s="190">
        <v>358643770</v>
      </c>
      <c r="D23" s="190">
        <f t="shared" si="6"/>
        <v>0</v>
      </c>
      <c r="E23" s="190">
        <v>0</v>
      </c>
      <c r="F23" s="190">
        <v>0</v>
      </c>
      <c r="G23" s="190">
        <v>358643770</v>
      </c>
      <c r="H23" s="190">
        <v>897683555.7599231</v>
      </c>
      <c r="I23" s="190">
        <v>350114169</v>
      </c>
      <c r="J23" s="190">
        <f>G23-I23</f>
        <v>8529601</v>
      </c>
      <c r="K23" s="191">
        <f t="shared" si="1"/>
        <v>0</v>
      </c>
      <c r="M23" s="167"/>
    </row>
    <row r="24" spans="1:13" s="15" customFormat="1">
      <c r="A24" s="206" t="s">
        <v>68</v>
      </c>
      <c r="B24" s="207" t="s">
        <v>69</v>
      </c>
      <c r="C24" s="190">
        <v>0</v>
      </c>
      <c r="D24" s="190">
        <f t="shared" si="6"/>
        <v>0</v>
      </c>
      <c r="E24" s="190">
        <v>0</v>
      </c>
      <c r="F24" s="190">
        <v>0</v>
      </c>
      <c r="G24" s="190">
        <v>0</v>
      </c>
      <c r="H24" s="190">
        <v>897683555.7599231</v>
      </c>
      <c r="I24" s="190">
        <v>0</v>
      </c>
      <c r="J24" s="190">
        <f t="shared" si="7"/>
        <v>0</v>
      </c>
      <c r="K24" s="191">
        <f t="shared" si="1"/>
        <v>0</v>
      </c>
      <c r="M24" s="167"/>
    </row>
    <row r="25" spans="1:13" s="15" customFormat="1">
      <c r="A25" s="206" t="s">
        <v>70</v>
      </c>
      <c r="B25" s="207" t="s">
        <v>71</v>
      </c>
      <c r="C25" s="190">
        <v>21808319</v>
      </c>
      <c r="D25" s="190">
        <f t="shared" si="6"/>
        <v>2723582</v>
      </c>
      <c r="E25" s="190">
        <v>41</v>
      </c>
      <c r="F25" s="190">
        <v>2723541</v>
      </c>
      <c r="G25" s="190">
        <v>24531901</v>
      </c>
      <c r="H25" s="190">
        <v>897683555.7599231</v>
      </c>
      <c r="I25" s="190">
        <v>24527504</v>
      </c>
      <c r="J25" s="190">
        <f t="shared" si="7"/>
        <v>4397</v>
      </c>
      <c r="K25" s="191">
        <f t="shared" si="1"/>
        <v>0</v>
      </c>
      <c r="M25" s="167"/>
    </row>
    <row r="26" spans="1:13" s="15" customFormat="1">
      <c r="A26" s="208" t="s">
        <v>72</v>
      </c>
      <c r="B26" s="207" t="s">
        <v>73</v>
      </c>
      <c r="C26" s="190">
        <v>3773819</v>
      </c>
      <c r="D26" s="190">
        <f t="shared" si="6"/>
        <v>-166984</v>
      </c>
      <c r="E26" s="190">
        <v>-166984</v>
      </c>
      <c r="F26" s="190">
        <v>0</v>
      </c>
      <c r="G26" s="190">
        <v>3606835</v>
      </c>
      <c r="H26" s="190">
        <v>897683555.7599231</v>
      </c>
      <c r="I26" s="190">
        <v>3606835</v>
      </c>
      <c r="J26" s="190">
        <f t="shared" si="7"/>
        <v>0</v>
      </c>
      <c r="K26" s="191">
        <f t="shared" si="1"/>
        <v>0</v>
      </c>
      <c r="M26" s="167"/>
    </row>
    <row r="27" spans="1:13" s="15" customFormat="1">
      <c r="A27" s="208" t="s">
        <v>74</v>
      </c>
      <c r="B27" s="207" t="s">
        <v>75</v>
      </c>
      <c r="C27" s="190">
        <v>3092735</v>
      </c>
      <c r="D27" s="190">
        <f t="shared" si="6"/>
        <v>-23081</v>
      </c>
      <c r="E27" s="190">
        <v>-23081</v>
      </c>
      <c r="F27" s="190">
        <v>0</v>
      </c>
      <c r="G27" s="190">
        <v>3069654</v>
      </c>
      <c r="H27" s="190">
        <v>897683555.7599231</v>
      </c>
      <c r="I27" s="190">
        <v>3069654</v>
      </c>
      <c r="J27" s="190">
        <f t="shared" si="7"/>
        <v>0</v>
      </c>
      <c r="K27" s="191">
        <f t="shared" si="1"/>
        <v>0</v>
      </c>
      <c r="M27" s="167"/>
    </row>
    <row r="28" spans="1:13" s="15" customFormat="1">
      <c r="A28" s="208" t="s">
        <v>76</v>
      </c>
      <c r="B28" s="209" t="s">
        <v>77</v>
      </c>
      <c r="C28" s="190">
        <v>10152665</v>
      </c>
      <c r="D28" s="190">
        <f t="shared" si="6"/>
        <v>-5890665</v>
      </c>
      <c r="E28" s="190">
        <v>-5890665</v>
      </c>
      <c r="F28" s="190">
        <v>0</v>
      </c>
      <c r="G28" s="190">
        <v>4262000</v>
      </c>
      <c r="H28" s="190">
        <v>897683555.7599231</v>
      </c>
      <c r="I28" s="190">
        <v>4262000</v>
      </c>
      <c r="J28" s="190">
        <f t="shared" si="7"/>
        <v>0</v>
      </c>
      <c r="K28" s="191">
        <f t="shared" si="1"/>
        <v>0</v>
      </c>
      <c r="M28" s="167"/>
    </row>
    <row r="29" spans="1:13" s="15" customFormat="1">
      <c r="A29" s="208" t="s">
        <v>136</v>
      </c>
      <c r="B29" s="209" t="s">
        <v>143</v>
      </c>
      <c r="C29" s="190">
        <v>0</v>
      </c>
      <c r="D29" s="190">
        <f t="shared" si="6"/>
        <v>0</v>
      </c>
      <c r="E29" s="190">
        <v>0</v>
      </c>
      <c r="F29" s="190">
        <v>0</v>
      </c>
      <c r="G29" s="190">
        <v>0</v>
      </c>
      <c r="H29" s="190">
        <v>897683555.7599231</v>
      </c>
      <c r="I29" s="190">
        <v>0</v>
      </c>
      <c r="J29" s="190">
        <f t="shared" si="7"/>
        <v>0</v>
      </c>
      <c r="K29" s="191">
        <f t="shared" si="1"/>
        <v>0</v>
      </c>
      <c r="M29" s="167"/>
    </row>
    <row r="30" spans="1:13" s="15" customFormat="1">
      <c r="A30" s="208" t="s">
        <v>78</v>
      </c>
      <c r="B30" s="209" t="s">
        <v>79</v>
      </c>
      <c r="C30" s="190">
        <v>24037616</v>
      </c>
      <c r="D30" s="190">
        <f t="shared" si="6"/>
        <v>0</v>
      </c>
      <c r="E30" s="190">
        <v>0</v>
      </c>
      <c r="F30" s="190">
        <v>0</v>
      </c>
      <c r="G30" s="190">
        <v>24037616</v>
      </c>
      <c r="H30" s="190">
        <v>897683555.7599231</v>
      </c>
      <c r="I30" s="190">
        <v>24037616</v>
      </c>
      <c r="J30" s="190">
        <f t="shared" si="7"/>
        <v>0</v>
      </c>
      <c r="K30" s="191">
        <f t="shared" si="1"/>
        <v>0</v>
      </c>
      <c r="M30" s="167"/>
    </row>
    <row r="31" spans="1:13" s="15" customFormat="1">
      <c r="A31" s="208" t="s">
        <v>128</v>
      </c>
      <c r="B31" s="207" t="s">
        <v>126</v>
      </c>
      <c r="C31" s="190">
        <v>713484</v>
      </c>
      <c r="D31" s="190">
        <f>E31+F31</f>
        <v>207673</v>
      </c>
      <c r="E31" s="190">
        <v>207673</v>
      </c>
      <c r="F31" s="190">
        <v>0</v>
      </c>
      <c r="G31" s="190">
        <v>921157</v>
      </c>
      <c r="H31" s="190">
        <v>897683555.7599231</v>
      </c>
      <c r="I31" s="190">
        <v>932106</v>
      </c>
      <c r="J31" s="190">
        <f t="shared" si="7"/>
        <v>-10949</v>
      </c>
      <c r="K31" s="191">
        <f>G31-C31-D31</f>
        <v>0</v>
      </c>
      <c r="M31" s="167"/>
    </row>
    <row r="32" spans="1:13" s="15" customFormat="1">
      <c r="A32" s="208" t="s">
        <v>129</v>
      </c>
      <c r="B32" s="207" t="s">
        <v>127</v>
      </c>
      <c r="C32" s="190">
        <v>7133874</v>
      </c>
      <c r="D32" s="190">
        <f t="shared" si="6"/>
        <v>-511895</v>
      </c>
      <c r="E32" s="190">
        <v>-511895</v>
      </c>
      <c r="F32" s="190">
        <v>0</v>
      </c>
      <c r="G32" s="190">
        <v>6621979</v>
      </c>
      <c r="H32" s="190">
        <v>897683555.7599231</v>
      </c>
      <c r="I32" s="190">
        <v>7290826</v>
      </c>
      <c r="J32" s="190">
        <f t="shared" si="7"/>
        <v>-668847</v>
      </c>
      <c r="K32" s="191">
        <f t="shared" si="1"/>
        <v>0</v>
      </c>
      <c r="M32" s="167"/>
    </row>
    <row r="33" spans="1:14" s="15" customFormat="1">
      <c r="A33" s="208" t="s">
        <v>135</v>
      </c>
      <c r="B33" s="207" t="s">
        <v>134</v>
      </c>
      <c r="C33" s="190">
        <v>0</v>
      </c>
      <c r="D33" s="190">
        <f t="shared" si="6"/>
        <v>0</v>
      </c>
      <c r="E33" s="190">
        <v>0</v>
      </c>
      <c r="F33" s="190">
        <v>0</v>
      </c>
      <c r="G33" s="190">
        <v>0</v>
      </c>
      <c r="H33" s="190">
        <v>897683555.7599231</v>
      </c>
      <c r="I33" s="190">
        <v>0</v>
      </c>
      <c r="J33" s="190">
        <f t="shared" si="7"/>
        <v>0</v>
      </c>
      <c r="K33" s="191">
        <f t="shared" si="1"/>
        <v>0</v>
      </c>
      <c r="M33" s="167"/>
    </row>
    <row r="34" spans="1:14" s="15" customFormat="1">
      <c r="A34" s="203" t="s">
        <v>80</v>
      </c>
      <c r="B34" s="207" t="s">
        <v>81</v>
      </c>
      <c r="C34" s="190">
        <v>87355136</v>
      </c>
      <c r="D34" s="190">
        <f t="shared" si="6"/>
        <v>24532633</v>
      </c>
      <c r="E34" s="190">
        <v>24532633</v>
      </c>
      <c r="F34" s="190">
        <v>0</v>
      </c>
      <c r="G34" s="190">
        <v>111887769</v>
      </c>
      <c r="H34" s="190">
        <v>897683555.7599231</v>
      </c>
      <c r="I34" s="190">
        <v>112260564</v>
      </c>
      <c r="J34" s="190">
        <f t="shared" si="7"/>
        <v>-372795</v>
      </c>
      <c r="K34" s="191">
        <f t="shared" si="1"/>
        <v>0</v>
      </c>
      <c r="L34" s="167"/>
      <c r="M34" s="167"/>
    </row>
    <row r="35" spans="1:14" s="15" customFormat="1">
      <c r="A35" s="203" t="s">
        <v>82</v>
      </c>
      <c r="B35" s="204" t="s">
        <v>83</v>
      </c>
      <c r="C35" s="190">
        <v>107039610</v>
      </c>
      <c r="D35" s="190">
        <f t="shared" si="6"/>
        <v>-38651412</v>
      </c>
      <c r="E35" s="190">
        <v>-38651412</v>
      </c>
      <c r="F35" s="190">
        <v>0</v>
      </c>
      <c r="G35" s="190">
        <v>68388198</v>
      </c>
      <c r="H35" s="190">
        <v>897683555.7599231</v>
      </c>
      <c r="I35" s="190">
        <v>69614891</v>
      </c>
      <c r="J35" s="190">
        <f t="shared" si="7"/>
        <v>-1226693</v>
      </c>
      <c r="K35" s="191">
        <f t="shared" si="1"/>
        <v>0</v>
      </c>
      <c r="M35" s="167"/>
    </row>
    <row r="36" spans="1:14" s="15" customFormat="1">
      <c r="A36" s="203" t="s">
        <v>146</v>
      </c>
      <c r="B36" s="204" t="s">
        <v>147</v>
      </c>
      <c r="C36" s="190">
        <v>10215984</v>
      </c>
      <c r="D36" s="190">
        <f t="shared" si="6"/>
        <v>-884132</v>
      </c>
      <c r="E36" s="190">
        <v>-884132</v>
      </c>
      <c r="F36" s="190">
        <v>0</v>
      </c>
      <c r="G36" s="190">
        <v>9331852</v>
      </c>
      <c r="H36" s="190">
        <v>897683555.7599231</v>
      </c>
      <c r="I36" s="190">
        <v>9331852</v>
      </c>
      <c r="J36" s="190">
        <f t="shared" si="7"/>
        <v>0</v>
      </c>
      <c r="K36" s="191">
        <f t="shared" si="1"/>
        <v>0</v>
      </c>
      <c r="M36" s="167"/>
    </row>
    <row r="37" spans="1:14" s="15" customFormat="1">
      <c r="A37" s="203" t="s">
        <v>84</v>
      </c>
      <c r="B37" s="205" t="s">
        <v>85</v>
      </c>
      <c r="C37" s="190">
        <v>12453526</v>
      </c>
      <c r="D37" s="190">
        <f t="shared" si="6"/>
        <v>778148</v>
      </c>
      <c r="E37" s="190">
        <v>778148</v>
      </c>
      <c r="F37" s="190">
        <v>0</v>
      </c>
      <c r="G37" s="190">
        <v>13231674</v>
      </c>
      <c r="H37" s="190">
        <v>897683555.7599231</v>
      </c>
      <c r="I37" s="190">
        <v>13231674</v>
      </c>
      <c r="J37" s="190">
        <f t="shared" si="7"/>
        <v>0</v>
      </c>
      <c r="K37" s="191">
        <f t="shared" si="1"/>
        <v>0</v>
      </c>
      <c r="M37" s="167"/>
    </row>
    <row r="38" spans="1:14" s="15" customFormat="1">
      <c r="A38" s="203" t="s">
        <v>86</v>
      </c>
      <c r="B38" s="205" t="s">
        <v>87</v>
      </c>
      <c r="C38" s="190">
        <v>125322534</v>
      </c>
      <c r="D38" s="190">
        <f t="shared" si="6"/>
        <v>203653</v>
      </c>
      <c r="E38" s="190">
        <v>203653</v>
      </c>
      <c r="F38" s="190">
        <v>0</v>
      </c>
      <c r="G38" s="190">
        <v>125526187</v>
      </c>
      <c r="H38" s="190">
        <v>897683555.7599231</v>
      </c>
      <c r="I38" s="190">
        <v>125526187</v>
      </c>
      <c r="J38" s="190">
        <f t="shared" si="7"/>
        <v>0</v>
      </c>
      <c r="K38" s="191">
        <f t="shared" si="1"/>
        <v>0</v>
      </c>
      <c r="M38" s="167"/>
    </row>
    <row r="39" spans="1:14" s="15" customFormat="1">
      <c r="A39" s="203" t="s">
        <v>148</v>
      </c>
      <c r="B39" s="204" t="s">
        <v>149</v>
      </c>
      <c r="C39" s="190">
        <v>40117</v>
      </c>
      <c r="D39" s="190">
        <f t="shared" si="6"/>
        <v>-20734</v>
      </c>
      <c r="E39" s="190">
        <v>-20734</v>
      </c>
      <c r="F39" s="190">
        <v>0</v>
      </c>
      <c r="G39" s="190">
        <v>19383</v>
      </c>
      <c r="H39" s="190">
        <v>897683555.7599231</v>
      </c>
      <c r="I39" s="190">
        <v>19383</v>
      </c>
      <c r="J39" s="190">
        <f t="shared" si="7"/>
        <v>0</v>
      </c>
      <c r="K39" s="191">
        <f t="shared" si="1"/>
        <v>0</v>
      </c>
      <c r="M39" s="167"/>
    </row>
    <row r="40" spans="1:14" s="15" customFormat="1">
      <c r="A40" s="203" t="s">
        <v>88</v>
      </c>
      <c r="B40" s="205" t="s">
        <v>89</v>
      </c>
      <c r="C40" s="190">
        <v>27762329</v>
      </c>
      <c r="D40" s="190">
        <f t="shared" si="6"/>
        <v>1223323</v>
      </c>
      <c r="E40" s="190">
        <v>0</v>
      </c>
      <c r="F40" s="190">
        <v>1223323</v>
      </c>
      <c r="G40" s="190">
        <v>28985652</v>
      </c>
      <c r="H40" s="190">
        <v>897683555.7599231</v>
      </c>
      <c r="I40" s="190">
        <v>28985652</v>
      </c>
      <c r="J40" s="190">
        <f t="shared" si="7"/>
        <v>0</v>
      </c>
      <c r="K40" s="191">
        <f t="shared" si="1"/>
        <v>0</v>
      </c>
      <c r="M40" s="167"/>
    </row>
    <row r="41" spans="1:14" s="15" customFormat="1">
      <c r="A41" s="203" t="s">
        <v>90</v>
      </c>
      <c r="B41" s="210" t="s">
        <v>91</v>
      </c>
      <c r="C41" s="190">
        <v>1871691</v>
      </c>
      <c r="D41" s="190">
        <f t="shared" si="6"/>
        <v>0</v>
      </c>
      <c r="E41" s="190">
        <v>0</v>
      </c>
      <c r="F41" s="190">
        <v>0</v>
      </c>
      <c r="G41" s="190">
        <v>1871691</v>
      </c>
      <c r="H41" s="190">
        <v>897683555.7599231</v>
      </c>
      <c r="I41" s="190">
        <v>1871691</v>
      </c>
      <c r="J41" s="190">
        <f t="shared" si="7"/>
        <v>0</v>
      </c>
      <c r="K41" s="191">
        <f t="shared" si="1"/>
        <v>0</v>
      </c>
      <c r="M41" s="167"/>
    </row>
    <row r="42" spans="1:14" s="15" customFormat="1">
      <c r="A42" s="203" t="s">
        <v>92</v>
      </c>
      <c r="B42" s="204" t="s">
        <v>93</v>
      </c>
      <c r="C42" s="190">
        <v>9461082</v>
      </c>
      <c r="D42" s="190">
        <f t="shared" si="6"/>
        <v>-399539</v>
      </c>
      <c r="E42" s="190">
        <v>-399539</v>
      </c>
      <c r="F42" s="190">
        <v>0</v>
      </c>
      <c r="G42" s="190">
        <v>9061543</v>
      </c>
      <c r="H42" s="190">
        <v>897683555.7599231</v>
      </c>
      <c r="I42" s="190">
        <v>9061543</v>
      </c>
      <c r="J42" s="190">
        <f t="shared" si="7"/>
        <v>0</v>
      </c>
      <c r="K42" s="191">
        <f t="shared" si="1"/>
        <v>0</v>
      </c>
      <c r="M42" s="167"/>
    </row>
    <row r="43" spans="1:14" s="15" customFormat="1">
      <c r="A43" s="203" t="s">
        <v>155</v>
      </c>
      <c r="B43" s="204" t="s">
        <v>156</v>
      </c>
      <c r="C43" s="190">
        <v>0</v>
      </c>
      <c r="D43" s="190">
        <f t="shared" si="6"/>
        <v>0</v>
      </c>
      <c r="E43" s="190">
        <v>0</v>
      </c>
      <c r="F43" s="190">
        <v>0</v>
      </c>
      <c r="G43" s="190">
        <v>0</v>
      </c>
      <c r="H43" s="190">
        <v>897683555.7599231</v>
      </c>
      <c r="I43" s="190">
        <v>0</v>
      </c>
      <c r="J43" s="190">
        <f t="shared" si="7"/>
        <v>0</v>
      </c>
      <c r="K43" s="191">
        <f t="shared" si="1"/>
        <v>0</v>
      </c>
      <c r="M43" s="167"/>
    </row>
    <row r="44" spans="1:14" s="15" customFormat="1">
      <c r="A44" s="203" t="s">
        <v>157</v>
      </c>
      <c r="B44" s="204" t="s">
        <v>158</v>
      </c>
      <c r="C44" s="190">
        <v>0</v>
      </c>
      <c r="D44" s="190">
        <f t="shared" si="6"/>
        <v>0</v>
      </c>
      <c r="E44" s="190">
        <v>0</v>
      </c>
      <c r="F44" s="190">
        <v>0</v>
      </c>
      <c r="G44" s="190">
        <v>0</v>
      </c>
      <c r="H44" s="190">
        <v>897683555.7599231</v>
      </c>
      <c r="I44" s="190">
        <v>0</v>
      </c>
      <c r="J44" s="190">
        <f t="shared" si="7"/>
        <v>0</v>
      </c>
      <c r="K44" s="191">
        <f t="shared" si="1"/>
        <v>0</v>
      </c>
      <c r="M44" s="167"/>
    </row>
    <row r="45" spans="1:14" s="15" customFormat="1">
      <c r="A45" s="203" t="s">
        <v>125</v>
      </c>
      <c r="B45" s="209" t="s">
        <v>139</v>
      </c>
      <c r="C45" s="190">
        <v>9995875</v>
      </c>
      <c r="D45" s="190">
        <f t="shared" si="6"/>
        <v>1156693</v>
      </c>
      <c r="E45" s="190">
        <v>1156693</v>
      </c>
      <c r="F45" s="190">
        <v>0</v>
      </c>
      <c r="G45" s="190">
        <v>11152568</v>
      </c>
      <c r="H45" s="190">
        <v>897683555.7599231</v>
      </c>
      <c r="I45" s="190">
        <v>11152568</v>
      </c>
      <c r="J45" s="190">
        <f t="shared" si="7"/>
        <v>0</v>
      </c>
      <c r="K45" s="191">
        <f t="shared" si="1"/>
        <v>0</v>
      </c>
      <c r="M45" s="167"/>
      <c r="N45" s="16"/>
    </row>
    <row r="46" spans="1:14" s="15" customFormat="1">
      <c r="A46" s="203" t="s">
        <v>208</v>
      </c>
      <c r="B46" s="209" t="s">
        <v>206</v>
      </c>
      <c r="C46" s="190">
        <v>0</v>
      </c>
      <c r="D46" s="190">
        <f t="shared" si="6"/>
        <v>0</v>
      </c>
      <c r="E46" s="190">
        <v>0</v>
      </c>
      <c r="F46" s="190">
        <v>0</v>
      </c>
      <c r="G46" s="190">
        <v>0</v>
      </c>
      <c r="H46" s="190">
        <v>897683555.7599231</v>
      </c>
      <c r="I46" s="190">
        <v>0</v>
      </c>
      <c r="J46" s="190">
        <f t="shared" si="7"/>
        <v>0</v>
      </c>
      <c r="K46" s="191">
        <f t="shared" si="1"/>
        <v>0</v>
      </c>
      <c r="M46" s="167"/>
      <c r="N46" s="16"/>
    </row>
    <row r="47" spans="1:14" s="15" customFormat="1">
      <c r="A47" s="203" t="s">
        <v>209</v>
      </c>
      <c r="B47" s="209" t="s">
        <v>207</v>
      </c>
      <c r="C47" s="190">
        <v>0</v>
      </c>
      <c r="D47" s="190">
        <f t="shared" si="6"/>
        <v>0</v>
      </c>
      <c r="E47" s="190">
        <v>0</v>
      </c>
      <c r="F47" s="190">
        <v>0</v>
      </c>
      <c r="G47" s="190">
        <v>0</v>
      </c>
      <c r="H47" s="190">
        <v>897683555.7599231</v>
      </c>
      <c r="I47" s="190">
        <v>0</v>
      </c>
      <c r="J47" s="190">
        <f t="shared" si="7"/>
        <v>0</v>
      </c>
      <c r="K47" s="191">
        <f t="shared" si="1"/>
        <v>0</v>
      </c>
      <c r="M47" s="167"/>
      <c r="N47" s="16"/>
    </row>
    <row r="48" spans="1:14" s="15" customFormat="1">
      <c r="A48" s="203" t="s">
        <v>208</v>
      </c>
      <c r="B48" s="209" t="s">
        <v>333</v>
      </c>
      <c r="C48" s="190">
        <v>17200000</v>
      </c>
      <c r="D48" s="190">
        <f t="shared" si="6"/>
        <v>-145145</v>
      </c>
      <c r="E48" s="190">
        <v>-145145</v>
      </c>
      <c r="F48" s="190">
        <v>0</v>
      </c>
      <c r="G48" s="190">
        <v>17054855</v>
      </c>
      <c r="H48" s="190">
        <v>897683555.7599231</v>
      </c>
      <c r="I48" s="190">
        <v>17054855</v>
      </c>
      <c r="J48" s="190">
        <f t="shared" ref="J48" si="8">G48-I48</f>
        <v>0</v>
      </c>
      <c r="K48" s="191">
        <f t="shared" ref="K48" si="9">G48-C48-D48</f>
        <v>0</v>
      </c>
      <c r="M48" s="167"/>
      <c r="N48" s="16"/>
    </row>
    <row r="49" spans="1:14" s="15" customFormat="1" ht="16.2">
      <c r="A49" s="193" t="s">
        <v>94</v>
      </c>
      <c r="B49" s="201"/>
      <c r="C49" s="211">
        <f>SUM(C21:C48)</f>
        <v>869339893</v>
      </c>
      <c r="D49" s="211">
        <f>SUM(D21:D48)</f>
        <v>-16284619</v>
      </c>
      <c r="E49" s="211">
        <f>SUM(E21:E48)</f>
        <v>-20231483</v>
      </c>
      <c r="F49" s="211">
        <f t="shared" ref="F49:H49" si="10">SUM(F21:F48)</f>
        <v>3946864</v>
      </c>
      <c r="G49" s="211">
        <f t="shared" si="10"/>
        <v>853055274</v>
      </c>
      <c r="H49" s="211">
        <f t="shared" si="10"/>
        <v>25135139561.277847</v>
      </c>
      <c r="I49" s="211">
        <f>SUM(I21:I48)</f>
        <v>846800560</v>
      </c>
      <c r="J49" s="211">
        <f>SUM(J21:J48)</f>
        <v>6254714</v>
      </c>
      <c r="K49" s="191">
        <f>G49-C49-D49</f>
        <v>0</v>
      </c>
      <c r="M49" s="167"/>
      <c r="N49" s="16"/>
    </row>
    <row r="50" spans="1:14" s="15" customFormat="1" ht="16.2">
      <c r="A50" s="196"/>
      <c r="B50" s="202"/>
      <c r="C50" s="198"/>
      <c r="D50" s="198"/>
      <c r="E50" s="198"/>
      <c r="F50" s="198"/>
      <c r="G50" s="198"/>
      <c r="H50" s="198"/>
      <c r="I50" s="198"/>
      <c r="J50" s="198"/>
      <c r="K50" s="191">
        <f t="shared" si="1"/>
        <v>0</v>
      </c>
      <c r="M50" s="167"/>
      <c r="N50" s="16"/>
    </row>
    <row r="51" spans="1:14" s="15" customFormat="1">
      <c r="A51" s="212" t="s">
        <v>95</v>
      </c>
      <c r="B51" s="204" t="s">
        <v>96</v>
      </c>
      <c r="C51" s="190">
        <v>6683448</v>
      </c>
      <c r="D51" s="190">
        <f t="shared" ref="D51:D54" si="11">E51+F51</f>
        <v>1713092</v>
      </c>
      <c r="E51" s="190">
        <v>1713092</v>
      </c>
      <c r="F51" s="190">
        <v>0</v>
      </c>
      <c r="G51" s="190">
        <v>8396540</v>
      </c>
      <c r="H51" s="190">
        <v>897683555.7599231</v>
      </c>
      <c r="I51" s="190">
        <v>8396540</v>
      </c>
      <c r="J51" s="190">
        <f>G51-I51</f>
        <v>0</v>
      </c>
      <c r="K51" s="191">
        <f t="shared" si="1"/>
        <v>0</v>
      </c>
      <c r="M51" s="167"/>
      <c r="N51" s="16"/>
    </row>
    <row r="52" spans="1:14" s="15" customFormat="1">
      <c r="A52" s="212" t="s">
        <v>97</v>
      </c>
      <c r="B52" s="204" t="s">
        <v>98</v>
      </c>
      <c r="C52" s="190">
        <v>85848</v>
      </c>
      <c r="D52" s="190">
        <f t="shared" si="11"/>
        <v>381070</v>
      </c>
      <c r="E52" s="190">
        <v>381070</v>
      </c>
      <c r="F52" s="190">
        <v>0</v>
      </c>
      <c r="G52" s="190">
        <v>466918</v>
      </c>
      <c r="H52" s="190">
        <v>897683555.7599231</v>
      </c>
      <c r="I52" s="190">
        <v>466918</v>
      </c>
      <c r="J52" s="190">
        <f>G52-I52</f>
        <v>0</v>
      </c>
      <c r="K52" s="191">
        <f t="shared" si="1"/>
        <v>0</v>
      </c>
      <c r="M52" s="167"/>
      <c r="N52" s="16"/>
    </row>
    <row r="53" spans="1:14" s="15" customFormat="1">
      <c r="A53" s="212" t="s">
        <v>99</v>
      </c>
      <c r="B53" s="205" t="s">
        <v>100</v>
      </c>
      <c r="C53" s="190">
        <v>982500</v>
      </c>
      <c r="D53" s="190">
        <f t="shared" si="11"/>
        <v>0</v>
      </c>
      <c r="E53" s="190">
        <v>0</v>
      </c>
      <c r="F53" s="190">
        <v>0</v>
      </c>
      <c r="G53" s="190">
        <v>982500</v>
      </c>
      <c r="H53" s="190">
        <v>897683555.7599231</v>
      </c>
      <c r="I53" s="190">
        <v>982500</v>
      </c>
      <c r="J53" s="190">
        <f>G53-I53</f>
        <v>0</v>
      </c>
      <c r="K53" s="191">
        <f t="shared" si="1"/>
        <v>0</v>
      </c>
      <c r="M53" s="167"/>
      <c r="N53" s="16"/>
    </row>
    <row r="54" spans="1:14" s="15" customFormat="1">
      <c r="A54" s="212" t="s">
        <v>174</v>
      </c>
      <c r="B54" s="204" t="s">
        <v>173</v>
      </c>
      <c r="C54" s="190">
        <v>8792</v>
      </c>
      <c r="D54" s="190">
        <f t="shared" si="11"/>
        <v>0</v>
      </c>
      <c r="E54" s="190">
        <v>0</v>
      </c>
      <c r="F54" s="190">
        <v>0</v>
      </c>
      <c r="G54" s="190">
        <v>8792</v>
      </c>
      <c r="H54" s="190">
        <v>897683555.7599231</v>
      </c>
      <c r="I54" s="190">
        <v>8792</v>
      </c>
      <c r="J54" s="190">
        <f>G54-I54</f>
        <v>0</v>
      </c>
      <c r="K54" s="191">
        <f t="shared" si="1"/>
        <v>0</v>
      </c>
      <c r="M54" s="167"/>
      <c r="N54" s="16"/>
    </row>
    <row r="55" spans="1:14" s="15" customFormat="1">
      <c r="A55" s="193" t="s">
        <v>217</v>
      </c>
      <c r="B55" s="213"/>
      <c r="C55" s="195">
        <f t="shared" ref="C55:J55" si="12">SUM(C51:C54)</f>
        <v>7760588</v>
      </c>
      <c r="D55" s="195">
        <f t="shared" si="12"/>
        <v>2094162</v>
      </c>
      <c r="E55" s="195">
        <f t="shared" si="12"/>
        <v>2094162</v>
      </c>
      <c r="F55" s="195">
        <f t="shared" si="12"/>
        <v>0</v>
      </c>
      <c r="G55" s="195">
        <f t="shared" ref="G55" si="13">SUM(G51:G54)</f>
        <v>9854750</v>
      </c>
      <c r="H55" s="195">
        <f t="shared" si="12"/>
        <v>3590734223.0396924</v>
      </c>
      <c r="I55" s="195">
        <f t="shared" si="12"/>
        <v>9854750</v>
      </c>
      <c r="J55" s="195">
        <f t="shared" si="12"/>
        <v>0</v>
      </c>
      <c r="K55" s="191">
        <f t="shared" si="1"/>
        <v>0</v>
      </c>
      <c r="M55" s="167"/>
      <c r="N55" s="16"/>
    </row>
    <row r="56" spans="1:14" s="15" customFormat="1">
      <c r="A56" s="214"/>
      <c r="B56" s="215"/>
      <c r="C56" s="198"/>
      <c r="D56" s="198"/>
      <c r="E56" s="198"/>
      <c r="F56" s="198"/>
      <c r="G56" s="198"/>
      <c r="H56" s="198"/>
      <c r="I56" s="198"/>
      <c r="J56" s="198"/>
      <c r="K56" s="191">
        <f t="shared" si="1"/>
        <v>0</v>
      </c>
      <c r="M56" s="167"/>
      <c r="N56" s="16"/>
    </row>
    <row r="57" spans="1:14" s="15" customFormat="1" ht="16.2" thickBot="1">
      <c r="A57" s="216" t="s">
        <v>101</v>
      </c>
      <c r="B57" s="217"/>
      <c r="C57" s="218">
        <f t="shared" ref="C57:J57" si="14">SUM(C55,C49,C19)</f>
        <v>2026476529</v>
      </c>
      <c r="D57" s="218">
        <f t="shared" si="14"/>
        <v>-474374</v>
      </c>
      <c r="E57" s="218">
        <f t="shared" si="14"/>
        <v>-7414297</v>
      </c>
      <c r="F57" s="219">
        <f>SUM(F55,F49,F19)</f>
        <v>6939923</v>
      </c>
      <c r="G57" s="219">
        <f t="shared" si="14"/>
        <v>2026002155</v>
      </c>
      <c r="H57" s="219">
        <f t="shared" si="14"/>
        <v>30705066313.377384</v>
      </c>
      <c r="I57" s="219">
        <f t="shared" si="14"/>
        <v>2088493687</v>
      </c>
      <c r="J57" s="219">
        <f t="shared" si="14"/>
        <v>-62491532</v>
      </c>
      <c r="K57" s="191">
        <f>G57-C57-D57</f>
        <v>0</v>
      </c>
      <c r="M57" s="167"/>
      <c r="N57" s="16"/>
    </row>
    <row r="58" spans="1:14" s="15" customFormat="1" ht="14.4" thickTop="1">
      <c r="B58" s="41"/>
      <c r="C58" s="42"/>
      <c r="D58" s="17"/>
      <c r="E58" s="17"/>
      <c r="F58" s="17"/>
      <c r="G58" s="17"/>
      <c r="H58" s="17"/>
      <c r="I58" s="17"/>
      <c r="J58" s="17"/>
      <c r="M58" s="166"/>
    </row>
    <row r="59" spans="1:14" s="15" customFormat="1" ht="13.8">
      <c r="B59" s="43"/>
      <c r="C59" s="42"/>
      <c r="D59" s="17"/>
      <c r="E59" s="17"/>
      <c r="F59" s="17"/>
      <c r="G59" s="17"/>
      <c r="H59" s="17"/>
      <c r="I59" s="17"/>
      <c r="J59" s="17"/>
      <c r="M59" s="166"/>
    </row>
    <row r="60" spans="1:14" s="15" customFormat="1" ht="13.8">
      <c r="B60" s="43"/>
      <c r="C60" s="42"/>
      <c r="D60" s="17"/>
      <c r="E60" s="17"/>
      <c r="F60" s="17"/>
      <c r="G60" s="17"/>
      <c r="H60" s="17"/>
      <c r="I60" s="17"/>
      <c r="J60" s="17"/>
      <c r="M60" s="166"/>
    </row>
    <row r="61" spans="1:14" s="15" customFormat="1" ht="13.8">
      <c r="B61" s="43"/>
      <c r="C61" s="42"/>
      <c r="D61" s="17"/>
      <c r="E61" s="17"/>
      <c r="F61" s="17"/>
      <c r="G61" s="17"/>
      <c r="H61" s="17"/>
      <c r="I61" s="17"/>
      <c r="J61" s="17"/>
      <c r="M61" s="166"/>
    </row>
    <row r="62" spans="1:14" s="15" customFormat="1" ht="13.8">
      <c r="B62" s="43"/>
      <c r="C62" s="42"/>
      <c r="D62" s="17"/>
      <c r="E62" s="17"/>
      <c r="F62" s="17"/>
      <c r="G62" s="17"/>
      <c r="H62" s="17"/>
      <c r="I62" s="17"/>
      <c r="J62" s="17"/>
      <c r="M62" s="166"/>
    </row>
    <row r="63" spans="1:14" s="15" customFormat="1" ht="13.8">
      <c r="B63" s="43"/>
      <c r="C63" s="42"/>
      <c r="D63" s="17"/>
      <c r="E63" s="17"/>
      <c r="F63" s="17"/>
      <c r="G63" s="17"/>
      <c r="H63" s="17"/>
      <c r="I63" s="17"/>
      <c r="J63" s="17"/>
      <c r="M63" s="166"/>
    </row>
    <row r="64" spans="1:14" s="15" customFormat="1" ht="13.8">
      <c r="B64" s="43"/>
      <c r="C64" s="42"/>
      <c r="D64" s="17"/>
      <c r="E64" s="17"/>
      <c r="F64" s="17"/>
      <c r="G64" s="17"/>
      <c r="H64" s="17"/>
      <c r="I64" s="17"/>
      <c r="J64" s="17"/>
      <c r="M64" s="166"/>
    </row>
    <row r="65" spans="2:13" s="15" customFormat="1" ht="13.8">
      <c r="B65" s="43"/>
      <c r="C65" s="42"/>
      <c r="D65" s="17"/>
      <c r="E65" s="17"/>
      <c r="F65" s="17"/>
      <c r="G65" s="17"/>
      <c r="H65" s="17"/>
      <c r="I65" s="17"/>
      <c r="J65" s="17"/>
      <c r="M65" s="166"/>
    </row>
    <row r="66" spans="2:13" s="15" customFormat="1" ht="13.8">
      <c r="B66" s="43"/>
      <c r="C66" s="42"/>
      <c r="D66" s="17"/>
      <c r="E66" s="17"/>
      <c r="F66" s="17"/>
      <c r="G66" s="17"/>
      <c r="H66" s="17"/>
      <c r="I66" s="17"/>
      <c r="J66" s="17"/>
      <c r="M66" s="166"/>
    </row>
    <row r="67" spans="2:13" s="15" customFormat="1" ht="13.8">
      <c r="B67" s="43"/>
      <c r="C67" s="42"/>
      <c r="D67" s="17"/>
      <c r="E67" s="17"/>
      <c r="F67" s="17"/>
      <c r="G67" s="17"/>
      <c r="H67" s="17"/>
      <c r="I67" s="17"/>
      <c r="J67" s="17"/>
      <c r="M67" s="166"/>
    </row>
    <row r="68" spans="2:13" s="15" customFormat="1" ht="13.8">
      <c r="B68" s="43"/>
      <c r="C68" s="42"/>
      <c r="D68" s="17"/>
      <c r="E68" s="17"/>
      <c r="F68" s="17"/>
      <c r="G68" s="17"/>
      <c r="H68" s="17"/>
      <c r="I68" s="17"/>
      <c r="J68" s="17"/>
      <c r="M68" s="166"/>
    </row>
    <row r="69" spans="2:13" s="15" customFormat="1" ht="13.8">
      <c r="B69" s="43"/>
      <c r="C69" s="42"/>
      <c r="D69" s="17"/>
      <c r="E69" s="17"/>
      <c r="F69" s="17"/>
      <c r="G69" s="17"/>
      <c r="H69" s="17"/>
      <c r="I69" s="17"/>
      <c r="J69" s="17"/>
      <c r="M69" s="166"/>
    </row>
    <row r="70" spans="2:13" s="15" customFormat="1" ht="13.8">
      <c r="B70" s="43"/>
      <c r="C70" s="42"/>
      <c r="D70" s="17"/>
      <c r="E70" s="17"/>
      <c r="F70" s="17"/>
      <c r="G70" s="17"/>
      <c r="H70" s="17"/>
      <c r="I70" s="17"/>
      <c r="J70" s="17"/>
      <c r="M70" s="166"/>
    </row>
    <row r="71" spans="2:13" s="15" customFormat="1" ht="13.8">
      <c r="B71" s="43"/>
      <c r="C71" s="42"/>
      <c r="D71" s="17"/>
      <c r="E71" s="17"/>
      <c r="F71" s="17"/>
      <c r="G71" s="17"/>
      <c r="H71" s="17"/>
      <c r="I71" s="17"/>
      <c r="J71" s="17"/>
      <c r="M71" s="166"/>
    </row>
    <row r="72" spans="2:13" s="15" customFormat="1" ht="13.8">
      <c r="B72" s="43"/>
      <c r="C72" s="42"/>
      <c r="D72" s="17"/>
      <c r="E72" s="17"/>
      <c r="F72" s="17"/>
      <c r="G72" s="17"/>
      <c r="H72" s="17"/>
      <c r="I72" s="17"/>
      <c r="J72" s="17"/>
      <c r="M72" s="166"/>
    </row>
    <row r="73" spans="2:13" s="15" customFormat="1" ht="13.8">
      <c r="B73" s="43"/>
      <c r="C73" s="42"/>
      <c r="D73" s="17"/>
      <c r="E73" s="17"/>
      <c r="F73" s="17"/>
      <c r="G73" s="17"/>
      <c r="H73" s="17"/>
      <c r="I73" s="17"/>
      <c r="J73" s="17"/>
      <c r="M73" s="166"/>
    </row>
    <row r="74" spans="2:13" s="15" customFormat="1" ht="13.8">
      <c r="B74" s="43"/>
      <c r="C74" s="42"/>
      <c r="D74" s="17"/>
      <c r="E74" s="17"/>
      <c r="F74" s="17"/>
      <c r="G74" s="17"/>
      <c r="H74" s="17"/>
      <c r="I74" s="17"/>
      <c r="J74" s="17"/>
      <c r="M74" s="166"/>
    </row>
    <row r="75" spans="2:13" s="15" customFormat="1" ht="13.8">
      <c r="B75" s="43"/>
      <c r="C75" s="42"/>
      <c r="D75" s="17"/>
      <c r="E75" s="17"/>
      <c r="F75" s="17"/>
      <c r="G75" s="17"/>
      <c r="H75" s="17"/>
      <c r="I75" s="17"/>
      <c r="J75" s="17"/>
      <c r="M75" s="166"/>
    </row>
    <row r="76" spans="2:13" s="15" customFormat="1" ht="13.8">
      <c r="B76" s="43"/>
      <c r="C76" s="42"/>
      <c r="D76" s="17"/>
      <c r="E76" s="17"/>
      <c r="F76" s="17"/>
      <c r="G76" s="17"/>
      <c r="H76" s="17"/>
      <c r="I76" s="17"/>
      <c r="J76" s="17"/>
      <c r="M76" s="166"/>
    </row>
    <row r="77" spans="2:13" s="15" customFormat="1" ht="13.8">
      <c r="B77" s="43"/>
      <c r="C77" s="42"/>
      <c r="D77" s="17"/>
      <c r="E77" s="17"/>
      <c r="F77" s="17"/>
      <c r="G77" s="17"/>
      <c r="H77" s="17"/>
      <c r="I77" s="17"/>
      <c r="J77" s="17"/>
      <c r="M77" s="166"/>
    </row>
    <row r="78" spans="2:13" s="15" customFormat="1" ht="13.8">
      <c r="B78" s="43"/>
      <c r="C78" s="42"/>
      <c r="D78" s="17"/>
      <c r="E78" s="17"/>
      <c r="F78" s="17"/>
      <c r="G78" s="17"/>
      <c r="H78" s="17"/>
      <c r="I78" s="17"/>
      <c r="J78" s="17"/>
      <c r="M78" s="166"/>
    </row>
    <row r="79" spans="2:13" s="15" customFormat="1" ht="13.8">
      <c r="B79" s="43"/>
      <c r="C79" s="42"/>
      <c r="D79" s="17"/>
      <c r="E79" s="17"/>
      <c r="F79" s="17"/>
      <c r="G79" s="17"/>
      <c r="H79" s="17"/>
      <c r="I79" s="17"/>
      <c r="J79" s="17"/>
      <c r="M79" s="166"/>
    </row>
    <row r="80" spans="2:13" s="15" customFormat="1" ht="13.8">
      <c r="B80" s="43"/>
      <c r="C80" s="42"/>
      <c r="D80" s="17"/>
      <c r="E80" s="17"/>
      <c r="F80" s="17"/>
      <c r="G80" s="17"/>
      <c r="H80" s="17"/>
      <c r="I80" s="17"/>
      <c r="J80" s="17"/>
      <c r="M80" s="166"/>
    </row>
    <row r="81" spans="2:13" s="15" customFormat="1" ht="13.8">
      <c r="B81" s="43"/>
      <c r="C81" s="42"/>
      <c r="D81" s="17"/>
      <c r="E81" s="17"/>
      <c r="F81" s="17"/>
      <c r="G81" s="17"/>
      <c r="H81" s="17"/>
      <c r="I81" s="17"/>
      <c r="J81" s="17"/>
      <c r="M81" s="166"/>
    </row>
    <row r="82" spans="2:13" s="15" customFormat="1" ht="13.8">
      <c r="B82" s="43"/>
      <c r="C82" s="42"/>
      <c r="D82" s="17"/>
      <c r="E82" s="17"/>
      <c r="F82" s="17"/>
      <c r="G82" s="17"/>
      <c r="H82" s="17"/>
      <c r="I82" s="17"/>
      <c r="J82" s="17"/>
      <c r="M82" s="166"/>
    </row>
    <row r="83" spans="2:13" s="15" customFormat="1" ht="13.8">
      <c r="B83" s="43"/>
      <c r="C83" s="42"/>
      <c r="D83" s="17"/>
      <c r="E83" s="17"/>
      <c r="F83" s="17"/>
      <c r="G83" s="17"/>
      <c r="H83" s="17"/>
      <c r="I83" s="17"/>
      <c r="J83" s="17"/>
      <c r="M83" s="166"/>
    </row>
    <row r="84" spans="2:13" s="15" customFormat="1" ht="13.8">
      <c r="B84" s="43"/>
      <c r="C84" s="42"/>
      <c r="D84" s="17"/>
      <c r="E84" s="17"/>
      <c r="F84" s="17"/>
      <c r="G84" s="17"/>
      <c r="H84" s="17"/>
      <c r="I84" s="17"/>
      <c r="J84" s="17"/>
      <c r="M84" s="166"/>
    </row>
    <row r="85" spans="2:13" s="15" customFormat="1" ht="13.8">
      <c r="B85" s="43"/>
      <c r="C85" s="42"/>
      <c r="D85" s="17"/>
      <c r="E85" s="17"/>
      <c r="F85" s="17"/>
      <c r="G85" s="17"/>
      <c r="H85" s="17"/>
      <c r="I85" s="17"/>
      <c r="J85" s="17"/>
      <c r="M85" s="166"/>
    </row>
    <row r="86" spans="2:13" s="15" customFormat="1" ht="13.8">
      <c r="B86" s="43"/>
      <c r="C86" s="42"/>
      <c r="D86" s="17"/>
      <c r="E86" s="17"/>
      <c r="F86" s="17"/>
      <c r="G86" s="17"/>
      <c r="H86" s="17"/>
      <c r="I86" s="17"/>
      <c r="J86" s="17"/>
      <c r="M86" s="166"/>
    </row>
    <row r="87" spans="2:13" s="15" customFormat="1" ht="13.8">
      <c r="B87" s="43"/>
      <c r="C87" s="42"/>
      <c r="D87" s="17"/>
      <c r="E87" s="17"/>
      <c r="F87" s="17"/>
      <c r="G87" s="17"/>
      <c r="H87" s="17"/>
      <c r="I87" s="17"/>
      <c r="J87" s="17"/>
      <c r="M87" s="166"/>
    </row>
    <row r="88" spans="2:13" s="15" customFormat="1" ht="13.8">
      <c r="B88" s="43"/>
      <c r="C88" s="42"/>
      <c r="D88" s="17"/>
      <c r="E88" s="17"/>
      <c r="F88" s="17"/>
      <c r="G88" s="17"/>
      <c r="H88" s="17"/>
      <c r="I88" s="17"/>
      <c r="J88" s="17"/>
      <c r="M88" s="166"/>
    </row>
    <row r="89" spans="2:13" s="15" customFormat="1" ht="13.8">
      <c r="B89" s="43"/>
      <c r="C89" s="42"/>
      <c r="D89" s="17"/>
      <c r="E89" s="17"/>
      <c r="F89" s="17"/>
      <c r="G89" s="17"/>
      <c r="H89" s="17"/>
      <c r="I89" s="17"/>
      <c r="J89" s="17"/>
      <c r="M89" s="166"/>
    </row>
    <row r="90" spans="2:13" s="15" customFormat="1" ht="13.8">
      <c r="B90" s="43"/>
      <c r="C90" s="42"/>
      <c r="D90" s="17"/>
      <c r="E90" s="17"/>
      <c r="F90" s="17"/>
      <c r="G90" s="17"/>
      <c r="H90" s="17"/>
      <c r="I90" s="17"/>
      <c r="J90" s="17"/>
      <c r="M90" s="166"/>
    </row>
  </sheetData>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88"/>
  <sheetViews>
    <sheetView zoomScale="80" zoomScaleNormal="80" workbookViewId="0">
      <selection activeCell="C29" sqref="C29"/>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1" width="15.109375" style="6" bestFit="1" customWidth="1"/>
    <col min="12" max="12" width="16.44140625" style="6" bestFit="1" customWidth="1"/>
    <col min="13" max="13" width="13.88671875" style="6" customWidth="1"/>
    <col min="14" max="14" width="18.109375" style="6" bestFit="1" customWidth="1"/>
    <col min="15" max="15" width="13.5546875" style="5" bestFit="1" customWidth="1"/>
    <col min="16" max="16384" width="9.109375" style="5"/>
  </cols>
  <sheetData>
    <row r="1" spans="1:16" s="4" customFormat="1" ht="16.2">
      <c r="A1" s="220" t="s">
        <v>3</v>
      </c>
      <c r="B1" s="220"/>
      <c r="C1" s="220"/>
      <c r="D1" s="220"/>
      <c r="E1" s="220"/>
      <c r="F1" s="220"/>
      <c r="G1" s="220"/>
      <c r="H1" s="220"/>
      <c r="I1" s="220"/>
      <c r="J1" s="220"/>
      <c r="K1" s="220"/>
      <c r="L1" s="220"/>
      <c r="M1" s="220"/>
      <c r="N1" s="220"/>
    </row>
    <row r="2" spans="1:16" s="1" customFormat="1" ht="15.6">
      <c r="A2" s="221" t="s">
        <v>325</v>
      </c>
      <c r="B2" s="221"/>
      <c r="C2" s="221"/>
      <c r="D2" s="221"/>
      <c r="E2" s="221"/>
      <c r="F2" s="221"/>
      <c r="G2" s="221"/>
      <c r="H2" s="221"/>
      <c r="I2" s="221"/>
      <c r="J2" s="221"/>
      <c r="K2" s="221"/>
      <c r="L2" s="221"/>
      <c r="M2" s="221"/>
      <c r="N2" s="221"/>
    </row>
    <row r="3" spans="1:16" s="1" customFormat="1" ht="15.6">
      <c r="A3" s="169" t="s">
        <v>544</v>
      </c>
      <c r="B3" s="169"/>
      <c r="C3" s="169"/>
      <c r="D3" s="169"/>
      <c r="E3" s="169"/>
      <c r="F3" s="169"/>
      <c r="G3" s="169"/>
      <c r="H3" s="169"/>
      <c r="I3" s="169"/>
      <c r="J3" s="169"/>
      <c r="K3" s="169"/>
      <c r="L3" s="169"/>
      <c r="M3" s="169"/>
      <c r="N3" s="169"/>
    </row>
    <row r="4" spans="1:16" ht="15.6">
      <c r="A4" s="169"/>
      <c r="B4" s="169"/>
      <c r="C4" s="169"/>
      <c r="D4" s="169"/>
      <c r="E4" s="169"/>
      <c r="F4" s="169"/>
      <c r="G4" s="169"/>
      <c r="H4" s="169"/>
      <c r="I4" s="169"/>
      <c r="J4" s="169"/>
      <c r="K4" s="169"/>
      <c r="L4" s="169"/>
      <c r="M4" s="169"/>
      <c r="N4" s="169"/>
    </row>
    <row r="5" spans="1:16" s="15" customFormat="1" ht="15.6">
      <c r="A5" s="595"/>
      <c r="B5" s="596"/>
      <c r="C5" s="223"/>
      <c r="D5" s="223"/>
      <c r="E5" s="597" t="s">
        <v>6</v>
      </c>
      <c r="F5" s="598"/>
      <c r="G5" s="598"/>
      <c r="H5" s="598"/>
      <c r="I5" s="598"/>
      <c r="J5" s="598"/>
      <c r="K5" s="598"/>
      <c r="L5" s="598"/>
      <c r="M5" s="224"/>
      <c r="N5" s="225"/>
    </row>
    <row r="6" spans="1:16" s="15" customFormat="1" ht="32.4">
      <c r="A6" s="226"/>
      <c r="B6" s="227"/>
      <c r="C6" s="228" t="s">
        <v>4</v>
      </c>
      <c r="D6" s="228" t="s">
        <v>5</v>
      </c>
      <c r="E6" s="229" t="s">
        <v>274</v>
      </c>
      <c r="F6" s="229" t="s">
        <v>541</v>
      </c>
      <c r="G6" s="230" t="s">
        <v>214</v>
      </c>
      <c r="H6" s="229" t="s">
        <v>275</v>
      </c>
      <c r="I6" s="229" t="s">
        <v>276</v>
      </c>
      <c r="J6" s="229" t="s">
        <v>395</v>
      </c>
      <c r="K6" s="230" t="s">
        <v>215</v>
      </c>
      <c r="L6" s="231" t="s">
        <v>152</v>
      </c>
      <c r="M6" s="232" t="s">
        <v>153</v>
      </c>
      <c r="N6" s="233" t="s">
        <v>154</v>
      </c>
    </row>
    <row r="7" spans="1:16" s="15" customFormat="1" ht="9" customHeight="1">
      <c r="A7" s="234"/>
      <c r="B7" s="234"/>
      <c r="C7" s="235"/>
      <c r="D7" s="235"/>
      <c r="E7" s="236"/>
      <c r="F7" s="236"/>
      <c r="G7" s="237"/>
      <c r="H7" s="236"/>
      <c r="I7" s="236"/>
      <c r="J7" s="236"/>
      <c r="K7" s="237"/>
      <c r="L7" s="237"/>
      <c r="M7" s="237"/>
      <c r="N7" s="237"/>
    </row>
    <row r="8" spans="1:16" s="71" customFormat="1" ht="18" customHeight="1">
      <c r="A8" s="139" t="s">
        <v>23</v>
      </c>
      <c r="B8" s="139" t="s">
        <v>7</v>
      </c>
      <c r="C8" s="238">
        <v>9535370</v>
      </c>
      <c r="D8" s="238">
        <v>0</v>
      </c>
      <c r="E8" s="238">
        <v>10336506</v>
      </c>
      <c r="F8" s="238">
        <v>37314</v>
      </c>
      <c r="G8" s="238">
        <v>27759</v>
      </c>
      <c r="H8" s="238">
        <v>2246864</v>
      </c>
      <c r="I8" s="238">
        <v>271283</v>
      </c>
      <c r="J8" s="238">
        <v>0</v>
      </c>
      <c r="K8" s="238">
        <v>0</v>
      </c>
      <c r="L8" s="238">
        <f>SUM(E8:K8)</f>
        <v>12919726</v>
      </c>
      <c r="M8" s="238">
        <v>0</v>
      </c>
      <c r="N8" s="238">
        <f>SUM(C8,D8,L8,M8)</f>
        <v>22455096</v>
      </c>
      <c r="O8" s="413"/>
      <c r="P8" s="413"/>
    </row>
    <row r="9" spans="1:16" s="71" customFormat="1" ht="18" customHeight="1">
      <c r="A9" s="599" t="s">
        <v>265</v>
      </c>
      <c r="B9" s="600"/>
      <c r="C9" s="239">
        <f>C8</f>
        <v>9535370</v>
      </c>
      <c r="D9" s="239">
        <f t="shared" ref="D9:N9" si="0">D8</f>
        <v>0</v>
      </c>
      <c r="E9" s="239">
        <f t="shared" si="0"/>
        <v>10336506</v>
      </c>
      <c r="F9" s="239">
        <f t="shared" si="0"/>
        <v>37314</v>
      </c>
      <c r="G9" s="239">
        <f t="shared" si="0"/>
        <v>27759</v>
      </c>
      <c r="H9" s="239">
        <f t="shared" si="0"/>
        <v>2246864</v>
      </c>
      <c r="I9" s="239">
        <f>I8</f>
        <v>271283</v>
      </c>
      <c r="J9" s="239">
        <f t="shared" si="0"/>
        <v>0</v>
      </c>
      <c r="K9" s="239">
        <f t="shared" si="0"/>
        <v>0</v>
      </c>
      <c r="L9" s="239">
        <f t="shared" si="0"/>
        <v>12919726</v>
      </c>
      <c r="M9" s="239">
        <f t="shared" si="0"/>
        <v>0</v>
      </c>
      <c r="N9" s="239">
        <f t="shared" si="0"/>
        <v>22455096</v>
      </c>
      <c r="O9" s="413"/>
      <c r="P9" s="413"/>
    </row>
    <row r="10" spans="1:16" s="71" customFormat="1" ht="18" customHeight="1">
      <c r="A10" s="139" t="s">
        <v>24</v>
      </c>
      <c r="B10" s="139" t="s">
        <v>8</v>
      </c>
      <c r="C10" s="238">
        <v>524286759</v>
      </c>
      <c r="D10" s="238">
        <v>0</v>
      </c>
      <c r="E10" s="238">
        <v>118426497</v>
      </c>
      <c r="F10" s="238">
        <v>0</v>
      </c>
      <c r="G10" s="238">
        <v>67379855</v>
      </c>
      <c r="H10" s="238">
        <v>0</v>
      </c>
      <c r="I10" s="238">
        <v>7159830</v>
      </c>
      <c r="J10" s="238">
        <v>0</v>
      </c>
      <c r="K10" s="238">
        <v>27022036</v>
      </c>
      <c r="L10" s="238">
        <f t="shared" ref="L10:L21" si="1">SUM(E10:K10)</f>
        <v>219988218</v>
      </c>
      <c r="M10" s="238">
        <v>7706531</v>
      </c>
      <c r="N10" s="238">
        <f t="shared" ref="N10:N21" si="2">SUM(C10,D10,L10,M10)</f>
        <v>751981508</v>
      </c>
      <c r="O10" s="413"/>
      <c r="P10" s="413"/>
    </row>
    <row r="11" spans="1:16" s="71" customFormat="1" ht="18" customHeight="1">
      <c r="A11" s="139" t="s">
        <v>25</v>
      </c>
      <c r="B11" s="139" t="s">
        <v>9</v>
      </c>
      <c r="C11" s="238">
        <v>19951535</v>
      </c>
      <c r="D11" s="238">
        <v>0</v>
      </c>
      <c r="E11" s="238">
        <v>10812637</v>
      </c>
      <c r="F11" s="238">
        <v>0</v>
      </c>
      <c r="G11" s="238">
        <v>8973383</v>
      </c>
      <c r="H11" s="238">
        <v>442418</v>
      </c>
      <c r="I11" s="238">
        <v>279681</v>
      </c>
      <c r="J11" s="238">
        <v>0</v>
      </c>
      <c r="K11" s="238">
        <v>6077637</v>
      </c>
      <c r="L11" s="238">
        <f t="shared" si="1"/>
        <v>26585756</v>
      </c>
      <c r="M11" s="238">
        <v>121804</v>
      </c>
      <c r="N11" s="238">
        <f t="shared" si="2"/>
        <v>46659095</v>
      </c>
      <c r="O11" s="413"/>
      <c r="P11" s="413"/>
    </row>
    <row r="12" spans="1:16" s="71" customFormat="1" ht="18" customHeight="1">
      <c r="A12" s="139" t="s">
        <v>26</v>
      </c>
      <c r="B12" s="139" t="s">
        <v>179</v>
      </c>
      <c r="C12" s="238">
        <v>53680499</v>
      </c>
      <c r="D12" s="238">
        <v>0</v>
      </c>
      <c r="E12" s="238">
        <v>0</v>
      </c>
      <c r="F12" s="238">
        <v>20379528</v>
      </c>
      <c r="G12" s="238">
        <v>5064077</v>
      </c>
      <c r="H12" s="238">
        <v>0</v>
      </c>
      <c r="I12" s="238">
        <v>0</v>
      </c>
      <c r="J12" s="238">
        <v>0</v>
      </c>
      <c r="K12" s="238">
        <v>0</v>
      </c>
      <c r="L12" s="238">
        <f t="shared" si="1"/>
        <v>25443605</v>
      </c>
      <c r="M12" s="238">
        <v>0</v>
      </c>
      <c r="N12" s="238">
        <f t="shared" si="2"/>
        <v>79124104</v>
      </c>
      <c r="O12" s="413"/>
      <c r="P12" s="413"/>
    </row>
    <row r="13" spans="1:16" s="71" customFormat="1" ht="18" customHeight="1">
      <c r="A13" s="139" t="s">
        <v>27</v>
      </c>
      <c r="B13" s="139" t="s">
        <v>180</v>
      </c>
      <c r="C13" s="238">
        <v>7370996</v>
      </c>
      <c r="D13" s="238">
        <v>0</v>
      </c>
      <c r="E13" s="238">
        <v>0</v>
      </c>
      <c r="F13" s="238">
        <v>0</v>
      </c>
      <c r="G13" s="238">
        <v>0</v>
      </c>
      <c r="H13" s="238">
        <v>0</v>
      </c>
      <c r="I13" s="238">
        <v>0</v>
      </c>
      <c r="J13" s="238">
        <v>0</v>
      </c>
      <c r="K13" s="238">
        <v>4941332</v>
      </c>
      <c r="L13" s="238">
        <f t="shared" si="1"/>
        <v>4941332</v>
      </c>
      <c r="M13" s="238">
        <v>0</v>
      </c>
      <c r="N13" s="238">
        <f t="shared" si="2"/>
        <v>12312328</v>
      </c>
      <c r="O13" s="413"/>
      <c r="P13" s="413"/>
    </row>
    <row r="14" spans="1:16" s="71" customFormat="1" ht="18" customHeight="1">
      <c r="A14" s="139" t="s">
        <v>28</v>
      </c>
      <c r="B14" s="139" t="s">
        <v>181</v>
      </c>
      <c r="C14" s="238">
        <v>2480847</v>
      </c>
      <c r="D14" s="238">
        <v>0</v>
      </c>
      <c r="E14" s="238">
        <v>0</v>
      </c>
      <c r="F14" s="238">
        <v>0</v>
      </c>
      <c r="G14" s="238">
        <v>0</v>
      </c>
      <c r="H14" s="238">
        <v>0</v>
      </c>
      <c r="I14" s="238">
        <v>0</v>
      </c>
      <c r="J14" s="238">
        <v>0</v>
      </c>
      <c r="K14" s="238">
        <v>2515964</v>
      </c>
      <c r="L14" s="238">
        <f t="shared" si="1"/>
        <v>2515964</v>
      </c>
      <c r="M14" s="238">
        <v>0</v>
      </c>
      <c r="N14" s="238">
        <f t="shared" si="2"/>
        <v>4996811</v>
      </c>
      <c r="O14" s="413"/>
      <c r="P14" s="413"/>
    </row>
    <row r="15" spans="1:16" s="71" customFormat="1" ht="18" customHeight="1">
      <c r="A15" s="139" t="s">
        <v>112</v>
      </c>
      <c r="B15" s="139" t="s">
        <v>11</v>
      </c>
      <c r="C15" s="238">
        <v>1229129</v>
      </c>
      <c r="D15" s="238">
        <v>0</v>
      </c>
      <c r="E15" s="238">
        <v>0</v>
      </c>
      <c r="F15" s="238">
        <v>0</v>
      </c>
      <c r="G15" s="238">
        <v>0</v>
      </c>
      <c r="H15" s="238">
        <v>0</v>
      </c>
      <c r="I15" s="238">
        <v>0</v>
      </c>
      <c r="J15" s="238">
        <v>0</v>
      </c>
      <c r="K15" s="238">
        <v>8555384</v>
      </c>
      <c r="L15" s="238">
        <f t="shared" si="1"/>
        <v>8555384</v>
      </c>
      <c r="M15" s="238">
        <v>5000</v>
      </c>
      <c r="N15" s="238">
        <f t="shared" si="2"/>
        <v>9789513</v>
      </c>
      <c r="O15" s="413"/>
      <c r="P15" s="413"/>
    </row>
    <row r="16" spans="1:16" s="83" customFormat="1" ht="18" customHeight="1">
      <c r="A16" s="139" t="s">
        <v>113</v>
      </c>
      <c r="B16" s="139" t="s">
        <v>182</v>
      </c>
      <c r="C16" s="238">
        <v>15700497</v>
      </c>
      <c r="D16" s="238">
        <v>0</v>
      </c>
      <c r="E16" s="238">
        <v>177267</v>
      </c>
      <c r="F16" s="238">
        <v>0</v>
      </c>
      <c r="G16" s="238">
        <v>0</v>
      </c>
      <c r="H16" s="238">
        <v>0</v>
      </c>
      <c r="I16" s="238">
        <v>0</v>
      </c>
      <c r="J16" s="238">
        <v>0</v>
      </c>
      <c r="K16" s="238">
        <v>54735</v>
      </c>
      <c r="L16" s="238">
        <f t="shared" si="1"/>
        <v>232002</v>
      </c>
      <c r="M16" s="238">
        <v>0</v>
      </c>
      <c r="N16" s="238">
        <f t="shared" si="2"/>
        <v>15932499</v>
      </c>
      <c r="O16" s="413"/>
      <c r="P16" s="413"/>
    </row>
    <row r="17" spans="1:16" s="83" customFormat="1" ht="18" customHeight="1">
      <c r="A17" s="139" t="s">
        <v>114</v>
      </c>
      <c r="B17" s="139" t="s">
        <v>183</v>
      </c>
      <c r="C17" s="238">
        <v>24868030</v>
      </c>
      <c r="D17" s="238">
        <v>0</v>
      </c>
      <c r="E17" s="238">
        <v>2053865</v>
      </c>
      <c r="F17" s="238">
        <v>9593</v>
      </c>
      <c r="G17" s="238">
        <v>525701</v>
      </c>
      <c r="H17" s="238">
        <v>0</v>
      </c>
      <c r="I17" s="238">
        <v>0</v>
      </c>
      <c r="J17" s="238">
        <v>0</v>
      </c>
      <c r="K17" s="238">
        <v>15373732</v>
      </c>
      <c r="L17" s="238">
        <f t="shared" si="1"/>
        <v>17962891</v>
      </c>
      <c r="M17" s="238">
        <v>0</v>
      </c>
      <c r="N17" s="238">
        <f t="shared" si="2"/>
        <v>42830921</v>
      </c>
      <c r="O17" s="413"/>
      <c r="P17" s="413"/>
    </row>
    <row r="18" spans="1:16" s="83" customFormat="1" ht="18" customHeight="1">
      <c r="A18" s="139" t="s">
        <v>115</v>
      </c>
      <c r="B18" s="139" t="s">
        <v>184</v>
      </c>
      <c r="C18" s="238">
        <v>231787892</v>
      </c>
      <c r="D18" s="238">
        <v>0</v>
      </c>
      <c r="E18" s="238">
        <v>148000000</v>
      </c>
      <c r="F18" s="238">
        <v>0</v>
      </c>
      <c r="G18" s="238">
        <v>110477170</v>
      </c>
      <c r="H18" s="238">
        <v>0</v>
      </c>
      <c r="I18" s="238">
        <v>0</v>
      </c>
      <c r="J18" s="238">
        <v>0</v>
      </c>
      <c r="K18" s="238">
        <v>0</v>
      </c>
      <c r="L18" s="238">
        <f t="shared" si="1"/>
        <v>258477170</v>
      </c>
      <c r="M18" s="238">
        <v>982500</v>
      </c>
      <c r="N18" s="238">
        <f t="shared" si="2"/>
        <v>491247562</v>
      </c>
      <c r="O18" s="413"/>
      <c r="P18" s="413"/>
    </row>
    <row r="19" spans="1:16" s="83" customFormat="1" ht="18" customHeight="1">
      <c r="A19" s="139" t="s">
        <v>116</v>
      </c>
      <c r="B19" s="139" t="s">
        <v>185</v>
      </c>
      <c r="C19" s="238">
        <v>143412071</v>
      </c>
      <c r="D19" s="238">
        <v>0</v>
      </c>
      <c r="E19" s="238">
        <v>0</v>
      </c>
      <c r="F19" s="238">
        <v>0</v>
      </c>
      <c r="G19" s="238">
        <v>135809105</v>
      </c>
      <c r="H19" s="238">
        <v>0</v>
      </c>
      <c r="I19" s="238">
        <v>0</v>
      </c>
      <c r="J19" s="238">
        <v>0</v>
      </c>
      <c r="K19" s="238">
        <v>0</v>
      </c>
      <c r="L19" s="238">
        <f t="shared" si="1"/>
        <v>135809105</v>
      </c>
      <c r="M19" s="238">
        <v>0</v>
      </c>
      <c r="N19" s="238">
        <f t="shared" si="2"/>
        <v>279221176</v>
      </c>
      <c r="O19" s="413"/>
      <c r="P19" s="413"/>
    </row>
    <row r="20" spans="1:16" s="83" customFormat="1" ht="18" customHeight="1">
      <c r="A20" s="139" t="s">
        <v>117</v>
      </c>
      <c r="B20" s="139" t="s">
        <v>186</v>
      </c>
      <c r="C20" s="238">
        <v>18346244</v>
      </c>
      <c r="D20" s="238">
        <v>0</v>
      </c>
      <c r="E20" s="238">
        <v>18759528</v>
      </c>
      <c r="F20" s="238">
        <v>0</v>
      </c>
      <c r="G20" s="238">
        <v>0</v>
      </c>
      <c r="H20" s="238">
        <v>0</v>
      </c>
      <c r="I20" s="238">
        <v>0</v>
      </c>
      <c r="J20" s="238">
        <v>0</v>
      </c>
      <c r="K20" s="238">
        <v>0</v>
      </c>
      <c r="L20" s="238">
        <f t="shared" si="1"/>
        <v>18759528</v>
      </c>
      <c r="M20" s="238">
        <v>0</v>
      </c>
      <c r="N20" s="238">
        <f t="shared" si="2"/>
        <v>37105772</v>
      </c>
      <c r="O20" s="413"/>
      <c r="P20" s="413"/>
    </row>
    <row r="21" spans="1:16" s="83" customFormat="1" ht="18" customHeight="1">
      <c r="A21" s="139" t="s">
        <v>328</v>
      </c>
      <c r="B21" s="139" t="s">
        <v>400</v>
      </c>
      <c r="C21" s="238">
        <v>2993059</v>
      </c>
      <c r="D21" s="238">
        <v>0</v>
      </c>
      <c r="E21" s="238">
        <v>0</v>
      </c>
      <c r="F21" s="238">
        <v>2723541</v>
      </c>
      <c r="G21" s="238">
        <v>0</v>
      </c>
      <c r="H21" s="238">
        <v>1223323</v>
      </c>
      <c r="I21" s="238">
        <v>0</v>
      </c>
      <c r="J21" s="238">
        <v>0</v>
      </c>
      <c r="K21" s="238">
        <v>0</v>
      </c>
      <c r="L21" s="238">
        <f t="shared" si="1"/>
        <v>3946864</v>
      </c>
      <c r="M21" s="238">
        <v>0</v>
      </c>
      <c r="N21" s="238">
        <f t="shared" si="2"/>
        <v>6939923</v>
      </c>
      <c r="O21" s="413"/>
      <c r="P21" s="413"/>
    </row>
    <row r="22" spans="1:16" s="83" customFormat="1" ht="18" customHeight="1">
      <c r="A22" s="599" t="s">
        <v>266</v>
      </c>
      <c r="B22" s="600"/>
      <c r="C22" s="239">
        <f t="shared" ref="C22:N22" si="3">SUM(C10:C21)</f>
        <v>1046107558</v>
      </c>
      <c r="D22" s="239">
        <f t="shared" si="3"/>
        <v>0</v>
      </c>
      <c r="E22" s="239">
        <f t="shared" si="3"/>
        <v>298229794</v>
      </c>
      <c r="F22" s="239">
        <f t="shared" si="3"/>
        <v>23112662</v>
      </c>
      <c r="G22" s="239">
        <f t="shared" si="3"/>
        <v>328229291</v>
      </c>
      <c r="H22" s="239">
        <f>SUM(H10:H21)</f>
        <v>1665741</v>
      </c>
      <c r="I22" s="239">
        <f t="shared" si="3"/>
        <v>7439511</v>
      </c>
      <c r="J22" s="239">
        <f t="shared" ref="J22" si="4">SUM(J10:J21)</f>
        <v>0</v>
      </c>
      <c r="K22" s="239">
        <f t="shared" si="3"/>
        <v>64540820</v>
      </c>
      <c r="L22" s="239">
        <f t="shared" si="3"/>
        <v>723217819</v>
      </c>
      <c r="M22" s="239">
        <f t="shared" si="3"/>
        <v>8815835</v>
      </c>
      <c r="N22" s="239">
        <f t="shared" si="3"/>
        <v>1778141212</v>
      </c>
      <c r="O22" s="413"/>
      <c r="P22" s="413"/>
    </row>
    <row r="23" spans="1:16" s="83" customFormat="1" ht="18" customHeight="1">
      <c r="A23" s="135" t="s">
        <v>29</v>
      </c>
      <c r="B23" s="126" t="s">
        <v>14</v>
      </c>
      <c r="C23" s="238">
        <v>15124090</v>
      </c>
      <c r="D23" s="238">
        <v>5685702</v>
      </c>
      <c r="E23" s="238">
        <v>0</v>
      </c>
      <c r="F23" s="238">
        <v>0</v>
      </c>
      <c r="G23" s="238">
        <v>0</v>
      </c>
      <c r="H23" s="238">
        <v>0</v>
      </c>
      <c r="I23" s="238">
        <v>0</v>
      </c>
      <c r="J23" s="238">
        <v>0</v>
      </c>
      <c r="K23" s="238">
        <v>3502570</v>
      </c>
      <c r="L23" s="238">
        <f t="shared" ref="L23:L28" si="5">SUM(E23:K23)</f>
        <v>3502570</v>
      </c>
      <c r="M23" s="238">
        <v>0</v>
      </c>
      <c r="N23" s="238">
        <f t="shared" ref="N23:N28" si="6">SUM(C23,D23,L23,M23)</f>
        <v>24312362</v>
      </c>
      <c r="O23" s="413"/>
      <c r="P23" s="413"/>
    </row>
    <row r="24" spans="1:16" s="83" customFormat="1" ht="18" customHeight="1">
      <c r="A24" s="135" t="s">
        <v>119</v>
      </c>
      <c r="B24" s="126" t="s">
        <v>15</v>
      </c>
      <c r="C24" s="238">
        <v>6160951</v>
      </c>
      <c r="D24" s="238">
        <v>0</v>
      </c>
      <c r="E24" s="238">
        <v>0</v>
      </c>
      <c r="F24" s="238">
        <v>0</v>
      </c>
      <c r="G24" s="238">
        <v>0</v>
      </c>
      <c r="H24" s="238">
        <v>0</v>
      </c>
      <c r="I24" s="238">
        <v>0</v>
      </c>
      <c r="J24" s="238">
        <v>0</v>
      </c>
      <c r="K24" s="238">
        <v>2261608</v>
      </c>
      <c r="L24" s="238">
        <f t="shared" si="5"/>
        <v>2261608</v>
      </c>
      <c r="M24" s="238">
        <v>0</v>
      </c>
      <c r="N24" s="238">
        <f t="shared" si="6"/>
        <v>8422559</v>
      </c>
      <c r="O24" s="413"/>
      <c r="P24" s="413"/>
    </row>
    <row r="25" spans="1:16" s="83" customFormat="1" ht="18" customHeight="1">
      <c r="A25" s="135" t="s">
        <v>120</v>
      </c>
      <c r="B25" s="126" t="s">
        <v>16</v>
      </c>
      <c r="C25" s="238">
        <v>163764</v>
      </c>
      <c r="D25" s="238">
        <v>0</v>
      </c>
      <c r="E25" s="238">
        <v>0</v>
      </c>
      <c r="F25" s="238">
        <v>0</v>
      </c>
      <c r="G25" s="238">
        <v>0</v>
      </c>
      <c r="H25" s="238">
        <v>0</v>
      </c>
      <c r="I25" s="238">
        <v>0</v>
      </c>
      <c r="J25" s="238">
        <v>0</v>
      </c>
      <c r="K25" s="238">
        <v>3433694</v>
      </c>
      <c r="L25" s="238">
        <f t="shared" si="5"/>
        <v>3433694</v>
      </c>
      <c r="M25" s="238">
        <v>9700</v>
      </c>
      <c r="N25" s="238">
        <f t="shared" si="6"/>
        <v>3607158</v>
      </c>
      <c r="O25" s="413"/>
      <c r="P25" s="413"/>
    </row>
    <row r="26" spans="1:16" s="83" customFormat="1" ht="18" customHeight="1">
      <c r="A26" s="135" t="s">
        <v>102</v>
      </c>
      <c r="B26" s="126" t="s">
        <v>150</v>
      </c>
      <c r="C26" s="238">
        <v>29589697</v>
      </c>
      <c r="D26" s="238">
        <v>0</v>
      </c>
      <c r="E26" s="238">
        <v>0</v>
      </c>
      <c r="F26" s="238">
        <v>0</v>
      </c>
      <c r="G26" s="238">
        <v>0</v>
      </c>
      <c r="H26" s="238">
        <v>0</v>
      </c>
      <c r="I26" s="238">
        <v>0</v>
      </c>
      <c r="J26" s="238">
        <v>0</v>
      </c>
      <c r="K26" s="238">
        <v>0</v>
      </c>
      <c r="L26" s="238">
        <f t="shared" si="5"/>
        <v>0</v>
      </c>
      <c r="M26" s="238">
        <v>0</v>
      </c>
      <c r="N26" s="238">
        <f t="shared" si="6"/>
        <v>29589697</v>
      </c>
      <c r="O26" s="413"/>
      <c r="P26" s="413"/>
    </row>
    <row r="27" spans="1:16" s="83" customFormat="1" ht="17.399999999999999" customHeight="1">
      <c r="A27" s="135" t="s">
        <v>103</v>
      </c>
      <c r="B27" s="126" t="s">
        <v>380</v>
      </c>
      <c r="C27" s="238">
        <v>3217669</v>
      </c>
      <c r="D27" s="238">
        <v>0</v>
      </c>
      <c r="E27" s="238">
        <v>12265549</v>
      </c>
      <c r="F27" s="238">
        <v>0</v>
      </c>
      <c r="G27" s="238">
        <v>0</v>
      </c>
      <c r="H27" s="238">
        <v>0</v>
      </c>
      <c r="I27" s="238">
        <v>0</v>
      </c>
      <c r="J27" s="238">
        <v>16007117</v>
      </c>
      <c r="K27" s="238">
        <v>0</v>
      </c>
      <c r="L27" s="238">
        <f t="shared" si="5"/>
        <v>28272666</v>
      </c>
      <c r="M27" s="238">
        <v>0</v>
      </c>
      <c r="N27" s="238">
        <f t="shared" si="6"/>
        <v>31490335</v>
      </c>
      <c r="O27" s="413"/>
      <c r="P27" s="413"/>
    </row>
    <row r="28" spans="1:16" s="83" customFormat="1" ht="18" customHeight="1">
      <c r="A28" s="135" t="s">
        <v>121</v>
      </c>
      <c r="B28" s="126" t="s">
        <v>151</v>
      </c>
      <c r="C28" s="238">
        <v>4586791</v>
      </c>
      <c r="D28" s="238">
        <v>0</v>
      </c>
      <c r="E28" s="238">
        <v>0</v>
      </c>
      <c r="F28" s="238">
        <v>0</v>
      </c>
      <c r="G28" s="238">
        <v>0</v>
      </c>
      <c r="H28" s="238">
        <v>0</v>
      </c>
      <c r="I28" s="238">
        <v>0</v>
      </c>
      <c r="J28" s="238">
        <v>1047738</v>
      </c>
      <c r="K28" s="238">
        <v>1608198</v>
      </c>
      <c r="L28" s="238">
        <f t="shared" si="5"/>
        <v>2655936</v>
      </c>
      <c r="M28" s="238">
        <v>0</v>
      </c>
      <c r="N28" s="238">
        <f t="shared" si="6"/>
        <v>7242727</v>
      </c>
      <c r="O28" s="413"/>
      <c r="P28" s="413"/>
    </row>
    <row r="29" spans="1:16" s="83" customFormat="1" ht="18" customHeight="1">
      <c r="A29" s="599" t="s">
        <v>267</v>
      </c>
      <c r="B29" s="600"/>
      <c r="C29" s="239">
        <f>SUM(C23:C28)</f>
        <v>58842962</v>
      </c>
      <c r="D29" s="239">
        <f t="shared" ref="D29:N29" si="7">SUM(D23:D28)</f>
        <v>5685702</v>
      </c>
      <c r="E29" s="239">
        <f t="shared" si="7"/>
        <v>12265549</v>
      </c>
      <c r="F29" s="239">
        <f t="shared" si="7"/>
        <v>0</v>
      </c>
      <c r="G29" s="239">
        <f t="shared" si="7"/>
        <v>0</v>
      </c>
      <c r="H29" s="239">
        <f t="shared" si="7"/>
        <v>0</v>
      </c>
      <c r="I29" s="239">
        <f t="shared" si="7"/>
        <v>0</v>
      </c>
      <c r="J29" s="239">
        <f t="shared" ref="J29" si="8">SUM(J23:J28)</f>
        <v>17054855</v>
      </c>
      <c r="K29" s="239">
        <f t="shared" si="7"/>
        <v>10806070</v>
      </c>
      <c r="L29" s="239">
        <f t="shared" si="7"/>
        <v>40126474</v>
      </c>
      <c r="M29" s="239">
        <f t="shared" si="7"/>
        <v>9700</v>
      </c>
      <c r="N29" s="239">
        <f t="shared" si="7"/>
        <v>104664838</v>
      </c>
      <c r="O29" s="413"/>
      <c r="P29" s="413"/>
    </row>
    <row r="30" spans="1:16" s="83" customFormat="1" ht="18" customHeight="1">
      <c r="A30" s="135" t="s">
        <v>104</v>
      </c>
      <c r="B30" s="125" t="s">
        <v>187</v>
      </c>
      <c r="C30" s="238">
        <v>32402033</v>
      </c>
      <c r="D30" s="238">
        <v>0</v>
      </c>
      <c r="E30" s="238">
        <v>0</v>
      </c>
      <c r="F30" s="238">
        <v>0</v>
      </c>
      <c r="G30" s="238">
        <v>0</v>
      </c>
      <c r="H30" s="238">
        <v>13325110</v>
      </c>
      <c r="I30" s="238">
        <v>1602148</v>
      </c>
      <c r="J30" s="238">
        <v>0</v>
      </c>
      <c r="K30" s="238">
        <v>0</v>
      </c>
      <c r="L30" s="238">
        <f t="shared" ref="L30:L32" si="9">SUM(E30:K30)</f>
        <v>14927258</v>
      </c>
      <c r="M30" s="238">
        <v>130536</v>
      </c>
      <c r="N30" s="238">
        <f>SUM(C30,D30,L30,M30)</f>
        <v>47459827</v>
      </c>
      <c r="O30" s="413"/>
      <c r="P30" s="413"/>
    </row>
    <row r="31" spans="1:16" s="83" customFormat="1" ht="18" customHeight="1">
      <c r="A31" s="135" t="s">
        <v>105</v>
      </c>
      <c r="B31" s="125" t="s">
        <v>122</v>
      </c>
      <c r="C31" s="238">
        <v>2505857</v>
      </c>
      <c r="D31" s="238">
        <v>0</v>
      </c>
      <c r="E31" s="238">
        <v>0</v>
      </c>
      <c r="F31" s="238">
        <v>0</v>
      </c>
      <c r="G31" s="238">
        <v>0</v>
      </c>
      <c r="H31" s="238">
        <v>1841217</v>
      </c>
      <c r="I31" s="238">
        <v>303452</v>
      </c>
      <c r="J31" s="238">
        <v>0</v>
      </c>
      <c r="K31" s="238">
        <v>0</v>
      </c>
      <c r="L31" s="238">
        <f t="shared" si="9"/>
        <v>2144669</v>
      </c>
      <c r="M31" s="238">
        <v>25000</v>
      </c>
      <c r="N31" s="238">
        <f>SUM(C31,D31,L31,M31)</f>
        <v>4675526</v>
      </c>
      <c r="O31" s="413"/>
      <c r="P31" s="413"/>
    </row>
    <row r="32" spans="1:16" s="83" customFormat="1" ht="18" customHeight="1">
      <c r="A32" s="135" t="s">
        <v>106</v>
      </c>
      <c r="B32" s="125" t="s">
        <v>188</v>
      </c>
      <c r="C32" s="238">
        <v>2474762</v>
      </c>
      <c r="D32" s="238">
        <v>0</v>
      </c>
      <c r="E32" s="238">
        <v>0</v>
      </c>
      <c r="F32" s="238">
        <v>0</v>
      </c>
      <c r="G32" s="238">
        <v>0</v>
      </c>
      <c r="H32" s="238">
        <v>6925057</v>
      </c>
      <c r="I32" s="238">
        <v>0</v>
      </c>
      <c r="J32" s="238">
        <v>0</v>
      </c>
      <c r="K32" s="238">
        <v>0</v>
      </c>
      <c r="L32" s="238">
        <f t="shared" si="9"/>
        <v>6925057</v>
      </c>
      <c r="M32" s="238">
        <v>0</v>
      </c>
      <c r="N32" s="238">
        <f>SUM(C32,D32,L32,M32)</f>
        <v>9399819</v>
      </c>
      <c r="O32" s="413"/>
      <c r="P32" s="413"/>
    </row>
    <row r="33" spans="1:16" s="84" customFormat="1" ht="18" customHeight="1">
      <c r="A33" s="599" t="s">
        <v>268</v>
      </c>
      <c r="B33" s="600"/>
      <c r="C33" s="239">
        <f>SUM(C30:C32)</f>
        <v>37382652</v>
      </c>
      <c r="D33" s="239">
        <f>SUM(D30:D32)</f>
        <v>0</v>
      </c>
      <c r="E33" s="239">
        <f>SUM(E30:E32)</f>
        <v>0</v>
      </c>
      <c r="F33" s="239">
        <f>SUM(F30:F32)</f>
        <v>0</v>
      </c>
      <c r="G33" s="239">
        <f>SUM(G30:G32)</f>
        <v>0</v>
      </c>
      <c r="H33" s="239">
        <f t="shared" ref="H33:N33" si="10">SUM(H30:H32)</f>
        <v>22091384</v>
      </c>
      <c r="I33" s="239">
        <f t="shared" si="10"/>
        <v>1905600</v>
      </c>
      <c r="J33" s="239">
        <f t="shared" si="10"/>
        <v>0</v>
      </c>
      <c r="K33" s="239">
        <f t="shared" si="10"/>
        <v>0</v>
      </c>
      <c r="L33" s="239">
        <f t="shared" si="10"/>
        <v>23996984</v>
      </c>
      <c r="M33" s="239">
        <f t="shared" si="10"/>
        <v>155536</v>
      </c>
      <c r="N33" s="239">
        <f t="shared" si="10"/>
        <v>61535172</v>
      </c>
      <c r="O33" s="413"/>
      <c r="P33" s="413"/>
    </row>
    <row r="34" spans="1:16" s="83" customFormat="1" ht="18" customHeight="1">
      <c r="A34" s="135" t="s">
        <v>107</v>
      </c>
      <c r="B34" s="138" t="s">
        <v>19</v>
      </c>
      <c r="C34" s="238">
        <v>14859929</v>
      </c>
      <c r="D34" s="238">
        <v>0</v>
      </c>
      <c r="E34" s="238">
        <v>7432449</v>
      </c>
      <c r="F34" s="238">
        <v>112114</v>
      </c>
      <c r="G34" s="238">
        <v>2116472</v>
      </c>
      <c r="H34" s="238">
        <v>691927</v>
      </c>
      <c r="I34" s="238">
        <v>381594</v>
      </c>
      <c r="J34" s="238">
        <v>0</v>
      </c>
      <c r="K34" s="238">
        <v>640581</v>
      </c>
      <c r="L34" s="238">
        <f t="shared" ref="L34:L37" si="11">SUM(E34:K34)</f>
        <v>11375137</v>
      </c>
      <c r="M34" s="238">
        <v>312245</v>
      </c>
      <c r="N34" s="238">
        <f>SUM(C34,D34,L34,M34)</f>
        <v>26547311</v>
      </c>
      <c r="O34" s="413"/>
      <c r="P34" s="413"/>
    </row>
    <row r="35" spans="1:16" s="83" customFormat="1" ht="18" customHeight="1">
      <c r="A35" s="135" t="s">
        <v>329</v>
      </c>
      <c r="B35" s="138" t="s">
        <v>20</v>
      </c>
      <c r="C35" s="238">
        <v>6140445</v>
      </c>
      <c r="D35" s="238">
        <v>0</v>
      </c>
      <c r="E35" s="238">
        <v>3595750</v>
      </c>
      <c r="F35" s="238">
        <v>1064434</v>
      </c>
      <c r="G35" s="238">
        <v>935038</v>
      </c>
      <c r="H35" s="238">
        <v>708407</v>
      </c>
      <c r="I35" s="238">
        <v>150206</v>
      </c>
      <c r="J35" s="238">
        <v>0</v>
      </c>
      <c r="K35" s="238">
        <v>109900</v>
      </c>
      <c r="L35" s="238">
        <f t="shared" si="11"/>
        <v>6563735</v>
      </c>
      <c r="M35" s="238">
        <v>61434</v>
      </c>
      <c r="N35" s="238">
        <f>SUM(C35,D35,L35,M35)</f>
        <v>12765614</v>
      </c>
      <c r="O35" s="413"/>
      <c r="P35" s="413"/>
    </row>
    <row r="36" spans="1:16" s="83" customFormat="1" ht="18" customHeight="1">
      <c r="A36" s="135" t="s">
        <v>330</v>
      </c>
      <c r="B36" s="138" t="s">
        <v>21</v>
      </c>
      <c r="C36" s="238">
        <v>603475</v>
      </c>
      <c r="D36" s="238">
        <v>0</v>
      </c>
      <c r="E36" s="238">
        <v>610205</v>
      </c>
      <c r="F36" s="238">
        <v>115</v>
      </c>
      <c r="G36" s="238">
        <v>123445</v>
      </c>
      <c r="H36" s="238">
        <v>112296</v>
      </c>
      <c r="I36" s="238">
        <v>17255</v>
      </c>
      <c r="J36" s="238">
        <v>0</v>
      </c>
      <c r="K36" s="238">
        <v>8445</v>
      </c>
      <c r="L36" s="238">
        <f t="shared" si="11"/>
        <v>871761</v>
      </c>
      <c r="M36" s="238">
        <v>0</v>
      </c>
      <c r="N36" s="238">
        <f>SUM(C36,D36,L36,M36)</f>
        <v>1475236</v>
      </c>
      <c r="O36" s="413"/>
      <c r="P36" s="413"/>
    </row>
    <row r="37" spans="1:16" s="83" customFormat="1" ht="18" customHeight="1">
      <c r="A37" s="135" t="s">
        <v>331</v>
      </c>
      <c r="B37" s="138" t="s">
        <v>22</v>
      </c>
      <c r="C37" s="238">
        <v>28097898</v>
      </c>
      <c r="D37" s="238">
        <v>0</v>
      </c>
      <c r="E37" s="238">
        <v>10860709</v>
      </c>
      <c r="F37" s="238">
        <v>200865</v>
      </c>
      <c r="G37" s="238">
        <v>3668017</v>
      </c>
      <c r="H37" s="238">
        <v>1469033</v>
      </c>
      <c r="I37" s="238">
        <v>634801</v>
      </c>
      <c r="J37" s="238">
        <v>0</v>
      </c>
      <c r="K37" s="238">
        <v>652513</v>
      </c>
      <c r="L37" s="238">
        <f t="shared" si="11"/>
        <v>17485938</v>
      </c>
      <c r="M37" s="238">
        <v>500000</v>
      </c>
      <c r="N37" s="238">
        <f>SUM(C37,D37,L37,M37)</f>
        <v>46083836</v>
      </c>
      <c r="O37" s="413"/>
      <c r="P37" s="413"/>
    </row>
    <row r="38" spans="1:16" s="84" customFormat="1" ht="18" customHeight="1">
      <c r="A38" s="599" t="s">
        <v>540</v>
      </c>
      <c r="B38" s="600"/>
      <c r="C38" s="239">
        <f>SUM(C34:C37)</f>
        <v>49701747</v>
      </c>
      <c r="D38" s="239">
        <f>SUM(D34:D37)</f>
        <v>0</v>
      </c>
      <c r="E38" s="239">
        <f>SUM(E34:E37)</f>
        <v>22499113</v>
      </c>
      <c r="F38" s="239">
        <f t="shared" ref="F38:N38" si="12">SUM(F34:F37)</f>
        <v>1377528</v>
      </c>
      <c r="G38" s="239">
        <f t="shared" si="12"/>
        <v>6842972</v>
      </c>
      <c r="H38" s="239">
        <f t="shared" si="12"/>
        <v>2981663</v>
      </c>
      <c r="I38" s="239">
        <f t="shared" si="12"/>
        <v>1183856</v>
      </c>
      <c r="J38" s="239">
        <f t="shared" si="12"/>
        <v>0</v>
      </c>
      <c r="K38" s="239">
        <f t="shared" si="12"/>
        <v>1411439</v>
      </c>
      <c r="L38" s="239">
        <f t="shared" si="12"/>
        <v>36296571</v>
      </c>
      <c r="M38" s="239">
        <f t="shared" si="12"/>
        <v>873679</v>
      </c>
      <c r="N38" s="239">
        <f t="shared" si="12"/>
        <v>86871997</v>
      </c>
      <c r="O38" s="413"/>
      <c r="P38" s="413"/>
    </row>
    <row r="39" spans="1:16" s="83" customFormat="1" ht="18" customHeight="1">
      <c r="A39" s="135" t="s">
        <v>108</v>
      </c>
      <c r="B39" s="136" t="s">
        <v>123</v>
      </c>
      <c r="C39" s="238">
        <v>24582386</v>
      </c>
      <c r="D39" s="238">
        <v>0</v>
      </c>
      <c r="E39" s="238">
        <v>6783207</v>
      </c>
      <c r="F39" s="238">
        <v>0</v>
      </c>
      <c r="G39" s="238">
        <v>3107461</v>
      </c>
      <c r="H39" s="238">
        <v>0</v>
      </c>
      <c r="I39" s="238">
        <v>352318</v>
      </c>
      <c r="J39" s="238">
        <v>0</v>
      </c>
      <c r="K39" s="238">
        <v>0</v>
      </c>
      <c r="L39" s="238">
        <f>SUM(E39:K39)</f>
        <v>10242986</v>
      </c>
      <c r="M39" s="238">
        <v>0</v>
      </c>
      <c r="N39" s="238">
        <f t="shared" ref="N39" si="13">SUM(C39,D39,L39,M39)</f>
        <v>34825372</v>
      </c>
      <c r="O39" s="413"/>
      <c r="P39" s="413"/>
    </row>
    <row r="40" spans="1:16" s="84" customFormat="1" ht="18" customHeight="1">
      <c r="A40" s="599" t="s">
        <v>539</v>
      </c>
      <c r="B40" s="600"/>
      <c r="C40" s="239">
        <f>SUM(C39:C39)</f>
        <v>24582386</v>
      </c>
      <c r="D40" s="239">
        <f>SUM(D39)</f>
        <v>0</v>
      </c>
      <c r="E40" s="239">
        <f t="shared" ref="E40:N40" si="14">SUM(E39:E39)</f>
        <v>6783207</v>
      </c>
      <c r="F40" s="239">
        <f t="shared" si="14"/>
        <v>0</v>
      </c>
      <c r="G40" s="239">
        <f t="shared" si="14"/>
        <v>3107461</v>
      </c>
      <c r="H40" s="239">
        <f t="shared" si="14"/>
        <v>0</v>
      </c>
      <c r="I40" s="239">
        <f t="shared" si="14"/>
        <v>352318</v>
      </c>
      <c r="J40" s="239">
        <f t="shared" si="14"/>
        <v>0</v>
      </c>
      <c r="K40" s="239">
        <f t="shared" si="14"/>
        <v>0</v>
      </c>
      <c r="L40" s="239">
        <f t="shared" si="14"/>
        <v>10242986</v>
      </c>
      <c r="M40" s="239">
        <f t="shared" si="14"/>
        <v>0</v>
      </c>
      <c r="N40" s="239">
        <f t="shared" si="14"/>
        <v>34825372</v>
      </c>
      <c r="O40" s="413"/>
    </row>
    <row r="41" spans="1:16" s="84" customFormat="1" ht="16.2">
      <c r="A41" s="148"/>
      <c r="B41" s="148"/>
      <c r="C41" s="240"/>
      <c r="D41" s="240"/>
      <c r="E41" s="240"/>
      <c r="F41" s="240"/>
      <c r="G41" s="240"/>
      <c r="H41" s="240"/>
      <c r="I41" s="240"/>
      <c r="J41" s="240"/>
      <c r="K41" s="240"/>
      <c r="L41" s="240"/>
      <c r="M41" s="240"/>
      <c r="N41" s="241"/>
    </row>
    <row r="42" spans="1:16" s="84" customFormat="1" ht="15" customHeight="1" thickBot="1">
      <c r="A42" s="144" t="s">
        <v>277</v>
      </c>
      <c r="B42" s="242"/>
      <c r="C42" s="243">
        <f>SUM(C40,C38,C33,C29,C22,C9)</f>
        <v>1226152675</v>
      </c>
      <c r="D42" s="243">
        <f t="shared" ref="D42:N42" si="15">SUM(D40,D38,D33,D29,D22,D9)</f>
        <v>5685702</v>
      </c>
      <c r="E42" s="243">
        <f t="shared" si="15"/>
        <v>350114169</v>
      </c>
      <c r="F42" s="243">
        <f t="shared" si="15"/>
        <v>24527504</v>
      </c>
      <c r="G42" s="243">
        <f t="shared" si="15"/>
        <v>338207483</v>
      </c>
      <c r="H42" s="243">
        <f t="shared" si="15"/>
        <v>28985652</v>
      </c>
      <c r="I42" s="243">
        <f t="shared" si="15"/>
        <v>11152568</v>
      </c>
      <c r="J42" s="243">
        <f t="shared" si="15"/>
        <v>17054855</v>
      </c>
      <c r="K42" s="243">
        <f t="shared" si="15"/>
        <v>76758329</v>
      </c>
      <c r="L42" s="243">
        <f t="shared" si="15"/>
        <v>846800560</v>
      </c>
      <c r="M42" s="243">
        <f t="shared" si="15"/>
        <v>9854750</v>
      </c>
      <c r="N42" s="243">
        <f t="shared" si="15"/>
        <v>2088493687</v>
      </c>
    </row>
    <row r="43" spans="1:16" s="15" customFormat="1" ht="15" thickTop="1">
      <c r="A43" s="82" t="s">
        <v>140</v>
      </c>
      <c r="B43" s="62"/>
      <c r="C43" s="17"/>
      <c r="D43" s="17"/>
      <c r="E43" s="17"/>
      <c r="F43" s="17"/>
      <c r="G43" s="17"/>
      <c r="H43" s="17"/>
      <c r="I43" s="17"/>
      <c r="J43" s="17"/>
      <c r="K43" s="17"/>
      <c r="L43" s="17"/>
      <c r="M43" s="17"/>
      <c r="N43" s="17"/>
    </row>
    <row r="44" spans="1:16" s="15" customFormat="1" ht="14.4">
      <c r="A44" s="62"/>
      <c r="B44" s="62"/>
      <c r="C44" s="95"/>
      <c r="D44" s="17"/>
      <c r="E44" s="17"/>
      <c r="F44" s="17"/>
      <c r="G44" s="17"/>
      <c r="H44" s="17"/>
      <c r="I44" s="17"/>
      <c r="J44" s="17"/>
      <c r="K44" s="17"/>
      <c r="L44" s="17"/>
      <c r="M44" s="17"/>
      <c r="N44" s="17"/>
    </row>
    <row r="45" spans="1:16" s="15" customFormat="1" ht="14.4">
      <c r="A45" s="62"/>
      <c r="B45" s="62"/>
      <c r="C45" s="95"/>
      <c r="D45" s="17"/>
      <c r="E45" s="17"/>
      <c r="F45" s="17"/>
      <c r="G45" s="17"/>
      <c r="H45" s="17"/>
      <c r="I45" s="17"/>
      <c r="J45" s="17"/>
      <c r="K45" s="17"/>
      <c r="L45" s="17"/>
      <c r="M45" s="17"/>
      <c r="N45" s="17"/>
    </row>
    <row r="46" spans="1:16" s="15" customFormat="1" ht="14.4">
      <c r="A46" s="62"/>
      <c r="B46" s="62"/>
      <c r="C46" s="95"/>
      <c r="D46" s="17"/>
      <c r="E46" s="17"/>
      <c r="F46" s="17"/>
      <c r="G46" s="17"/>
      <c r="H46" s="17"/>
      <c r="I46" s="17"/>
      <c r="J46" s="17"/>
      <c r="K46" s="17"/>
      <c r="L46" s="17"/>
      <c r="M46" s="17"/>
      <c r="N46" s="17"/>
    </row>
    <row r="47" spans="1:16" s="15" customFormat="1" ht="14.4">
      <c r="A47" s="62"/>
      <c r="B47" s="62"/>
      <c r="C47" s="17"/>
      <c r="D47" s="17"/>
      <c r="E47" s="17"/>
      <c r="F47" s="17"/>
      <c r="G47" s="17"/>
      <c r="H47" s="17"/>
      <c r="I47" s="17"/>
      <c r="J47" s="17"/>
      <c r="K47" s="17"/>
      <c r="L47" s="17"/>
      <c r="M47" s="17"/>
      <c r="N47" s="17"/>
    </row>
    <row r="48" spans="1:16" s="15" customFormat="1" ht="14.4">
      <c r="A48" s="62"/>
      <c r="B48" s="62"/>
      <c r="C48" s="17"/>
      <c r="D48" s="17"/>
      <c r="E48" s="17"/>
      <c r="F48" s="17"/>
      <c r="G48" s="17"/>
      <c r="H48" s="17"/>
      <c r="I48" s="17"/>
      <c r="J48" s="17"/>
      <c r="K48" s="17"/>
      <c r="L48" s="17"/>
      <c r="M48" s="17"/>
      <c r="N48" s="17"/>
    </row>
    <row r="49" spans="1:14" s="15" customFormat="1" ht="14.4">
      <c r="A49" s="62"/>
      <c r="B49" s="62"/>
      <c r="C49" s="17"/>
      <c r="D49" s="17"/>
      <c r="E49" s="17"/>
      <c r="F49" s="17"/>
      <c r="G49" s="17"/>
      <c r="H49" s="17"/>
      <c r="I49" s="17"/>
      <c r="J49" s="17"/>
      <c r="K49" s="17"/>
      <c r="L49" s="17"/>
      <c r="M49" s="17"/>
      <c r="N49" s="17"/>
    </row>
    <row r="50" spans="1:14" s="15" customFormat="1" ht="13.8">
      <c r="C50" s="17"/>
      <c r="D50" s="17"/>
      <c r="E50" s="17"/>
      <c r="F50" s="17"/>
      <c r="G50" s="17"/>
      <c r="H50" s="17"/>
      <c r="I50" s="17"/>
      <c r="J50" s="17"/>
      <c r="K50" s="17"/>
      <c r="L50" s="17"/>
      <c r="M50" s="17"/>
      <c r="N50" s="17"/>
    </row>
    <row r="51" spans="1:14" s="15" customFormat="1" ht="13.8">
      <c r="C51" s="17"/>
      <c r="D51" s="17"/>
      <c r="E51" s="17"/>
      <c r="F51" s="17"/>
      <c r="G51" s="17"/>
      <c r="H51" s="17"/>
      <c r="I51" s="17"/>
      <c r="J51" s="17"/>
      <c r="K51" s="17"/>
      <c r="L51" s="17"/>
      <c r="M51" s="17"/>
      <c r="N51" s="17"/>
    </row>
    <row r="52" spans="1:14" s="15" customFormat="1" ht="13.8">
      <c r="C52" s="17"/>
      <c r="D52" s="17"/>
      <c r="E52" s="17"/>
      <c r="F52" s="17"/>
      <c r="G52" s="17"/>
      <c r="H52" s="17"/>
      <c r="I52" s="17"/>
      <c r="J52" s="17"/>
      <c r="K52" s="17"/>
      <c r="L52" s="17"/>
      <c r="M52" s="17"/>
      <c r="N52" s="17"/>
    </row>
    <row r="53" spans="1:14" s="15" customFormat="1" ht="13.8">
      <c r="C53" s="17"/>
      <c r="D53" s="17"/>
      <c r="E53" s="17"/>
      <c r="F53" s="17"/>
      <c r="G53" s="17"/>
      <c r="H53" s="17"/>
      <c r="I53" s="17"/>
      <c r="J53" s="17"/>
      <c r="K53" s="17"/>
      <c r="L53" s="17"/>
      <c r="M53" s="17"/>
      <c r="N53" s="17"/>
    </row>
    <row r="54" spans="1:14" s="15" customFormat="1" ht="13.8">
      <c r="C54" s="17"/>
      <c r="D54" s="17"/>
      <c r="E54" s="17"/>
      <c r="F54" s="17"/>
      <c r="G54" s="17"/>
      <c r="H54" s="17"/>
      <c r="I54" s="17"/>
      <c r="J54" s="17"/>
      <c r="K54" s="17"/>
      <c r="L54" s="17"/>
      <c r="M54" s="17"/>
      <c r="N54" s="17"/>
    </row>
    <row r="55" spans="1:14" s="15" customFormat="1" ht="13.8">
      <c r="C55" s="17"/>
      <c r="D55" s="17"/>
      <c r="E55" s="17"/>
      <c r="F55" s="17"/>
      <c r="G55" s="17"/>
      <c r="H55" s="17"/>
      <c r="I55" s="17"/>
      <c r="J55" s="17"/>
      <c r="K55" s="17"/>
      <c r="L55" s="17"/>
      <c r="M55" s="17"/>
      <c r="N55" s="17"/>
    </row>
    <row r="56" spans="1:14" s="15" customFormat="1" ht="13.8">
      <c r="C56" s="17"/>
      <c r="D56" s="17"/>
      <c r="E56" s="17"/>
      <c r="F56" s="17"/>
      <c r="G56" s="17"/>
      <c r="H56" s="17"/>
      <c r="I56" s="17"/>
      <c r="J56" s="17"/>
      <c r="K56" s="17"/>
      <c r="L56" s="17"/>
      <c r="M56" s="17"/>
      <c r="N56" s="17"/>
    </row>
    <row r="57" spans="1:14" s="15" customFormat="1" ht="13.8">
      <c r="C57" s="17"/>
      <c r="D57" s="17"/>
      <c r="E57" s="17"/>
      <c r="F57" s="17"/>
      <c r="G57" s="17"/>
      <c r="H57" s="17"/>
      <c r="I57" s="17"/>
      <c r="J57" s="17"/>
      <c r="K57" s="17"/>
      <c r="L57" s="17"/>
      <c r="M57" s="17"/>
      <c r="N57" s="17"/>
    </row>
    <row r="58" spans="1:14" s="15" customFormat="1" ht="13.8">
      <c r="C58" s="17"/>
      <c r="D58" s="17"/>
      <c r="E58" s="17"/>
      <c r="F58" s="17"/>
      <c r="G58" s="17"/>
      <c r="H58" s="17"/>
      <c r="I58" s="17"/>
      <c r="J58" s="17"/>
      <c r="K58" s="17"/>
      <c r="L58" s="17"/>
      <c r="M58" s="17"/>
      <c r="N58" s="17"/>
    </row>
    <row r="59" spans="1:14" s="15" customFormat="1" ht="13.8">
      <c r="C59" s="17"/>
      <c r="D59" s="17"/>
      <c r="E59" s="17"/>
      <c r="F59" s="17"/>
      <c r="G59" s="17"/>
      <c r="H59" s="17"/>
      <c r="I59" s="17"/>
      <c r="J59" s="17"/>
      <c r="K59" s="17"/>
      <c r="L59" s="17"/>
      <c r="M59" s="17"/>
      <c r="N59" s="17"/>
    </row>
    <row r="60" spans="1:14" s="15" customFormat="1" ht="13.8">
      <c r="C60" s="17"/>
      <c r="D60" s="17"/>
      <c r="E60" s="17"/>
      <c r="F60" s="17"/>
      <c r="G60" s="17"/>
      <c r="H60" s="17"/>
      <c r="I60" s="17"/>
      <c r="J60" s="17"/>
      <c r="K60" s="17"/>
      <c r="L60" s="17"/>
      <c r="M60" s="17"/>
      <c r="N60" s="17"/>
    </row>
    <row r="61" spans="1:14" s="15" customFormat="1" ht="13.8">
      <c r="C61" s="17"/>
      <c r="D61" s="17"/>
      <c r="E61" s="17"/>
      <c r="F61" s="17"/>
      <c r="G61" s="17"/>
      <c r="H61" s="17"/>
      <c r="I61" s="17"/>
      <c r="J61" s="17"/>
      <c r="K61" s="17"/>
      <c r="L61" s="17"/>
      <c r="M61" s="17"/>
      <c r="N61" s="17"/>
    </row>
    <row r="62" spans="1:14" s="15" customFormat="1" ht="13.8">
      <c r="C62" s="17"/>
      <c r="D62" s="17"/>
      <c r="E62" s="17"/>
      <c r="F62" s="17"/>
      <c r="G62" s="17"/>
      <c r="H62" s="17"/>
      <c r="I62" s="17"/>
      <c r="J62" s="17"/>
      <c r="K62" s="17"/>
      <c r="L62" s="17"/>
      <c r="M62" s="17"/>
      <c r="N62" s="17"/>
    </row>
    <row r="63" spans="1:14" s="15" customFormat="1" ht="13.8">
      <c r="C63" s="17"/>
      <c r="D63" s="17"/>
      <c r="E63" s="17"/>
      <c r="F63" s="17"/>
      <c r="G63" s="17"/>
      <c r="H63" s="17"/>
      <c r="I63" s="17"/>
      <c r="J63" s="17"/>
      <c r="K63" s="17"/>
      <c r="L63" s="17"/>
      <c r="M63" s="17"/>
      <c r="N63" s="17"/>
    </row>
    <row r="64" spans="1:14" s="15" customFormat="1" ht="13.8">
      <c r="C64" s="17"/>
      <c r="D64" s="17"/>
      <c r="E64" s="17"/>
      <c r="F64" s="17"/>
      <c r="G64" s="17"/>
      <c r="H64" s="17"/>
      <c r="I64" s="17"/>
      <c r="J64" s="17"/>
      <c r="K64" s="17"/>
      <c r="L64" s="17"/>
      <c r="M64" s="17"/>
      <c r="N64" s="17"/>
    </row>
    <row r="65" spans="3:14" s="15" customFormat="1" ht="13.8">
      <c r="C65" s="17"/>
      <c r="D65" s="17"/>
      <c r="E65" s="17"/>
      <c r="F65" s="17"/>
      <c r="G65" s="17"/>
      <c r="H65" s="17"/>
      <c r="I65" s="17"/>
      <c r="J65" s="17"/>
      <c r="K65" s="17"/>
      <c r="L65" s="17"/>
      <c r="M65" s="17"/>
      <c r="N65" s="17"/>
    </row>
    <row r="66" spans="3:14" s="15" customFormat="1" ht="13.8">
      <c r="C66" s="17"/>
      <c r="D66" s="17"/>
      <c r="E66" s="17"/>
      <c r="F66" s="17"/>
      <c r="G66" s="17"/>
      <c r="H66" s="17"/>
      <c r="I66" s="17"/>
      <c r="J66" s="17"/>
      <c r="K66" s="17"/>
      <c r="L66" s="17"/>
      <c r="M66" s="17"/>
      <c r="N66" s="17"/>
    </row>
    <row r="67" spans="3:14" s="15" customFormat="1" ht="13.8">
      <c r="C67" s="17"/>
      <c r="D67" s="17"/>
      <c r="E67" s="17"/>
      <c r="F67" s="17"/>
      <c r="G67" s="17"/>
      <c r="H67" s="17"/>
      <c r="I67" s="17"/>
      <c r="J67" s="17"/>
      <c r="K67" s="17"/>
      <c r="L67" s="17"/>
      <c r="M67" s="17"/>
      <c r="N67" s="17"/>
    </row>
    <row r="68" spans="3:14" s="15" customFormat="1" ht="13.8">
      <c r="C68" s="17"/>
      <c r="D68" s="17"/>
      <c r="E68" s="17"/>
      <c r="F68" s="17"/>
      <c r="G68" s="17"/>
      <c r="H68" s="17"/>
      <c r="I68" s="17"/>
      <c r="J68" s="17"/>
      <c r="K68" s="17"/>
      <c r="L68" s="17"/>
      <c r="M68" s="17"/>
      <c r="N68" s="17"/>
    </row>
    <row r="69" spans="3:14" s="15" customFormat="1" ht="13.8">
      <c r="C69" s="17"/>
      <c r="D69" s="17"/>
      <c r="E69" s="17"/>
      <c r="F69" s="17"/>
      <c r="G69" s="17"/>
      <c r="H69" s="17"/>
      <c r="I69" s="17"/>
      <c r="J69" s="17"/>
      <c r="K69" s="17"/>
      <c r="L69" s="17"/>
      <c r="M69" s="17"/>
      <c r="N69" s="17"/>
    </row>
    <row r="70" spans="3:14" s="15" customFormat="1" ht="13.8">
      <c r="C70" s="17"/>
      <c r="D70" s="17"/>
      <c r="E70" s="17"/>
      <c r="F70" s="17"/>
      <c r="G70" s="17"/>
      <c r="H70" s="17"/>
      <c r="I70" s="17"/>
      <c r="J70" s="17"/>
      <c r="K70" s="17"/>
      <c r="L70" s="17"/>
      <c r="M70" s="17"/>
      <c r="N70" s="17"/>
    </row>
    <row r="71" spans="3:14" s="15" customFormat="1" ht="13.8">
      <c r="C71" s="17"/>
      <c r="D71" s="17"/>
      <c r="E71" s="17"/>
      <c r="F71" s="17"/>
      <c r="G71" s="17"/>
      <c r="H71" s="17"/>
      <c r="I71" s="17"/>
      <c r="J71" s="17"/>
      <c r="K71" s="17"/>
      <c r="L71" s="17"/>
      <c r="M71" s="17"/>
      <c r="N71" s="17"/>
    </row>
    <row r="72" spans="3:14" s="15" customFormat="1" ht="13.8">
      <c r="C72" s="17"/>
      <c r="D72" s="17"/>
      <c r="E72" s="17"/>
      <c r="F72" s="17"/>
      <c r="G72" s="17"/>
      <c r="H72" s="17"/>
      <c r="I72" s="17"/>
      <c r="J72" s="17"/>
      <c r="K72" s="17"/>
      <c r="L72" s="17"/>
      <c r="M72" s="17"/>
      <c r="N72" s="17"/>
    </row>
    <row r="73" spans="3:14" s="15" customFormat="1" ht="13.8">
      <c r="C73" s="17"/>
      <c r="D73" s="17"/>
      <c r="E73" s="17"/>
      <c r="F73" s="17"/>
      <c r="G73" s="17"/>
      <c r="H73" s="17"/>
      <c r="I73" s="17"/>
      <c r="J73" s="17"/>
      <c r="K73" s="17"/>
      <c r="L73" s="17"/>
      <c r="M73" s="17"/>
      <c r="N73" s="17"/>
    </row>
    <row r="74" spans="3:14" s="15" customFormat="1" ht="13.8">
      <c r="C74" s="17"/>
      <c r="D74" s="17"/>
      <c r="E74" s="17"/>
      <c r="F74" s="17"/>
      <c r="G74" s="17"/>
      <c r="H74" s="17"/>
      <c r="I74" s="17"/>
      <c r="J74" s="17"/>
      <c r="K74" s="17"/>
      <c r="L74" s="17"/>
      <c r="M74" s="17"/>
      <c r="N74" s="17"/>
    </row>
    <row r="75" spans="3:14" s="15" customFormat="1" ht="13.8">
      <c r="C75" s="17"/>
      <c r="D75" s="17"/>
      <c r="E75" s="17"/>
      <c r="F75" s="17"/>
      <c r="G75" s="17"/>
      <c r="H75" s="17"/>
      <c r="I75" s="17"/>
      <c r="J75" s="17"/>
      <c r="K75" s="17"/>
      <c r="L75" s="17"/>
      <c r="M75" s="17"/>
      <c r="N75" s="17"/>
    </row>
    <row r="76" spans="3:14" s="15" customFormat="1" ht="13.8">
      <c r="C76" s="17"/>
      <c r="D76" s="17"/>
      <c r="E76" s="17"/>
      <c r="F76" s="17"/>
      <c r="G76" s="17"/>
      <c r="H76" s="17"/>
      <c r="I76" s="17"/>
      <c r="J76" s="17"/>
      <c r="K76" s="17"/>
      <c r="L76" s="17"/>
      <c r="M76" s="17"/>
      <c r="N76" s="17"/>
    </row>
    <row r="77" spans="3:14" s="15" customFormat="1" ht="13.8">
      <c r="C77" s="17"/>
      <c r="D77" s="17"/>
      <c r="E77" s="17"/>
      <c r="F77" s="17"/>
      <c r="G77" s="17"/>
      <c r="H77" s="17"/>
      <c r="I77" s="17"/>
      <c r="J77" s="17"/>
      <c r="K77" s="17"/>
      <c r="L77" s="17"/>
      <c r="M77" s="17"/>
      <c r="N77" s="17"/>
    </row>
    <row r="78" spans="3:14" s="15" customFormat="1" ht="13.8">
      <c r="C78" s="17"/>
      <c r="D78" s="17"/>
      <c r="E78" s="17"/>
      <c r="F78" s="17"/>
      <c r="G78" s="17"/>
      <c r="H78" s="17"/>
      <c r="I78" s="17"/>
      <c r="J78" s="17"/>
      <c r="K78" s="17"/>
      <c r="L78" s="17"/>
      <c r="M78" s="17"/>
      <c r="N78" s="17"/>
    </row>
    <row r="79" spans="3:14" s="15" customFormat="1" ht="13.8">
      <c r="C79" s="17"/>
      <c r="D79" s="17"/>
      <c r="E79" s="17"/>
      <c r="F79" s="17"/>
      <c r="G79" s="17"/>
      <c r="H79" s="17"/>
      <c r="I79" s="17"/>
      <c r="J79" s="17"/>
      <c r="K79" s="17"/>
      <c r="L79" s="17"/>
      <c r="M79" s="17"/>
      <c r="N79" s="17"/>
    </row>
    <row r="80" spans="3:14" s="15" customFormat="1" ht="13.8">
      <c r="C80" s="17"/>
      <c r="D80" s="17"/>
      <c r="E80" s="17"/>
      <c r="F80" s="17"/>
      <c r="G80" s="17"/>
      <c r="H80" s="17"/>
      <c r="I80" s="17"/>
      <c r="J80" s="17"/>
      <c r="K80" s="17"/>
      <c r="L80" s="17"/>
      <c r="M80" s="17"/>
      <c r="N80" s="17"/>
    </row>
    <row r="81" spans="3:14" s="15" customFormat="1" ht="13.8">
      <c r="C81" s="17"/>
      <c r="D81" s="17"/>
      <c r="E81" s="17"/>
      <c r="F81" s="17"/>
      <c r="G81" s="17"/>
      <c r="H81" s="17"/>
      <c r="I81" s="17"/>
      <c r="J81" s="17"/>
      <c r="K81" s="17"/>
      <c r="L81" s="17"/>
      <c r="M81" s="17"/>
      <c r="N81" s="17"/>
    </row>
    <row r="82" spans="3:14" s="15" customFormat="1" ht="13.8">
      <c r="C82" s="17"/>
      <c r="D82" s="17"/>
      <c r="E82" s="17"/>
      <c r="F82" s="17"/>
      <c r="G82" s="17"/>
      <c r="H82" s="17"/>
      <c r="I82" s="17"/>
      <c r="J82" s="17"/>
      <c r="K82" s="17"/>
      <c r="L82" s="17"/>
      <c r="M82" s="17"/>
      <c r="N82" s="17"/>
    </row>
    <row r="83" spans="3:14" s="15" customFormat="1" ht="13.8">
      <c r="C83" s="17"/>
      <c r="D83" s="17"/>
      <c r="E83" s="17"/>
      <c r="F83" s="17"/>
      <c r="G83" s="17"/>
      <c r="H83" s="17"/>
      <c r="I83" s="17"/>
      <c r="J83" s="17"/>
      <c r="K83" s="17"/>
      <c r="L83" s="17"/>
      <c r="M83" s="17"/>
      <c r="N83" s="17"/>
    </row>
    <row r="84" spans="3:14" s="15" customFormat="1" ht="13.8">
      <c r="C84" s="17"/>
      <c r="D84" s="17"/>
      <c r="E84" s="17"/>
      <c r="F84" s="17"/>
      <c r="G84" s="17"/>
      <c r="H84" s="17"/>
      <c r="I84" s="17"/>
      <c r="J84" s="17"/>
      <c r="K84" s="17"/>
      <c r="L84" s="17"/>
      <c r="M84" s="17"/>
      <c r="N84" s="17"/>
    </row>
    <row r="85" spans="3:14" s="15" customFormat="1" ht="13.8">
      <c r="C85" s="17"/>
      <c r="D85" s="17"/>
      <c r="E85" s="17"/>
      <c r="F85" s="17"/>
      <c r="G85" s="17"/>
      <c r="H85" s="17"/>
      <c r="I85" s="17"/>
      <c r="J85" s="17"/>
      <c r="K85" s="17"/>
      <c r="L85" s="17"/>
      <c r="M85" s="17"/>
      <c r="N85" s="17"/>
    </row>
    <row r="86" spans="3:14" s="15" customFormat="1" ht="13.8">
      <c r="C86" s="17"/>
      <c r="D86" s="17"/>
      <c r="E86" s="17"/>
      <c r="F86" s="17"/>
      <c r="G86" s="17"/>
      <c r="H86" s="17"/>
      <c r="I86" s="17"/>
      <c r="J86" s="17"/>
      <c r="K86" s="17"/>
      <c r="L86" s="17"/>
      <c r="M86" s="17"/>
      <c r="N86" s="17"/>
    </row>
    <row r="87" spans="3:14" s="15" customFormat="1" ht="13.8">
      <c r="C87" s="17"/>
      <c r="D87" s="17"/>
      <c r="E87" s="17"/>
      <c r="F87" s="17"/>
      <c r="G87" s="17"/>
      <c r="H87" s="17"/>
      <c r="I87" s="17"/>
      <c r="J87" s="17"/>
      <c r="K87" s="17"/>
      <c r="L87" s="17"/>
      <c r="M87" s="17"/>
      <c r="N87" s="17"/>
    </row>
    <row r="88" spans="3:14" s="15" customFormat="1" ht="13.8">
      <c r="C88" s="17"/>
      <c r="D88" s="17"/>
      <c r="E88" s="17"/>
      <c r="F88" s="17"/>
      <c r="G88" s="17"/>
      <c r="H88" s="17"/>
      <c r="I88" s="17"/>
      <c r="J88" s="17"/>
      <c r="K88" s="17"/>
      <c r="L88" s="17"/>
      <c r="M88" s="17"/>
      <c r="N88" s="17"/>
    </row>
  </sheetData>
  <mergeCells count="8">
    <mergeCell ref="A5:B5"/>
    <mergeCell ref="E5:L5"/>
    <mergeCell ref="A40:B40"/>
    <mergeCell ref="A9:B9"/>
    <mergeCell ref="A22:B22"/>
    <mergeCell ref="A29:B29"/>
    <mergeCell ref="A33:B33"/>
    <mergeCell ref="A38:B38"/>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57"/>
  <sheetViews>
    <sheetView zoomScale="80" zoomScaleNormal="80" workbookViewId="0"/>
  </sheetViews>
  <sheetFormatPr defaultColWidth="9.109375" defaultRowHeight="15.6"/>
  <cols>
    <col min="1" max="1" width="7.6640625" style="170" customWidth="1"/>
    <col min="2" max="2" width="52.6640625" style="170" bestFit="1" customWidth="1"/>
    <col min="3" max="3" width="17.109375" style="173" bestFit="1" customWidth="1"/>
    <col min="4" max="4" width="13.6640625" style="173" bestFit="1" customWidth="1"/>
    <col min="5" max="5" width="16.44140625" style="173" bestFit="1" customWidth="1"/>
    <col min="6" max="9" width="15.109375" style="173" bestFit="1" customWidth="1"/>
    <col min="10" max="10" width="15" style="173" customWidth="1"/>
    <col min="11" max="11" width="15.109375" style="173" bestFit="1" customWidth="1"/>
    <col min="12" max="12" width="16.44140625" style="173" bestFit="1" customWidth="1"/>
    <col min="13" max="13" width="13.88671875" style="173" bestFit="1" customWidth="1"/>
    <col min="14" max="14" width="17.109375" style="173" bestFit="1" customWidth="1"/>
    <col min="15" max="16384" width="9.109375" style="170"/>
  </cols>
  <sheetData>
    <row r="1" spans="1:16" s="331" customFormat="1" ht="16.2">
      <c r="A1" s="220" t="s">
        <v>3</v>
      </c>
      <c r="B1" s="220"/>
      <c r="C1" s="220"/>
      <c r="D1" s="220"/>
      <c r="E1" s="220"/>
      <c r="F1" s="220"/>
      <c r="G1" s="220"/>
      <c r="H1" s="220"/>
      <c r="I1" s="220"/>
      <c r="J1" s="220"/>
      <c r="K1" s="220"/>
      <c r="L1" s="220"/>
      <c r="M1" s="220"/>
      <c r="N1" s="220"/>
    </row>
    <row r="2" spans="1:16">
      <c r="A2" s="221" t="s">
        <v>324</v>
      </c>
      <c r="B2" s="221"/>
      <c r="C2" s="221"/>
      <c r="D2" s="221"/>
      <c r="E2" s="221"/>
      <c r="F2" s="221"/>
      <c r="G2" s="221"/>
      <c r="H2" s="221"/>
      <c r="I2" s="221"/>
      <c r="J2" s="221"/>
      <c r="K2" s="221"/>
      <c r="L2" s="221"/>
      <c r="M2" s="221"/>
      <c r="N2" s="221"/>
    </row>
    <row r="3" spans="1:16">
      <c r="A3" s="169" t="s">
        <v>544</v>
      </c>
      <c r="B3" s="169"/>
      <c r="C3" s="169"/>
      <c r="D3" s="169"/>
      <c r="E3" s="169"/>
      <c r="F3" s="169"/>
      <c r="G3" s="169"/>
      <c r="H3" s="169"/>
      <c r="I3" s="169"/>
      <c r="J3" s="169"/>
      <c r="K3" s="169"/>
      <c r="L3" s="169"/>
      <c r="M3" s="169"/>
      <c r="N3" s="169"/>
    </row>
    <row r="4" spans="1:16">
      <c r="A4" s="244"/>
      <c r="B4" s="332"/>
      <c r="C4" s="332"/>
      <c r="D4" s="332"/>
      <c r="E4" s="332"/>
      <c r="F4" s="332"/>
      <c r="G4" s="332"/>
      <c r="H4" s="332"/>
      <c r="I4" s="333"/>
      <c r="J4" s="333"/>
      <c r="K4" s="332"/>
      <c r="L4" s="332"/>
      <c r="M4" s="332"/>
      <c r="N4" s="414"/>
    </row>
    <row r="5" spans="1:16">
      <c r="A5" s="245"/>
      <c r="B5" s="222"/>
      <c r="C5" s="224"/>
      <c r="D5" s="225"/>
      <c r="E5" s="598" t="s">
        <v>6</v>
      </c>
      <c r="F5" s="598"/>
      <c r="G5" s="598"/>
      <c r="H5" s="598"/>
      <c r="I5" s="598"/>
      <c r="J5" s="598"/>
      <c r="K5" s="598"/>
      <c r="L5" s="598"/>
      <c r="M5" s="224"/>
      <c r="N5" s="225"/>
    </row>
    <row r="6" spans="1:16" ht="32.4">
      <c r="A6" s="334"/>
      <c r="B6" s="335"/>
      <c r="C6" s="228" t="s">
        <v>4</v>
      </c>
      <c r="D6" s="336" t="s">
        <v>5</v>
      </c>
      <c r="E6" s="337" t="s">
        <v>219</v>
      </c>
      <c r="F6" s="338" t="s">
        <v>220</v>
      </c>
      <c r="G6" s="338" t="s">
        <v>214</v>
      </c>
      <c r="H6" s="338" t="s">
        <v>221</v>
      </c>
      <c r="I6" s="338" t="s">
        <v>222</v>
      </c>
      <c r="J6" s="338" t="s">
        <v>395</v>
      </c>
      <c r="K6" s="123" t="s">
        <v>215</v>
      </c>
      <c r="L6" s="339" t="s">
        <v>152</v>
      </c>
      <c r="M6" s="232" t="s">
        <v>153</v>
      </c>
      <c r="N6" s="233" t="s">
        <v>154</v>
      </c>
    </row>
    <row r="7" spans="1:16" ht="8.25" customHeight="1">
      <c r="A7" s="366"/>
      <c r="B7" s="366"/>
      <c r="C7" s="367"/>
      <c r="D7" s="367"/>
      <c r="E7" s="368"/>
      <c r="F7" s="368"/>
      <c r="G7" s="368"/>
      <c r="H7" s="368"/>
      <c r="I7" s="368"/>
      <c r="J7" s="368"/>
      <c r="K7" s="369"/>
      <c r="L7" s="369"/>
      <c r="M7" s="369"/>
      <c r="N7" s="369"/>
    </row>
    <row r="8" spans="1:16" s="160" customFormat="1" ht="18" customHeight="1">
      <c r="A8" s="136" t="s">
        <v>23</v>
      </c>
      <c r="B8" s="136" t="s">
        <v>7</v>
      </c>
      <c r="C8" s="340">
        <v>0</v>
      </c>
      <c r="D8" s="340">
        <v>0</v>
      </c>
      <c r="E8" s="340">
        <v>0</v>
      </c>
      <c r="F8" s="340">
        <v>0</v>
      </c>
      <c r="G8" s="340">
        <v>0</v>
      </c>
      <c r="H8" s="340">
        <v>0</v>
      </c>
      <c r="I8" s="340">
        <v>0</v>
      </c>
      <c r="J8" s="340">
        <v>0</v>
      </c>
      <c r="K8" s="340">
        <v>0</v>
      </c>
      <c r="L8" s="340">
        <f>SUM(E8:K8)</f>
        <v>0</v>
      </c>
      <c r="M8" s="340">
        <v>0</v>
      </c>
      <c r="N8" s="340">
        <f>SUM(C8,D8,L8,M8)</f>
        <v>0</v>
      </c>
      <c r="P8" s="456"/>
    </row>
    <row r="9" spans="1:16" s="160" customFormat="1" ht="18" customHeight="1">
      <c r="A9" s="599" t="s">
        <v>265</v>
      </c>
      <c r="B9" s="600"/>
      <c r="C9" s="341">
        <f>C8</f>
        <v>0</v>
      </c>
      <c r="D9" s="341">
        <f t="shared" ref="D9:N9" si="0">D8</f>
        <v>0</v>
      </c>
      <c r="E9" s="341">
        <f t="shared" si="0"/>
        <v>0</v>
      </c>
      <c r="F9" s="341">
        <f t="shared" si="0"/>
        <v>0</v>
      </c>
      <c r="G9" s="341">
        <f t="shared" si="0"/>
        <v>0</v>
      </c>
      <c r="H9" s="341">
        <f t="shared" si="0"/>
        <v>0</v>
      </c>
      <c r="I9" s="341">
        <f t="shared" si="0"/>
        <v>0</v>
      </c>
      <c r="J9" s="341">
        <f t="shared" si="0"/>
        <v>0</v>
      </c>
      <c r="K9" s="341">
        <f t="shared" si="0"/>
        <v>0</v>
      </c>
      <c r="L9" s="341">
        <f t="shared" si="0"/>
        <v>0</v>
      </c>
      <c r="M9" s="341">
        <f t="shared" si="0"/>
        <v>0</v>
      </c>
      <c r="N9" s="341">
        <f t="shared" si="0"/>
        <v>0</v>
      </c>
      <c r="P9" s="456"/>
    </row>
    <row r="10" spans="1:16" s="160" customFormat="1" ht="18" customHeight="1">
      <c r="A10" s="136" t="s">
        <v>24</v>
      </c>
      <c r="B10" s="136" t="s">
        <v>8</v>
      </c>
      <c r="C10" s="340">
        <v>0</v>
      </c>
      <c r="D10" s="340">
        <v>0</v>
      </c>
      <c r="E10" s="340">
        <v>0</v>
      </c>
      <c r="F10" s="340">
        <v>0</v>
      </c>
      <c r="G10" s="340">
        <v>0</v>
      </c>
      <c r="H10" s="340">
        <v>0</v>
      </c>
      <c r="I10" s="340">
        <v>0</v>
      </c>
      <c r="J10" s="340">
        <v>0</v>
      </c>
      <c r="K10" s="340">
        <v>0</v>
      </c>
      <c r="L10" s="340">
        <f t="shared" ref="L10:L21" si="1">SUM(E10:K10)</f>
        <v>0</v>
      </c>
      <c r="M10" s="340">
        <v>0</v>
      </c>
      <c r="N10" s="340">
        <f t="shared" ref="N10:N21" si="2">SUM(C10,D10,L10,M10)</f>
        <v>0</v>
      </c>
      <c r="P10" s="456"/>
    </row>
    <row r="11" spans="1:16" s="160" customFormat="1" ht="18" customHeight="1">
      <c r="A11" s="136" t="s">
        <v>25</v>
      </c>
      <c r="B11" s="136" t="s">
        <v>9</v>
      </c>
      <c r="C11" s="340">
        <v>0</v>
      </c>
      <c r="D11" s="340">
        <v>0</v>
      </c>
      <c r="E11" s="340">
        <v>0</v>
      </c>
      <c r="F11" s="340">
        <v>0</v>
      </c>
      <c r="G11" s="340">
        <v>0</v>
      </c>
      <c r="H11" s="340">
        <v>0</v>
      </c>
      <c r="I11" s="340">
        <v>0</v>
      </c>
      <c r="J11" s="340">
        <v>0</v>
      </c>
      <c r="K11" s="340">
        <v>0</v>
      </c>
      <c r="L11" s="340">
        <f t="shared" si="1"/>
        <v>0</v>
      </c>
      <c r="M11" s="340">
        <v>0</v>
      </c>
      <c r="N11" s="340">
        <f t="shared" si="2"/>
        <v>0</v>
      </c>
      <c r="P11" s="456"/>
    </row>
    <row r="12" spans="1:16" s="160" customFormat="1" ht="18" customHeight="1">
      <c r="A12" s="136" t="s">
        <v>26</v>
      </c>
      <c r="B12" s="136" t="s">
        <v>179</v>
      </c>
      <c r="C12" s="340">
        <v>-8277806</v>
      </c>
      <c r="D12" s="340">
        <v>0</v>
      </c>
      <c r="E12" s="340">
        <v>0</v>
      </c>
      <c r="F12" s="340">
        <v>0</v>
      </c>
      <c r="G12" s="340">
        <v>0</v>
      </c>
      <c r="H12" s="340">
        <v>0</v>
      </c>
      <c r="I12" s="340">
        <v>0</v>
      </c>
      <c r="J12" s="340">
        <v>0</v>
      </c>
      <c r="K12" s="340">
        <v>0</v>
      </c>
      <c r="L12" s="340">
        <f t="shared" si="1"/>
        <v>0</v>
      </c>
      <c r="M12" s="340">
        <v>0</v>
      </c>
      <c r="N12" s="340">
        <f t="shared" si="2"/>
        <v>-8277806</v>
      </c>
      <c r="P12" s="456"/>
    </row>
    <row r="13" spans="1:16" s="160" customFormat="1" ht="18" customHeight="1">
      <c r="A13" s="136" t="s">
        <v>27</v>
      </c>
      <c r="B13" s="136" t="s">
        <v>180</v>
      </c>
      <c r="C13" s="340">
        <v>-2530407</v>
      </c>
      <c r="D13" s="340">
        <v>0</v>
      </c>
      <c r="E13" s="340">
        <v>0</v>
      </c>
      <c r="F13" s="340">
        <v>0</v>
      </c>
      <c r="G13" s="340">
        <v>0</v>
      </c>
      <c r="H13" s="340">
        <v>0</v>
      </c>
      <c r="I13" s="340">
        <v>0</v>
      </c>
      <c r="J13" s="340">
        <v>0</v>
      </c>
      <c r="K13" s="340">
        <v>0</v>
      </c>
      <c r="L13" s="340">
        <f t="shared" si="1"/>
        <v>0</v>
      </c>
      <c r="M13" s="340">
        <v>0</v>
      </c>
      <c r="N13" s="340">
        <f t="shared" si="2"/>
        <v>-2530407</v>
      </c>
      <c r="P13" s="456"/>
    </row>
    <row r="14" spans="1:16" s="160" customFormat="1" ht="18" customHeight="1">
      <c r="A14" s="136" t="s">
        <v>28</v>
      </c>
      <c r="B14" s="136" t="s">
        <v>181</v>
      </c>
      <c r="C14" s="340">
        <v>-1508590</v>
      </c>
      <c r="D14" s="340">
        <v>0</v>
      </c>
      <c r="E14" s="340">
        <v>0</v>
      </c>
      <c r="F14" s="340">
        <v>0</v>
      </c>
      <c r="G14" s="340">
        <v>0</v>
      </c>
      <c r="H14" s="340">
        <v>0</v>
      </c>
      <c r="I14" s="340">
        <v>0</v>
      </c>
      <c r="J14" s="340">
        <v>0</v>
      </c>
      <c r="K14" s="340">
        <v>0</v>
      </c>
      <c r="L14" s="340">
        <f t="shared" si="1"/>
        <v>0</v>
      </c>
      <c r="M14" s="340">
        <v>0</v>
      </c>
      <c r="N14" s="340">
        <f t="shared" si="2"/>
        <v>-1508590</v>
      </c>
      <c r="P14" s="456"/>
    </row>
    <row r="15" spans="1:16" s="160" customFormat="1" ht="18" customHeight="1">
      <c r="A15" s="136" t="s">
        <v>112</v>
      </c>
      <c r="B15" s="136" t="s">
        <v>11</v>
      </c>
      <c r="C15" s="340">
        <v>0</v>
      </c>
      <c r="D15" s="340">
        <v>0</v>
      </c>
      <c r="E15" s="340">
        <v>0</v>
      </c>
      <c r="F15" s="340">
        <v>0</v>
      </c>
      <c r="G15" s="340">
        <v>0</v>
      </c>
      <c r="H15" s="340">
        <v>0</v>
      </c>
      <c r="I15" s="340">
        <v>0</v>
      </c>
      <c r="J15" s="340">
        <v>0</v>
      </c>
      <c r="K15" s="340">
        <v>0</v>
      </c>
      <c r="L15" s="340">
        <f t="shared" si="1"/>
        <v>0</v>
      </c>
      <c r="M15" s="340">
        <v>0</v>
      </c>
      <c r="N15" s="340">
        <f t="shared" si="2"/>
        <v>0</v>
      </c>
      <c r="P15" s="456"/>
    </row>
    <row r="16" spans="1:16" s="160" customFormat="1" ht="18" customHeight="1">
      <c r="A16" s="136" t="s">
        <v>113</v>
      </c>
      <c r="B16" s="136" t="s">
        <v>182</v>
      </c>
      <c r="C16" s="340">
        <v>-7781536</v>
      </c>
      <c r="D16" s="340">
        <v>0</v>
      </c>
      <c r="E16" s="340">
        <v>417451</v>
      </c>
      <c r="F16" s="340">
        <v>0</v>
      </c>
      <c r="G16" s="340">
        <v>0</v>
      </c>
      <c r="H16" s="340">
        <v>0</v>
      </c>
      <c r="I16" s="340">
        <v>0</v>
      </c>
      <c r="J16" s="340">
        <v>0</v>
      </c>
      <c r="K16" s="340">
        <v>0</v>
      </c>
      <c r="L16" s="340">
        <f t="shared" si="1"/>
        <v>417451</v>
      </c>
      <c r="M16" s="340">
        <v>0</v>
      </c>
      <c r="N16" s="340">
        <f t="shared" si="2"/>
        <v>-7364085</v>
      </c>
      <c r="P16" s="456"/>
    </row>
    <row r="17" spans="1:16" s="160" customFormat="1" ht="18" customHeight="1">
      <c r="A17" s="136" t="s">
        <v>114</v>
      </c>
      <c r="B17" s="136" t="s">
        <v>183</v>
      </c>
      <c r="C17" s="340">
        <v>-3414339</v>
      </c>
      <c r="D17" s="340">
        <v>0</v>
      </c>
      <c r="E17" s="340">
        <v>0</v>
      </c>
      <c r="F17" s="340">
        <v>4397</v>
      </c>
      <c r="G17" s="340">
        <v>-268428</v>
      </c>
      <c r="H17" s="340">
        <v>0</v>
      </c>
      <c r="I17" s="340">
        <v>0</v>
      </c>
      <c r="J17" s="340">
        <v>0</v>
      </c>
      <c r="K17" s="340">
        <v>0</v>
      </c>
      <c r="L17" s="340">
        <f t="shared" si="1"/>
        <v>-264031</v>
      </c>
      <c r="M17" s="340">
        <v>0</v>
      </c>
      <c r="N17" s="340">
        <f t="shared" si="2"/>
        <v>-3678370</v>
      </c>
      <c r="P17" s="456"/>
    </row>
    <row r="18" spans="1:16" s="160" customFormat="1" ht="18" customHeight="1">
      <c r="A18" s="136" t="s">
        <v>115</v>
      </c>
      <c r="B18" s="136" t="s">
        <v>184</v>
      </c>
      <c r="C18" s="340">
        <v>-37050765</v>
      </c>
      <c r="D18" s="340">
        <v>0</v>
      </c>
      <c r="E18" s="340">
        <v>0</v>
      </c>
      <c r="F18" s="340">
        <v>0</v>
      </c>
      <c r="G18" s="340">
        <v>-1331060</v>
      </c>
      <c r="H18" s="340">
        <v>0</v>
      </c>
      <c r="I18" s="340">
        <v>0</v>
      </c>
      <c r="J18" s="340">
        <v>0</v>
      </c>
      <c r="K18" s="340">
        <v>0</v>
      </c>
      <c r="L18" s="340">
        <f t="shared" si="1"/>
        <v>-1331060</v>
      </c>
      <c r="M18" s="340">
        <v>0</v>
      </c>
      <c r="N18" s="340">
        <f t="shared" si="2"/>
        <v>-38381825</v>
      </c>
      <c r="P18" s="456"/>
    </row>
    <row r="19" spans="1:16" s="160" customFormat="1" ht="18" customHeight="1">
      <c r="A19" s="136" t="s">
        <v>116</v>
      </c>
      <c r="B19" s="136" t="s">
        <v>185</v>
      </c>
      <c r="C19" s="340">
        <v>-619284</v>
      </c>
      <c r="D19" s="340">
        <v>0</v>
      </c>
      <c r="E19" s="340">
        <v>0</v>
      </c>
      <c r="F19" s="340">
        <v>0</v>
      </c>
      <c r="G19" s="340">
        <v>-679796</v>
      </c>
      <c r="H19" s="340">
        <v>0</v>
      </c>
      <c r="I19" s="340">
        <v>0</v>
      </c>
      <c r="J19" s="340">
        <v>0</v>
      </c>
      <c r="K19" s="340">
        <v>0</v>
      </c>
      <c r="L19" s="340">
        <f t="shared" si="1"/>
        <v>-679796</v>
      </c>
      <c r="M19" s="340">
        <v>0</v>
      </c>
      <c r="N19" s="340">
        <f t="shared" si="2"/>
        <v>-1299080</v>
      </c>
      <c r="P19" s="456"/>
    </row>
    <row r="20" spans="1:16" s="160" customFormat="1" ht="18" customHeight="1">
      <c r="A20" s="136" t="s">
        <v>117</v>
      </c>
      <c r="B20" s="136" t="s">
        <v>186</v>
      </c>
      <c r="C20" s="340">
        <v>-7563519</v>
      </c>
      <c r="D20" s="340">
        <v>0</v>
      </c>
      <c r="E20" s="340">
        <v>8112150</v>
      </c>
      <c r="F20" s="340">
        <v>0</v>
      </c>
      <c r="G20" s="340">
        <v>0</v>
      </c>
      <c r="H20" s="340">
        <v>0</v>
      </c>
      <c r="I20" s="340">
        <v>0</v>
      </c>
      <c r="J20" s="340">
        <v>0</v>
      </c>
      <c r="K20" s="340">
        <v>0</v>
      </c>
      <c r="L20" s="340">
        <f t="shared" si="1"/>
        <v>8112150</v>
      </c>
      <c r="M20" s="340">
        <v>0</v>
      </c>
      <c r="N20" s="340">
        <f t="shared" si="2"/>
        <v>548631</v>
      </c>
      <c r="P20" s="456"/>
    </row>
    <row r="21" spans="1:16" s="160" customFormat="1" ht="18" customHeight="1">
      <c r="A21" s="136" t="s">
        <v>328</v>
      </c>
      <c r="B21" s="136" t="s">
        <v>400</v>
      </c>
      <c r="C21" s="340">
        <v>0</v>
      </c>
      <c r="D21" s="340">
        <v>0</v>
      </c>
      <c r="E21" s="340">
        <v>0</v>
      </c>
      <c r="F21" s="340">
        <v>0</v>
      </c>
      <c r="G21" s="340">
        <v>0</v>
      </c>
      <c r="H21" s="340">
        <v>0</v>
      </c>
      <c r="I21" s="340">
        <v>0</v>
      </c>
      <c r="J21" s="340">
        <v>0</v>
      </c>
      <c r="K21" s="340">
        <v>0</v>
      </c>
      <c r="L21" s="340">
        <f t="shared" si="1"/>
        <v>0</v>
      </c>
      <c r="M21" s="340">
        <v>0</v>
      </c>
      <c r="N21" s="340">
        <f t="shared" si="2"/>
        <v>0</v>
      </c>
      <c r="P21" s="456"/>
    </row>
    <row r="22" spans="1:16" s="160" customFormat="1" ht="18" customHeight="1">
      <c r="A22" s="601" t="s">
        <v>278</v>
      </c>
      <c r="B22" s="602"/>
      <c r="C22" s="341">
        <f t="shared" ref="C22:N22" si="3">SUM(C10:C21)</f>
        <v>-68746246</v>
      </c>
      <c r="D22" s="341">
        <f t="shared" si="3"/>
        <v>0</v>
      </c>
      <c r="E22" s="341">
        <f t="shared" si="3"/>
        <v>8529601</v>
      </c>
      <c r="F22" s="341">
        <f t="shared" si="3"/>
        <v>4397</v>
      </c>
      <c r="G22" s="341">
        <f t="shared" si="3"/>
        <v>-2279284</v>
      </c>
      <c r="H22" s="341">
        <f t="shared" si="3"/>
        <v>0</v>
      </c>
      <c r="I22" s="341">
        <f t="shared" si="3"/>
        <v>0</v>
      </c>
      <c r="J22" s="341">
        <f t="shared" ref="J22" si="4">SUM(J10:J21)</f>
        <v>0</v>
      </c>
      <c r="K22" s="341">
        <f t="shared" si="3"/>
        <v>0</v>
      </c>
      <c r="L22" s="341">
        <f>SUM(L10:L21)</f>
        <v>6254714</v>
      </c>
      <c r="M22" s="341">
        <f t="shared" si="3"/>
        <v>0</v>
      </c>
      <c r="N22" s="341">
        <f t="shared" si="3"/>
        <v>-62491532</v>
      </c>
      <c r="P22" s="456"/>
    </row>
    <row r="23" spans="1:16" s="160" customFormat="1" ht="18" customHeight="1">
      <c r="A23" s="136" t="s">
        <v>29</v>
      </c>
      <c r="B23" s="136" t="s">
        <v>14</v>
      </c>
      <c r="C23" s="340">
        <v>0</v>
      </c>
      <c r="D23" s="340">
        <v>0</v>
      </c>
      <c r="E23" s="340">
        <v>0</v>
      </c>
      <c r="F23" s="340">
        <v>0</v>
      </c>
      <c r="G23" s="340">
        <v>0</v>
      </c>
      <c r="H23" s="340">
        <v>0</v>
      </c>
      <c r="I23" s="340">
        <v>0</v>
      </c>
      <c r="J23" s="340">
        <v>0</v>
      </c>
      <c r="K23" s="340">
        <v>0</v>
      </c>
      <c r="L23" s="340">
        <f t="shared" ref="L23:L28" si="5">SUM(E23:K23)</f>
        <v>0</v>
      </c>
      <c r="M23" s="340">
        <v>0</v>
      </c>
      <c r="N23" s="340">
        <f t="shared" ref="N23:N28" si="6">SUM(C23,D23,L23,M23)</f>
        <v>0</v>
      </c>
      <c r="P23" s="456"/>
    </row>
    <row r="24" spans="1:16" s="160" customFormat="1" ht="18" customHeight="1">
      <c r="A24" s="136" t="s">
        <v>119</v>
      </c>
      <c r="B24" s="136" t="s">
        <v>15</v>
      </c>
      <c r="C24" s="340">
        <v>0</v>
      </c>
      <c r="D24" s="340">
        <v>0</v>
      </c>
      <c r="E24" s="340">
        <v>0</v>
      </c>
      <c r="F24" s="340">
        <v>0</v>
      </c>
      <c r="G24" s="340">
        <v>0</v>
      </c>
      <c r="H24" s="340">
        <v>0</v>
      </c>
      <c r="I24" s="340">
        <v>0</v>
      </c>
      <c r="J24" s="340">
        <v>0</v>
      </c>
      <c r="K24" s="340">
        <v>0</v>
      </c>
      <c r="L24" s="340">
        <f t="shared" si="5"/>
        <v>0</v>
      </c>
      <c r="M24" s="340">
        <v>0</v>
      </c>
      <c r="N24" s="340">
        <f t="shared" si="6"/>
        <v>0</v>
      </c>
      <c r="P24" s="456"/>
    </row>
    <row r="25" spans="1:16" s="160" customFormat="1" ht="18" customHeight="1">
      <c r="A25" s="136" t="s">
        <v>120</v>
      </c>
      <c r="B25" s="136" t="s">
        <v>16</v>
      </c>
      <c r="C25" s="340">
        <v>0</v>
      </c>
      <c r="D25" s="340">
        <v>0</v>
      </c>
      <c r="E25" s="340">
        <v>0</v>
      </c>
      <c r="F25" s="340">
        <v>0</v>
      </c>
      <c r="G25" s="340">
        <v>0</v>
      </c>
      <c r="H25" s="340">
        <v>0</v>
      </c>
      <c r="I25" s="340">
        <v>0</v>
      </c>
      <c r="J25" s="340">
        <v>0</v>
      </c>
      <c r="K25" s="340">
        <v>0</v>
      </c>
      <c r="L25" s="340">
        <f t="shared" si="5"/>
        <v>0</v>
      </c>
      <c r="M25" s="340">
        <v>0</v>
      </c>
      <c r="N25" s="340">
        <f t="shared" si="6"/>
        <v>0</v>
      </c>
      <c r="P25" s="456"/>
    </row>
    <row r="26" spans="1:16" s="160" customFormat="1" ht="18" customHeight="1">
      <c r="A26" s="136" t="s">
        <v>102</v>
      </c>
      <c r="B26" s="136" t="s">
        <v>150</v>
      </c>
      <c r="C26" s="340">
        <v>0</v>
      </c>
      <c r="D26" s="340">
        <v>0</v>
      </c>
      <c r="E26" s="340">
        <v>0</v>
      </c>
      <c r="F26" s="340">
        <v>0</v>
      </c>
      <c r="G26" s="340">
        <v>0</v>
      </c>
      <c r="H26" s="340">
        <v>0</v>
      </c>
      <c r="I26" s="340">
        <v>0</v>
      </c>
      <c r="J26" s="340">
        <v>0</v>
      </c>
      <c r="K26" s="340">
        <v>0</v>
      </c>
      <c r="L26" s="340">
        <f t="shared" si="5"/>
        <v>0</v>
      </c>
      <c r="M26" s="340">
        <v>0</v>
      </c>
      <c r="N26" s="340">
        <f t="shared" si="6"/>
        <v>0</v>
      </c>
      <c r="P26" s="456"/>
    </row>
    <row r="27" spans="1:16" s="160" customFormat="1" ht="18" customHeight="1">
      <c r="A27" s="136" t="s">
        <v>103</v>
      </c>
      <c r="B27" s="136" t="s">
        <v>380</v>
      </c>
      <c r="C27" s="340">
        <v>0</v>
      </c>
      <c r="D27" s="340">
        <v>0</v>
      </c>
      <c r="E27" s="340">
        <v>0</v>
      </c>
      <c r="F27" s="340">
        <v>0</v>
      </c>
      <c r="G27" s="340">
        <v>0</v>
      </c>
      <c r="H27" s="340">
        <v>0</v>
      </c>
      <c r="I27" s="340">
        <v>0</v>
      </c>
      <c r="J27" s="340">
        <v>0</v>
      </c>
      <c r="K27" s="340">
        <v>0</v>
      </c>
      <c r="L27" s="340">
        <f t="shared" si="5"/>
        <v>0</v>
      </c>
      <c r="M27" s="340">
        <v>0</v>
      </c>
      <c r="N27" s="340">
        <f t="shared" si="6"/>
        <v>0</v>
      </c>
      <c r="P27" s="456"/>
    </row>
    <row r="28" spans="1:16" s="160" customFormat="1" ht="18" customHeight="1">
      <c r="A28" s="136" t="s">
        <v>121</v>
      </c>
      <c r="B28" s="136" t="s">
        <v>151</v>
      </c>
      <c r="C28" s="340">
        <v>0</v>
      </c>
      <c r="D28" s="340">
        <v>0</v>
      </c>
      <c r="E28" s="340">
        <v>0</v>
      </c>
      <c r="F28" s="340">
        <v>0</v>
      </c>
      <c r="G28" s="340">
        <v>0</v>
      </c>
      <c r="H28" s="340">
        <v>0</v>
      </c>
      <c r="I28" s="340">
        <v>0</v>
      </c>
      <c r="J28" s="340">
        <v>0</v>
      </c>
      <c r="K28" s="340">
        <v>0</v>
      </c>
      <c r="L28" s="340">
        <f t="shared" si="5"/>
        <v>0</v>
      </c>
      <c r="M28" s="340">
        <v>0</v>
      </c>
      <c r="N28" s="340">
        <f t="shared" si="6"/>
        <v>0</v>
      </c>
      <c r="P28" s="456"/>
    </row>
    <row r="29" spans="1:16" s="160" customFormat="1" ht="18" customHeight="1">
      <c r="A29" s="601" t="s">
        <v>279</v>
      </c>
      <c r="B29" s="602"/>
      <c r="C29" s="341">
        <f>SUM(C23:C28)</f>
        <v>0</v>
      </c>
      <c r="D29" s="341">
        <f t="shared" ref="D29:N29" si="7">SUM(D23:D28)</f>
        <v>0</v>
      </c>
      <c r="E29" s="341">
        <f t="shared" si="7"/>
        <v>0</v>
      </c>
      <c r="F29" s="341">
        <f t="shared" si="7"/>
        <v>0</v>
      </c>
      <c r="G29" s="341">
        <f t="shared" si="7"/>
        <v>0</v>
      </c>
      <c r="H29" s="341">
        <f t="shared" si="7"/>
        <v>0</v>
      </c>
      <c r="I29" s="341">
        <f t="shared" si="7"/>
        <v>0</v>
      </c>
      <c r="J29" s="341">
        <f t="shared" ref="J29" si="8">SUM(J23:J28)</f>
        <v>0</v>
      </c>
      <c r="K29" s="341">
        <f t="shared" si="7"/>
        <v>0</v>
      </c>
      <c r="L29" s="341">
        <f t="shared" si="7"/>
        <v>0</v>
      </c>
      <c r="M29" s="341">
        <f t="shared" si="7"/>
        <v>0</v>
      </c>
      <c r="N29" s="341">
        <f t="shared" si="7"/>
        <v>0</v>
      </c>
      <c r="P29" s="456"/>
    </row>
    <row r="30" spans="1:16" s="160" customFormat="1" ht="18" customHeight="1">
      <c r="A30" s="136" t="s">
        <v>104</v>
      </c>
      <c r="B30" s="136" t="s">
        <v>17</v>
      </c>
      <c r="C30" s="340">
        <v>0</v>
      </c>
      <c r="D30" s="340">
        <v>0</v>
      </c>
      <c r="E30" s="340">
        <v>0</v>
      </c>
      <c r="F30" s="340">
        <v>0</v>
      </c>
      <c r="G30" s="340">
        <v>0</v>
      </c>
      <c r="H30" s="340">
        <v>0</v>
      </c>
      <c r="I30" s="340">
        <v>0</v>
      </c>
      <c r="J30" s="340">
        <v>0</v>
      </c>
      <c r="K30" s="340">
        <v>0</v>
      </c>
      <c r="L30" s="340">
        <f t="shared" ref="L30:L32" si="9">SUM(E30:K30)</f>
        <v>0</v>
      </c>
      <c r="M30" s="340">
        <v>0</v>
      </c>
      <c r="N30" s="340">
        <f t="shared" ref="N30:N39" si="10">SUM(C30,D30,L30,M30)</f>
        <v>0</v>
      </c>
      <c r="P30" s="456"/>
    </row>
    <row r="31" spans="1:16" s="160" customFormat="1" ht="18" customHeight="1">
      <c r="A31" s="136" t="s">
        <v>105</v>
      </c>
      <c r="B31" s="136" t="s">
        <v>122</v>
      </c>
      <c r="C31" s="340">
        <v>0</v>
      </c>
      <c r="D31" s="340">
        <v>0</v>
      </c>
      <c r="E31" s="340">
        <v>0</v>
      </c>
      <c r="F31" s="340">
        <v>0</v>
      </c>
      <c r="G31" s="340">
        <v>0</v>
      </c>
      <c r="H31" s="340">
        <v>0</v>
      </c>
      <c r="I31" s="340">
        <v>0</v>
      </c>
      <c r="J31" s="340">
        <v>0</v>
      </c>
      <c r="K31" s="340">
        <v>0</v>
      </c>
      <c r="L31" s="340">
        <f t="shared" si="9"/>
        <v>0</v>
      </c>
      <c r="M31" s="340">
        <v>0</v>
      </c>
      <c r="N31" s="340">
        <f t="shared" si="10"/>
        <v>0</v>
      </c>
      <c r="P31" s="456"/>
    </row>
    <row r="32" spans="1:16" s="160" customFormat="1" ht="18" customHeight="1">
      <c r="A32" s="136" t="s">
        <v>106</v>
      </c>
      <c r="B32" s="126" t="s">
        <v>188</v>
      </c>
      <c r="C32" s="340">
        <v>0</v>
      </c>
      <c r="D32" s="340">
        <v>0</v>
      </c>
      <c r="E32" s="340">
        <v>0</v>
      </c>
      <c r="F32" s="340">
        <v>0</v>
      </c>
      <c r="G32" s="340">
        <v>0</v>
      </c>
      <c r="H32" s="340">
        <v>0</v>
      </c>
      <c r="I32" s="340">
        <v>0</v>
      </c>
      <c r="J32" s="340">
        <v>0</v>
      </c>
      <c r="K32" s="340">
        <v>0</v>
      </c>
      <c r="L32" s="340">
        <f t="shared" si="9"/>
        <v>0</v>
      </c>
      <c r="M32" s="340">
        <v>0</v>
      </c>
      <c r="N32" s="340">
        <f t="shared" si="10"/>
        <v>0</v>
      </c>
      <c r="P32" s="456"/>
    </row>
    <row r="33" spans="1:16" s="342" customFormat="1" ht="18" customHeight="1">
      <c r="A33" s="601" t="s">
        <v>280</v>
      </c>
      <c r="B33" s="602"/>
      <c r="C33" s="341">
        <f>SUM(C30:C32)</f>
        <v>0</v>
      </c>
      <c r="D33" s="341">
        <f t="shared" ref="D33:N33" si="11">SUM(D30:D32)</f>
        <v>0</v>
      </c>
      <c r="E33" s="341">
        <f t="shared" si="11"/>
        <v>0</v>
      </c>
      <c r="F33" s="341">
        <f t="shared" si="11"/>
        <v>0</v>
      </c>
      <c r="G33" s="341">
        <f t="shared" si="11"/>
        <v>0</v>
      </c>
      <c r="H33" s="341">
        <f t="shared" si="11"/>
        <v>0</v>
      </c>
      <c r="I33" s="341">
        <f t="shared" si="11"/>
        <v>0</v>
      </c>
      <c r="J33" s="341">
        <f t="shared" ref="J33" si="12">SUM(J30:J32)</f>
        <v>0</v>
      </c>
      <c r="K33" s="341">
        <f t="shared" si="11"/>
        <v>0</v>
      </c>
      <c r="L33" s="341">
        <f t="shared" si="11"/>
        <v>0</v>
      </c>
      <c r="M33" s="341">
        <f t="shared" si="11"/>
        <v>0</v>
      </c>
      <c r="N33" s="341">
        <f t="shared" si="11"/>
        <v>0</v>
      </c>
      <c r="P33" s="456"/>
    </row>
    <row r="34" spans="1:16" s="342" customFormat="1" ht="18" customHeight="1">
      <c r="A34" s="150" t="s">
        <v>107</v>
      </c>
      <c r="B34" s="343" t="s">
        <v>19</v>
      </c>
      <c r="C34" s="340">
        <v>0</v>
      </c>
      <c r="D34" s="340">
        <v>0</v>
      </c>
      <c r="E34" s="340">
        <v>0</v>
      </c>
      <c r="F34" s="340">
        <v>0</v>
      </c>
      <c r="G34" s="340">
        <v>0</v>
      </c>
      <c r="H34" s="340">
        <v>0</v>
      </c>
      <c r="I34" s="340">
        <v>0</v>
      </c>
      <c r="J34" s="340">
        <v>0</v>
      </c>
      <c r="K34" s="340">
        <v>0</v>
      </c>
      <c r="L34" s="340">
        <f t="shared" ref="L34:L37" si="13">SUM(E34:K34)</f>
        <v>0</v>
      </c>
      <c r="M34" s="340">
        <v>0</v>
      </c>
      <c r="N34" s="340">
        <f t="shared" si="10"/>
        <v>0</v>
      </c>
      <c r="P34" s="456"/>
    </row>
    <row r="35" spans="1:16" s="342" customFormat="1" ht="18" customHeight="1">
      <c r="A35" s="150" t="s">
        <v>329</v>
      </c>
      <c r="B35" s="343" t="s">
        <v>20</v>
      </c>
      <c r="C35" s="340">
        <v>0</v>
      </c>
      <c r="D35" s="340">
        <v>0</v>
      </c>
      <c r="E35" s="340">
        <v>0</v>
      </c>
      <c r="F35" s="340">
        <v>0</v>
      </c>
      <c r="G35" s="340">
        <v>0</v>
      </c>
      <c r="H35" s="340">
        <v>0</v>
      </c>
      <c r="I35" s="340">
        <v>0</v>
      </c>
      <c r="J35" s="340">
        <v>0</v>
      </c>
      <c r="K35" s="340">
        <v>0</v>
      </c>
      <c r="L35" s="340">
        <f t="shared" si="13"/>
        <v>0</v>
      </c>
      <c r="M35" s="340">
        <v>0</v>
      </c>
      <c r="N35" s="340">
        <f t="shared" ref="N35:N37" si="14">SUM(C35,D35,L35,M35)</f>
        <v>0</v>
      </c>
      <c r="P35" s="456"/>
    </row>
    <row r="36" spans="1:16" s="342" customFormat="1" ht="18" customHeight="1">
      <c r="A36" s="150" t="s">
        <v>330</v>
      </c>
      <c r="B36" s="343" t="s">
        <v>21</v>
      </c>
      <c r="C36" s="340">
        <v>0</v>
      </c>
      <c r="D36" s="340">
        <v>0</v>
      </c>
      <c r="E36" s="340">
        <v>0</v>
      </c>
      <c r="F36" s="340">
        <v>0</v>
      </c>
      <c r="G36" s="340">
        <v>0</v>
      </c>
      <c r="H36" s="340">
        <v>0</v>
      </c>
      <c r="I36" s="340">
        <v>0</v>
      </c>
      <c r="J36" s="340">
        <v>0</v>
      </c>
      <c r="K36" s="340">
        <v>0</v>
      </c>
      <c r="L36" s="340">
        <f t="shared" si="13"/>
        <v>0</v>
      </c>
      <c r="M36" s="340">
        <v>0</v>
      </c>
      <c r="N36" s="340">
        <f t="shared" si="14"/>
        <v>0</v>
      </c>
      <c r="P36" s="456"/>
    </row>
    <row r="37" spans="1:16" s="342" customFormat="1" ht="18" customHeight="1">
      <c r="A37" s="150" t="s">
        <v>331</v>
      </c>
      <c r="B37" s="343" t="s">
        <v>22</v>
      </c>
      <c r="C37" s="340">
        <v>0</v>
      </c>
      <c r="D37" s="340">
        <v>0</v>
      </c>
      <c r="E37" s="340">
        <v>0</v>
      </c>
      <c r="F37" s="340">
        <v>0</v>
      </c>
      <c r="G37" s="340">
        <v>0</v>
      </c>
      <c r="H37" s="340">
        <v>0</v>
      </c>
      <c r="I37" s="340">
        <v>0</v>
      </c>
      <c r="J37" s="340">
        <v>0</v>
      </c>
      <c r="K37" s="340">
        <v>0</v>
      </c>
      <c r="L37" s="340">
        <f t="shared" si="13"/>
        <v>0</v>
      </c>
      <c r="M37" s="340">
        <v>0</v>
      </c>
      <c r="N37" s="340">
        <f t="shared" si="14"/>
        <v>0</v>
      </c>
      <c r="P37" s="456"/>
    </row>
    <row r="38" spans="1:16" s="342" customFormat="1" ht="18" customHeight="1">
      <c r="A38" s="599" t="s">
        <v>540</v>
      </c>
      <c r="B38" s="600"/>
      <c r="C38" s="341">
        <f>SUM(C34:C37)</f>
        <v>0</v>
      </c>
      <c r="D38" s="341">
        <f t="shared" ref="D38:N38" si="15">SUM(D34:D37)</f>
        <v>0</v>
      </c>
      <c r="E38" s="341">
        <f t="shared" si="15"/>
        <v>0</v>
      </c>
      <c r="F38" s="341">
        <f t="shared" si="15"/>
        <v>0</v>
      </c>
      <c r="G38" s="341">
        <f t="shared" si="15"/>
        <v>0</v>
      </c>
      <c r="H38" s="341">
        <f t="shared" si="15"/>
        <v>0</v>
      </c>
      <c r="I38" s="341">
        <f t="shared" si="15"/>
        <v>0</v>
      </c>
      <c r="J38" s="341">
        <f t="shared" si="15"/>
        <v>0</v>
      </c>
      <c r="K38" s="341">
        <f t="shared" si="15"/>
        <v>0</v>
      </c>
      <c r="L38" s="341">
        <f t="shared" si="15"/>
        <v>0</v>
      </c>
      <c r="M38" s="341">
        <f t="shared" si="15"/>
        <v>0</v>
      </c>
      <c r="N38" s="341">
        <f t="shared" si="15"/>
        <v>0</v>
      </c>
      <c r="P38" s="456"/>
    </row>
    <row r="39" spans="1:16" s="160" customFormat="1" ht="18" customHeight="1">
      <c r="A39" s="135" t="s">
        <v>108</v>
      </c>
      <c r="B39" s="138" t="s">
        <v>123</v>
      </c>
      <c r="C39" s="340">
        <v>0</v>
      </c>
      <c r="D39" s="340">
        <v>0</v>
      </c>
      <c r="E39" s="340">
        <v>0</v>
      </c>
      <c r="F39" s="340">
        <v>0</v>
      </c>
      <c r="G39" s="340">
        <v>0</v>
      </c>
      <c r="H39" s="340">
        <v>0</v>
      </c>
      <c r="I39" s="340">
        <v>0</v>
      </c>
      <c r="J39" s="340">
        <v>0</v>
      </c>
      <c r="K39" s="340">
        <v>0</v>
      </c>
      <c r="L39" s="340">
        <f>SUM(E39:K39)</f>
        <v>0</v>
      </c>
      <c r="M39" s="340">
        <v>0</v>
      </c>
      <c r="N39" s="340">
        <f t="shared" si="10"/>
        <v>0</v>
      </c>
      <c r="P39" s="456"/>
    </row>
    <row r="40" spans="1:16" s="342" customFormat="1" ht="18" customHeight="1">
      <c r="A40" s="601" t="s">
        <v>332</v>
      </c>
      <c r="B40" s="602"/>
      <c r="C40" s="341">
        <f t="shared" ref="C40:N40" si="16">SUM(C39:C39)</f>
        <v>0</v>
      </c>
      <c r="D40" s="341">
        <f t="shared" si="16"/>
        <v>0</v>
      </c>
      <c r="E40" s="341">
        <f t="shared" si="16"/>
        <v>0</v>
      </c>
      <c r="F40" s="341">
        <f t="shared" si="16"/>
        <v>0</v>
      </c>
      <c r="G40" s="341">
        <f t="shared" si="16"/>
        <v>0</v>
      </c>
      <c r="H40" s="341">
        <f t="shared" si="16"/>
        <v>0</v>
      </c>
      <c r="I40" s="341">
        <f t="shared" si="16"/>
        <v>0</v>
      </c>
      <c r="J40" s="341">
        <f t="shared" si="16"/>
        <v>0</v>
      </c>
      <c r="K40" s="341">
        <f t="shared" si="16"/>
        <v>0</v>
      </c>
      <c r="L40" s="341">
        <f t="shared" si="16"/>
        <v>0</v>
      </c>
      <c r="M40" s="341">
        <f t="shared" si="16"/>
        <v>0</v>
      </c>
      <c r="N40" s="341">
        <f t="shared" si="16"/>
        <v>0</v>
      </c>
      <c r="P40" s="456"/>
    </row>
    <row r="41" spans="1:16" s="342" customFormat="1" ht="6.75" customHeight="1">
      <c r="A41" s="148"/>
      <c r="B41" s="148"/>
      <c r="C41" s="344"/>
      <c r="D41" s="344"/>
      <c r="E41" s="344"/>
      <c r="F41" s="344"/>
      <c r="G41" s="344"/>
      <c r="H41" s="344"/>
      <c r="I41" s="344"/>
      <c r="J41" s="344"/>
      <c r="K41" s="344"/>
      <c r="L41" s="344"/>
      <c r="M41" s="344"/>
      <c r="N41" s="344"/>
    </row>
    <row r="42" spans="1:16" s="342" customFormat="1" ht="18" customHeight="1" thickBot="1">
      <c r="A42" s="345" t="s">
        <v>281</v>
      </c>
      <c r="B42" s="345"/>
      <c r="C42" s="346">
        <f>SUM(C40,C38,C33,C29,C22,C9,)</f>
        <v>-68746246</v>
      </c>
      <c r="D42" s="346">
        <f t="shared" ref="D42:N42" si="17">SUM(D40,D38,D33,D29,D22,D9,)</f>
        <v>0</v>
      </c>
      <c r="E42" s="346">
        <f t="shared" si="17"/>
        <v>8529601</v>
      </c>
      <c r="F42" s="346">
        <f t="shared" si="17"/>
        <v>4397</v>
      </c>
      <c r="G42" s="346">
        <f t="shared" si="17"/>
        <v>-2279284</v>
      </c>
      <c r="H42" s="346">
        <f t="shared" si="17"/>
        <v>0</v>
      </c>
      <c r="I42" s="346">
        <f t="shared" si="17"/>
        <v>0</v>
      </c>
      <c r="J42" s="346">
        <f t="shared" si="17"/>
        <v>0</v>
      </c>
      <c r="K42" s="346">
        <f t="shared" si="17"/>
        <v>0</v>
      </c>
      <c r="L42" s="346">
        <f t="shared" si="17"/>
        <v>6254714</v>
      </c>
      <c r="M42" s="346">
        <f t="shared" si="17"/>
        <v>0</v>
      </c>
      <c r="N42" s="346">
        <f t="shared" si="17"/>
        <v>-62491532</v>
      </c>
    </row>
    <row r="43" spans="1:16" ht="16.2" thickTop="1">
      <c r="A43" s="331"/>
      <c r="B43" s="331"/>
    </row>
    <row r="44" spans="1:16">
      <c r="A44" s="331"/>
      <c r="B44" s="331"/>
      <c r="C44" s="624"/>
    </row>
    <row r="45" spans="1:16" ht="16.2">
      <c r="A45" s="347"/>
      <c r="B45" s="331"/>
      <c r="C45" s="624"/>
    </row>
    <row r="46" spans="1:16">
      <c r="A46" s="331"/>
      <c r="B46" s="331"/>
      <c r="C46" s="624"/>
    </row>
    <row r="47" spans="1:16">
      <c r="A47" s="331"/>
      <c r="B47" s="331"/>
      <c r="C47" s="624"/>
    </row>
    <row r="48" spans="1:16">
      <c r="A48" s="331"/>
      <c r="B48" s="331"/>
    </row>
    <row r="49" spans="1:13">
      <c r="A49" s="331"/>
      <c r="B49" s="331"/>
    </row>
    <row r="50" spans="1:13">
      <c r="A50" s="331"/>
      <c r="B50" s="331"/>
    </row>
    <row r="51" spans="1:13">
      <c r="A51" s="331"/>
      <c r="B51" s="331"/>
    </row>
    <row r="52" spans="1:13">
      <c r="A52" s="331"/>
      <c r="B52" s="331"/>
    </row>
    <row r="57" spans="1:13">
      <c r="M57" s="191"/>
    </row>
  </sheetData>
  <mergeCells count="7">
    <mergeCell ref="E5:L5"/>
    <mergeCell ref="A9:B9"/>
    <mergeCell ref="A38:B38"/>
    <mergeCell ref="A40:B40"/>
    <mergeCell ref="A22:B22"/>
    <mergeCell ref="A33:B33"/>
    <mergeCell ref="A29:B29"/>
  </mergeCells>
  <phoneticPr fontId="2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42"/>
  <sheetViews>
    <sheetView zoomScale="85" zoomScaleNormal="85" zoomScaleSheetLayoutView="85" workbookViewId="0">
      <selection activeCell="B19" sqref="B19"/>
    </sheetView>
  </sheetViews>
  <sheetFormatPr defaultRowHeight="13.2"/>
  <cols>
    <col min="1" max="1" width="58.33203125" style="398" bestFit="1" customWidth="1"/>
    <col min="2" max="2" width="17" style="398" bestFit="1" customWidth="1"/>
    <col min="3" max="4" width="9.88671875" style="388" hidden="1" customWidth="1"/>
    <col min="5" max="5" width="11.77734375" style="388" hidden="1" customWidth="1"/>
    <col min="6" max="6" width="11.6640625" style="388" bestFit="1" customWidth="1"/>
    <col min="7" max="7" width="11.33203125" style="388" hidden="1" customWidth="1"/>
    <col min="8" max="8" width="11.6640625" style="388" hidden="1" customWidth="1"/>
    <col min="9" max="9" width="12.109375" style="388" hidden="1" customWidth="1"/>
    <col min="10" max="10" width="11.6640625" style="388" hidden="1" customWidth="1"/>
    <col min="11" max="11" width="12.109375" style="388" hidden="1" customWidth="1"/>
    <col min="12" max="12" width="11.44140625" style="388" hidden="1" customWidth="1"/>
    <col min="13" max="13" width="11.109375" style="388" hidden="1" customWidth="1"/>
    <col min="14" max="14" width="11.77734375" style="388" hidden="1" customWidth="1"/>
    <col min="15" max="15" width="16.109375" style="388" bestFit="1" customWidth="1"/>
    <col min="16" max="16" width="22.21875" style="398" customWidth="1"/>
    <col min="17" max="17" width="22.21875" style="399" customWidth="1"/>
    <col min="18" max="18" width="17.88671875" style="388" hidden="1" customWidth="1"/>
    <col min="19" max="19" width="17.77734375" style="388" hidden="1" customWidth="1"/>
    <col min="20" max="20" width="10.109375" style="388" hidden="1" customWidth="1"/>
    <col min="21" max="21" width="12.6640625" style="398" customWidth="1"/>
    <col min="22" max="22" width="10.44140625" style="398" customWidth="1"/>
    <col min="23" max="254" width="8.88671875" style="398"/>
    <col min="255" max="255" width="57.21875" style="398" bestFit="1" customWidth="1"/>
    <col min="256" max="256" width="10.6640625" style="398" bestFit="1" customWidth="1"/>
    <col min="257" max="267" width="0" style="398" hidden="1" customWidth="1"/>
    <col min="268" max="268" width="14.88671875" style="398" bestFit="1" customWidth="1"/>
    <col min="269" max="277" width="0" style="398" hidden="1" customWidth="1"/>
    <col min="278" max="278" width="10.44140625" style="398" customWidth="1"/>
    <col min="279" max="510" width="8.88671875" style="398"/>
    <col min="511" max="511" width="57.21875" style="398" bestFit="1" customWidth="1"/>
    <col min="512" max="512" width="10.6640625" style="398" bestFit="1" customWidth="1"/>
    <col min="513" max="523" width="0" style="398" hidden="1" customWidth="1"/>
    <col min="524" max="524" width="14.88671875" style="398" bestFit="1" customWidth="1"/>
    <col min="525" max="533" width="0" style="398" hidden="1" customWidth="1"/>
    <col min="534" max="534" width="10.44140625" style="398" customWidth="1"/>
    <col min="535" max="766" width="8.88671875" style="398"/>
    <col min="767" max="767" width="57.21875" style="398" bestFit="1" customWidth="1"/>
    <col min="768" max="768" width="10.6640625" style="398" bestFit="1" customWidth="1"/>
    <col min="769" max="779" width="0" style="398" hidden="1" customWidth="1"/>
    <col min="780" max="780" width="14.88671875" style="398" bestFit="1" customWidth="1"/>
    <col min="781" max="789" width="0" style="398" hidden="1" customWidth="1"/>
    <col min="790" max="790" width="10.44140625" style="398" customWidth="1"/>
    <col min="791" max="1022" width="8.88671875" style="398"/>
    <col min="1023" max="1023" width="57.21875" style="398" bestFit="1" customWidth="1"/>
    <col min="1024" max="1024" width="10.6640625" style="398" bestFit="1" customWidth="1"/>
    <col min="1025" max="1035" width="0" style="398" hidden="1" customWidth="1"/>
    <col min="1036" max="1036" width="14.88671875" style="398" bestFit="1" customWidth="1"/>
    <col min="1037" max="1045" width="0" style="398" hidden="1" customWidth="1"/>
    <col min="1046" max="1046" width="10.44140625" style="398" customWidth="1"/>
    <col min="1047" max="1278" width="8.88671875" style="398"/>
    <col min="1279" max="1279" width="57.21875" style="398" bestFit="1" customWidth="1"/>
    <col min="1280" max="1280" width="10.6640625" style="398" bestFit="1" customWidth="1"/>
    <col min="1281" max="1291" width="0" style="398" hidden="1" customWidth="1"/>
    <col min="1292" max="1292" width="14.88671875" style="398" bestFit="1" customWidth="1"/>
    <col min="1293" max="1301" width="0" style="398" hidden="1" customWidth="1"/>
    <col min="1302" max="1302" width="10.44140625" style="398" customWidth="1"/>
    <col min="1303" max="1534" width="8.88671875" style="398"/>
    <col min="1535" max="1535" width="57.21875" style="398" bestFit="1" customWidth="1"/>
    <col min="1536" max="1536" width="10.6640625" style="398" bestFit="1" customWidth="1"/>
    <col min="1537" max="1547" width="0" style="398" hidden="1" customWidth="1"/>
    <col min="1548" max="1548" width="14.88671875" style="398" bestFit="1" customWidth="1"/>
    <col min="1549" max="1557" width="0" style="398" hidden="1" customWidth="1"/>
    <col min="1558" max="1558" width="10.44140625" style="398" customWidth="1"/>
    <col min="1559" max="1790" width="8.88671875" style="398"/>
    <col min="1791" max="1791" width="57.21875" style="398" bestFit="1" customWidth="1"/>
    <col min="1792" max="1792" width="10.6640625" style="398" bestFit="1" customWidth="1"/>
    <col min="1793" max="1803" width="0" style="398" hidden="1" customWidth="1"/>
    <col min="1804" max="1804" width="14.88671875" style="398" bestFit="1" customWidth="1"/>
    <col min="1805" max="1813" width="0" style="398" hidden="1" customWidth="1"/>
    <col min="1814" max="1814" width="10.44140625" style="398" customWidth="1"/>
    <col min="1815" max="2046" width="8.88671875" style="398"/>
    <col min="2047" max="2047" width="57.21875" style="398" bestFit="1" customWidth="1"/>
    <col min="2048" max="2048" width="10.6640625" style="398" bestFit="1" customWidth="1"/>
    <col min="2049" max="2059" width="0" style="398" hidden="1" customWidth="1"/>
    <col min="2060" max="2060" width="14.88671875" style="398" bestFit="1" customWidth="1"/>
    <col min="2061" max="2069" width="0" style="398" hidden="1" customWidth="1"/>
    <col min="2070" max="2070" width="10.44140625" style="398" customWidth="1"/>
    <col min="2071" max="2302" width="8.88671875" style="398"/>
    <col min="2303" max="2303" width="57.21875" style="398" bestFit="1" customWidth="1"/>
    <col min="2304" max="2304" width="10.6640625" style="398" bestFit="1" customWidth="1"/>
    <col min="2305" max="2315" width="0" style="398" hidden="1" customWidth="1"/>
    <col min="2316" max="2316" width="14.88671875" style="398" bestFit="1" customWidth="1"/>
    <col min="2317" max="2325" width="0" style="398" hidden="1" customWidth="1"/>
    <col min="2326" max="2326" width="10.44140625" style="398" customWidth="1"/>
    <col min="2327" max="2558" width="8.88671875" style="398"/>
    <col min="2559" max="2559" width="57.21875" style="398" bestFit="1" customWidth="1"/>
    <col min="2560" max="2560" width="10.6640625" style="398" bestFit="1" customWidth="1"/>
    <col min="2561" max="2571" width="0" style="398" hidden="1" customWidth="1"/>
    <col min="2572" max="2572" width="14.88671875" style="398" bestFit="1" customWidth="1"/>
    <col min="2573" max="2581" width="0" style="398" hidden="1" customWidth="1"/>
    <col min="2582" max="2582" width="10.44140625" style="398" customWidth="1"/>
    <col min="2583" max="2814" width="8.88671875" style="398"/>
    <col min="2815" max="2815" width="57.21875" style="398" bestFit="1" customWidth="1"/>
    <col min="2816" max="2816" width="10.6640625" style="398" bestFit="1" customWidth="1"/>
    <col min="2817" max="2827" width="0" style="398" hidden="1" customWidth="1"/>
    <col min="2828" max="2828" width="14.88671875" style="398" bestFit="1" customWidth="1"/>
    <col min="2829" max="2837" width="0" style="398" hidden="1" customWidth="1"/>
    <col min="2838" max="2838" width="10.44140625" style="398" customWidth="1"/>
    <col min="2839" max="3070" width="8.88671875" style="398"/>
    <col min="3071" max="3071" width="57.21875" style="398" bestFit="1" customWidth="1"/>
    <col min="3072" max="3072" width="10.6640625" style="398" bestFit="1" customWidth="1"/>
    <col min="3073" max="3083" width="0" style="398" hidden="1" customWidth="1"/>
    <col min="3084" max="3084" width="14.88671875" style="398" bestFit="1" customWidth="1"/>
    <col min="3085" max="3093" width="0" style="398" hidden="1" customWidth="1"/>
    <col min="3094" max="3094" width="10.44140625" style="398" customWidth="1"/>
    <col min="3095" max="3326" width="8.88671875" style="398"/>
    <col min="3327" max="3327" width="57.21875" style="398" bestFit="1" customWidth="1"/>
    <col min="3328" max="3328" width="10.6640625" style="398" bestFit="1" customWidth="1"/>
    <col min="3329" max="3339" width="0" style="398" hidden="1" customWidth="1"/>
    <col min="3340" max="3340" width="14.88671875" style="398" bestFit="1" customWidth="1"/>
    <col min="3341" max="3349" width="0" style="398" hidden="1" customWidth="1"/>
    <col min="3350" max="3350" width="10.44140625" style="398" customWidth="1"/>
    <col min="3351" max="3582" width="8.88671875" style="398"/>
    <col min="3583" max="3583" width="57.21875" style="398" bestFit="1" customWidth="1"/>
    <col min="3584" max="3584" width="10.6640625" style="398" bestFit="1" customWidth="1"/>
    <col min="3585" max="3595" width="0" style="398" hidden="1" customWidth="1"/>
    <col min="3596" max="3596" width="14.88671875" style="398" bestFit="1" customWidth="1"/>
    <col min="3597" max="3605" width="0" style="398" hidden="1" customWidth="1"/>
    <col min="3606" max="3606" width="10.44140625" style="398" customWidth="1"/>
    <col min="3607" max="3838" width="8.88671875" style="398"/>
    <col min="3839" max="3839" width="57.21875" style="398" bestFit="1" customWidth="1"/>
    <col min="3840" max="3840" width="10.6640625" style="398" bestFit="1" customWidth="1"/>
    <col min="3841" max="3851" width="0" style="398" hidden="1" customWidth="1"/>
    <col min="3852" max="3852" width="14.88671875" style="398" bestFit="1" customWidth="1"/>
    <col min="3853" max="3861" width="0" style="398" hidden="1" customWidth="1"/>
    <col min="3862" max="3862" width="10.44140625" style="398" customWidth="1"/>
    <col min="3863" max="4094" width="8.88671875" style="398"/>
    <col min="4095" max="4095" width="57.21875" style="398" bestFit="1" customWidth="1"/>
    <col min="4096" max="4096" width="10.6640625" style="398" bestFit="1" customWidth="1"/>
    <col min="4097" max="4107" width="0" style="398" hidden="1" customWidth="1"/>
    <col min="4108" max="4108" width="14.88671875" style="398" bestFit="1" customWidth="1"/>
    <col min="4109" max="4117" width="0" style="398" hidden="1" customWidth="1"/>
    <col min="4118" max="4118" width="10.44140625" style="398" customWidth="1"/>
    <col min="4119" max="4350" width="8.88671875" style="398"/>
    <col min="4351" max="4351" width="57.21875" style="398" bestFit="1" customWidth="1"/>
    <col min="4352" max="4352" width="10.6640625" style="398" bestFit="1" customWidth="1"/>
    <col min="4353" max="4363" width="0" style="398" hidden="1" customWidth="1"/>
    <col min="4364" max="4364" width="14.88671875" style="398" bestFit="1" customWidth="1"/>
    <col min="4365" max="4373" width="0" style="398" hidden="1" customWidth="1"/>
    <col min="4374" max="4374" width="10.44140625" style="398" customWidth="1"/>
    <col min="4375" max="4606" width="8.88671875" style="398"/>
    <col min="4607" max="4607" width="57.21875" style="398" bestFit="1" customWidth="1"/>
    <col min="4608" max="4608" width="10.6640625" style="398" bestFit="1" customWidth="1"/>
    <col min="4609" max="4619" width="0" style="398" hidden="1" customWidth="1"/>
    <col min="4620" max="4620" width="14.88671875" style="398" bestFit="1" customWidth="1"/>
    <col min="4621" max="4629" width="0" style="398" hidden="1" customWidth="1"/>
    <col min="4630" max="4630" width="10.44140625" style="398" customWidth="1"/>
    <col min="4631" max="4862" width="8.88671875" style="398"/>
    <col min="4863" max="4863" width="57.21875" style="398" bestFit="1" customWidth="1"/>
    <col min="4864" max="4864" width="10.6640625" style="398" bestFit="1" customWidth="1"/>
    <col min="4865" max="4875" width="0" style="398" hidden="1" customWidth="1"/>
    <col min="4876" max="4876" width="14.88671875" style="398" bestFit="1" customWidth="1"/>
    <col min="4877" max="4885" width="0" style="398" hidden="1" customWidth="1"/>
    <col min="4886" max="4886" width="10.44140625" style="398" customWidth="1"/>
    <col min="4887" max="5118" width="8.88671875" style="398"/>
    <col min="5119" max="5119" width="57.21875" style="398" bestFit="1" customWidth="1"/>
    <col min="5120" max="5120" width="10.6640625" style="398" bestFit="1" customWidth="1"/>
    <col min="5121" max="5131" width="0" style="398" hidden="1" customWidth="1"/>
    <col min="5132" max="5132" width="14.88671875" style="398" bestFit="1" customWidth="1"/>
    <col min="5133" max="5141" width="0" style="398" hidden="1" customWidth="1"/>
    <col min="5142" max="5142" width="10.44140625" style="398" customWidth="1"/>
    <col min="5143" max="5374" width="8.88671875" style="398"/>
    <col min="5375" max="5375" width="57.21875" style="398" bestFit="1" customWidth="1"/>
    <col min="5376" max="5376" width="10.6640625" style="398" bestFit="1" customWidth="1"/>
    <col min="5377" max="5387" width="0" style="398" hidden="1" customWidth="1"/>
    <col min="5388" max="5388" width="14.88671875" style="398" bestFit="1" customWidth="1"/>
    <col min="5389" max="5397" width="0" style="398" hidden="1" customWidth="1"/>
    <col min="5398" max="5398" width="10.44140625" style="398" customWidth="1"/>
    <col min="5399" max="5630" width="8.88671875" style="398"/>
    <col min="5631" max="5631" width="57.21875" style="398" bestFit="1" customWidth="1"/>
    <col min="5632" max="5632" width="10.6640625" style="398" bestFit="1" customWidth="1"/>
    <col min="5633" max="5643" width="0" style="398" hidden="1" customWidth="1"/>
    <col min="5644" max="5644" width="14.88671875" style="398" bestFit="1" customWidth="1"/>
    <col min="5645" max="5653" width="0" style="398" hidden="1" customWidth="1"/>
    <col min="5654" max="5654" width="10.44140625" style="398" customWidth="1"/>
    <col min="5655" max="5886" width="8.88671875" style="398"/>
    <col min="5887" max="5887" width="57.21875" style="398" bestFit="1" customWidth="1"/>
    <col min="5888" max="5888" width="10.6640625" style="398" bestFit="1" customWidth="1"/>
    <col min="5889" max="5899" width="0" style="398" hidden="1" customWidth="1"/>
    <col min="5900" max="5900" width="14.88671875" style="398" bestFit="1" customWidth="1"/>
    <col min="5901" max="5909" width="0" style="398" hidden="1" customWidth="1"/>
    <col min="5910" max="5910" width="10.44140625" style="398" customWidth="1"/>
    <col min="5911" max="6142" width="8.88671875" style="398"/>
    <col min="6143" max="6143" width="57.21875" style="398" bestFit="1" customWidth="1"/>
    <col min="6144" max="6144" width="10.6640625" style="398" bestFit="1" customWidth="1"/>
    <col min="6145" max="6155" width="0" style="398" hidden="1" customWidth="1"/>
    <col min="6156" max="6156" width="14.88671875" style="398" bestFit="1" customWidth="1"/>
    <col min="6157" max="6165" width="0" style="398" hidden="1" customWidth="1"/>
    <col min="6166" max="6166" width="10.44140625" style="398" customWidth="1"/>
    <col min="6167" max="6398" width="8.88671875" style="398"/>
    <col min="6399" max="6399" width="57.21875" style="398" bestFit="1" customWidth="1"/>
    <col min="6400" max="6400" width="10.6640625" style="398" bestFit="1" customWidth="1"/>
    <col min="6401" max="6411" width="0" style="398" hidden="1" customWidth="1"/>
    <col min="6412" max="6412" width="14.88671875" style="398" bestFit="1" customWidth="1"/>
    <col min="6413" max="6421" width="0" style="398" hidden="1" customWidth="1"/>
    <col min="6422" max="6422" width="10.44140625" style="398" customWidth="1"/>
    <col min="6423" max="6654" width="8.88671875" style="398"/>
    <col min="6655" max="6655" width="57.21875" style="398" bestFit="1" customWidth="1"/>
    <col min="6656" max="6656" width="10.6640625" style="398" bestFit="1" customWidth="1"/>
    <col min="6657" max="6667" width="0" style="398" hidden="1" customWidth="1"/>
    <col min="6668" max="6668" width="14.88671875" style="398" bestFit="1" customWidth="1"/>
    <col min="6669" max="6677" width="0" style="398" hidden="1" customWidth="1"/>
    <col min="6678" max="6678" width="10.44140625" style="398" customWidth="1"/>
    <col min="6679" max="6910" width="8.88671875" style="398"/>
    <col min="6911" max="6911" width="57.21875" style="398" bestFit="1" customWidth="1"/>
    <col min="6912" max="6912" width="10.6640625" style="398" bestFit="1" customWidth="1"/>
    <col min="6913" max="6923" width="0" style="398" hidden="1" customWidth="1"/>
    <col min="6924" max="6924" width="14.88671875" style="398" bestFit="1" customWidth="1"/>
    <col min="6925" max="6933" width="0" style="398" hidden="1" customWidth="1"/>
    <col min="6934" max="6934" width="10.44140625" style="398" customWidth="1"/>
    <col min="6935" max="7166" width="8.88671875" style="398"/>
    <col min="7167" max="7167" width="57.21875" style="398" bestFit="1" customWidth="1"/>
    <col min="7168" max="7168" width="10.6640625" style="398" bestFit="1" customWidth="1"/>
    <col min="7169" max="7179" width="0" style="398" hidden="1" customWidth="1"/>
    <col min="7180" max="7180" width="14.88671875" style="398" bestFit="1" customWidth="1"/>
    <col min="7181" max="7189" width="0" style="398" hidden="1" customWidth="1"/>
    <col min="7190" max="7190" width="10.44140625" style="398" customWidth="1"/>
    <col min="7191" max="7422" width="8.88671875" style="398"/>
    <col min="7423" max="7423" width="57.21875" style="398" bestFit="1" customWidth="1"/>
    <col min="7424" max="7424" width="10.6640625" style="398" bestFit="1" customWidth="1"/>
    <col min="7425" max="7435" width="0" style="398" hidden="1" customWidth="1"/>
    <col min="7436" max="7436" width="14.88671875" style="398" bestFit="1" customWidth="1"/>
    <col min="7437" max="7445" width="0" style="398" hidden="1" customWidth="1"/>
    <col min="7446" max="7446" width="10.44140625" style="398" customWidth="1"/>
    <col min="7447" max="7678" width="8.88671875" style="398"/>
    <col min="7679" max="7679" width="57.21875" style="398" bestFit="1" customWidth="1"/>
    <col min="7680" max="7680" width="10.6640625" style="398" bestFit="1" customWidth="1"/>
    <col min="7681" max="7691" width="0" style="398" hidden="1" customWidth="1"/>
    <col min="7692" max="7692" width="14.88671875" style="398" bestFit="1" customWidth="1"/>
    <col min="7693" max="7701" width="0" style="398" hidden="1" customWidth="1"/>
    <col min="7702" max="7702" width="10.44140625" style="398" customWidth="1"/>
    <col min="7703" max="7934" width="8.88671875" style="398"/>
    <col min="7935" max="7935" width="57.21875" style="398" bestFit="1" customWidth="1"/>
    <col min="7936" max="7936" width="10.6640625" style="398" bestFit="1" customWidth="1"/>
    <col min="7937" max="7947" width="0" style="398" hidden="1" customWidth="1"/>
    <col min="7948" max="7948" width="14.88671875" style="398" bestFit="1" customWidth="1"/>
    <col min="7949" max="7957" width="0" style="398" hidden="1" customWidth="1"/>
    <col min="7958" max="7958" width="10.44140625" style="398" customWidth="1"/>
    <col min="7959" max="8190" width="8.88671875" style="398"/>
    <col min="8191" max="8191" width="57.21875" style="398" bestFit="1" customWidth="1"/>
    <col min="8192" max="8192" width="10.6640625" style="398" bestFit="1" customWidth="1"/>
    <col min="8193" max="8203" width="0" style="398" hidden="1" customWidth="1"/>
    <col min="8204" max="8204" width="14.88671875" style="398" bestFit="1" customWidth="1"/>
    <col min="8205" max="8213" width="0" style="398" hidden="1" customWidth="1"/>
    <col min="8214" max="8214" width="10.44140625" style="398" customWidth="1"/>
    <col min="8215" max="8446" width="8.88671875" style="398"/>
    <col min="8447" max="8447" width="57.21875" style="398" bestFit="1" customWidth="1"/>
    <col min="8448" max="8448" width="10.6640625" style="398" bestFit="1" customWidth="1"/>
    <col min="8449" max="8459" width="0" style="398" hidden="1" customWidth="1"/>
    <col min="8460" max="8460" width="14.88671875" style="398" bestFit="1" customWidth="1"/>
    <col min="8461" max="8469" width="0" style="398" hidden="1" customWidth="1"/>
    <col min="8470" max="8470" width="10.44140625" style="398" customWidth="1"/>
    <col min="8471" max="8702" width="8.88671875" style="398"/>
    <col min="8703" max="8703" width="57.21875" style="398" bestFit="1" customWidth="1"/>
    <col min="8704" max="8704" width="10.6640625" style="398" bestFit="1" customWidth="1"/>
    <col min="8705" max="8715" width="0" style="398" hidden="1" customWidth="1"/>
    <col min="8716" max="8716" width="14.88671875" style="398" bestFit="1" customWidth="1"/>
    <col min="8717" max="8725" width="0" style="398" hidden="1" customWidth="1"/>
    <col min="8726" max="8726" width="10.44140625" style="398" customWidth="1"/>
    <col min="8727" max="8958" width="8.88671875" style="398"/>
    <col min="8959" max="8959" width="57.21875" style="398" bestFit="1" customWidth="1"/>
    <col min="8960" max="8960" width="10.6640625" style="398" bestFit="1" customWidth="1"/>
    <col min="8961" max="8971" width="0" style="398" hidden="1" customWidth="1"/>
    <col min="8972" max="8972" width="14.88671875" style="398" bestFit="1" customWidth="1"/>
    <col min="8973" max="8981" width="0" style="398" hidden="1" customWidth="1"/>
    <col min="8982" max="8982" width="10.44140625" style="398" customWidth="1"/>
    <col min="8983" max="9214" width="8.88671875" style="398"/>
    <col min="9215" max="9215" width="57.21875" style="398" bestFit="1" customWidth="1"/>
    <col min="9216" max="9216" width="10.6640625" style="398" bestFit="1" customWidth="1"/>
    <col min="9217" max="9227" width="0" style="398" hidden="1" customWidth="1"/>
    <col min="9228" max="9228" width="14.88671875" style="398" bestFit="1" customWidth="1"/>
    <col min="9229" max="9237" width="0" style="398" hidden="1" customWidth="1"/>
    <col min="9238" max="9238" width="10.44140625" style="398" customWidth="1"/>
    <col min="9239" max="9470" width="8.88671875" style="398"/>
    <col min="9471" max="9471" width="57.21875" style="398" bestFit="1" customWidth="1"/>
    <col min="9472" max="9472" width="10.6640625" style="398" bestFit="1" customWidth="1"/>
    <col min="9473" max="9483" width="0" style="398" hidden="1" customWidth="1"/>
    <col min="9484" max="9484" width="14.88671875" style="398" bestFit="1" customWidth="1"/>
    <col min="9485" max="9493" width="0" style="398" hidden="1" customWidth="1"/>
    <col min="9494" max="9494" width="10.44140625" style="398" customWidth="1"/>
    <col min="9495" max="9726" width="8.88671875" style="398"/>
    <col min="9727" max="9727" width="57.21875" style="398" bestFit="1" customWidth="1"/>
    <col min="9728" max="9728" width="10.6640625" style="398" bestFit="1" customWidth="1"/>
    <col min="9729" max="9739" width="0" style="398" hidden="1" customWidth="1"/>
    <col min="9740" max="9740" width="14.88671875" style="398" bestFit="1" customWidth="1"/>
    <col min="9741" max="9749" width="0" style="398" hidden="1" customWidth="1"/>
    <col min="9750" max="9750" width="10.44140625" style="398" customWidth="1"/>
    <col min="9751" max="9982" width="8.88671875" style="398"/>
    <col min="9983" max="9983" width="57.21875" style="398" bestFit="1" customWidth="1"/>
    <col min="9984" max="9984" width="10.6640625" style="398" bestFit="1" customWidth="1"/>
    <col min="9985" max="9995" width="0" style="398" hidden="1" customWidth="1"/>
    <col min="9996" max="9996" width="14.88671875" style="398" bestFit="1" customWidth="1"/>
    <col min="9997" max="10005" width="0" style="398" hidden="1" customWidth="1"/>
    <col min="10006" max="10006" width="10.44140625" style="398" customWidth="1"/>
    <col min="10007" max="10238" width="8.88671875" style="398"/>
    <col min="10239" max="10239" width="57.21875" style="398" bestFit="1" customWidth="1"/>
    <col min="10240" max="10240" width="10.6640625" style="398" bestFit="1" customWidth="1"/>
    <col min="10241" max="10251" width="0" style="398" hidden="1" customWidth="1"/>
    <col min="10252" max="10252" width="14.88671875" style="398" bestFit="1" customWidth="1"/>
    <col min="10253" max="10261" width="0" style="398" hidden="1" customWidth="1"/>
    <col min="10262" max="10262" width="10.44140625" style="398" customWidth="1"/>
    <col min="10263" max="10494" width="8.88671875" style="398"/>
    <col min="10495" max="10495" width="57.21875" style="398" bestFit="1" customWidth="1"/>
    <col min="10496" max="10496" width="10.6640625" style="398" bestFit="1" customWidth="1"/>
    <col min="10497" max="10507" width="0" style="398" hidden="1" customWidth="1"/>
    <col min="10508" max="10508" width="14.88671875" style="398" bestFit="1" customWidth="1"/>
    <col min="10509" max="10517" width="0" style="398" hidden="1" customWidth="1"/>
    <col min="10518" max="10518" width="10.44140625" style="398" customWidth="1"/>
    <col min="10519" max="10750" width="8.88671875" style="398"/>
    <col min="10751" max="10751" width="57.21875" style="398" bestFit="1" customWidth="1"/>
    <col min="10752" max="10752" width="10.6640625" style="398" bestFit="1" customWidth="1"/>
    <col min="10753" max="10763" width="0" style="398" hidden="1" customWidth="1"/>
    <col min="10764" max="10764" width="14.88671875" style="398" bestFit="1" customWidth="1"/>
    <col min="10765" max="10773" width="0" style="398" hidden="1" customWidth="1"/>
    <col min="10774" max="10774" width="10.44140625" style="398" customWidth="1"/>
    <col min="10775" max="11006" width="8.88671875" style="398"/>
    <col min="11007" max="11007" width="57.21875" style="398" bestFit="1" customWidth="1"/>
    <col min="11008" max="11008" width="10.6640625" style="398" bestFit="1" customWidth="1"/>
    <col min="11009" max="11019" width="0" style="398" hidden="1" customWidth="1"/>
    <col min="11020" max="11020" width="14.88671875" style="398" bestFit="1" customWidth="1"/>
    <col min="11021" max="11029" width="0" style="398" hidden="1" customWidth="1"/>
    <col min="11030" max="11030" width="10.44140625" style="398" customWidth="1"/>
    <col min="11031" max="11262" width="8.88671875" style="398"/>
    <col min="11263" max="11263" width="57.21875" style="398" bestFit="1" customWidth="1"/>
    <col min="11264" max="11264" width="10.6640625" style="398" bestFit="1" customWidth="1"/>
    <col min="11265" max="11275" width="0" style="398" hidden="1" customWidth="1"/>
    <col min="11276" max="11276" width="14.88671875" style="398" bestFit="1" customWidth="1"/>
    <col min="11277" max="11285" width="0" style="398" hidden="1" customWidth="1"/>
    <col min="11286" max="11286" width="10.44140625" style="398" customWidth="1"/>
    <col min="11287" max="11518" width="8.88671875" style="398"/>
    <col min="11519" max="11519" width="57.21875" style="398" bestFit="1" customWidth="1"/>
    <col min="11520" max="11520" width="10.6640625" style="398" bestFit="1" customWidth="1"/>
    <col min="11521" max="11531" width="0" style="398" hidden="1" customWidth="1"/>
    <col min="11532" max="11532" width="14.88671875" style="398" bestFit="1" customWidth="1"/>
    <col min="11533" max="11541" width="0" style="398" hidden="1" customWidth="1"/>
    <col min="11542" max="11542" width="10.44140625" style="398" customWidth="1"/>
    <col min="11543" max="11774" width="8.88671875" style="398"/>
    <col min="11775" max="11775" width="57.21875" style="398" bestFit="1" customWidth="1"/>
    <col min="11776" max="11776" width="10.6640625" style="398" bestFit="1" customWidth="1"/>
    <col min="11777" max="11787" width="0" style="398" hidden="1" customWidth="1"/>
    <col min="11788" max="11788" width="14.88671875" style="398" bestFit="1" customWidth="1"/>
    <col min="11789" max="11797" width="0" style="398" hidden="1" customWidth="1"/>
    <col min="11798" max="11798" width="10.44140625" style="398" customWidth="1"/>
    <col min="11799" max="12030" width="8.88671875" style="398"/>
    <col min="12031" max="12031" width="57.21875" style="398" bestFit="1" customWidth="1"/>
    <col min="12032" max="12032" width="10.6640625" style="398" bestFit="1" customWidth="1"/>
    <col min="12033" max="12043" width="0" style="398" hidden="1" customWidth="1"/>
    <col min="12044" max="12044" width="14.88671875" style="398" bestFit="1" customWidth="1"/>
    <col min="12045" max="12053" width="0" style="398" hidden="1" customWidth="1"/>
    <col min="12054" max="12054" width="10.44140625" style="398" customWidth="1"/>
    <col min="12055" max="12286" width="8.88671875" style="398"/>
    <col min="12287" max="12287" width="57.21875" style="398" bestFit="1" customWidth="1"/>
    <col min="12288" max="12288" width="10.6640625" style="398" bestFit="1" customWidth="1"/>
    <col min="12289" max="12299" width="0" style="398" hidden="1" customWidth="1"/>
    <col min="12300" max="12300" width="14.88671875" style="398" bestFit="1" customWidth="1"/>
    <col min="12301" max="12309" width="0" style="398" hidden="1" customWidth="1"/>
    <col min="12310" max="12310" width="10.44140625" style="398" customWidth="1"/>
    <col min="12311" max="12542" width="8.88671875" style="398"/>
    <col min="12543" max="12543" width="57.21875" style="398" bestFit="1" customWidth="1"/>
    <col min="12544" max="12544" width="10.6640625" style="398" bestFit="1" customWidth="1"/>
    <col min="12545" max="12555" width="0" style="398" hidden="1" customWidth="1"/>
    <col min="12556" max="12556" width="14.88671875" style="398" bestFit="1" customWidth="1"/>
    <col min="12557" max="12565" width="0" style="398" hidden="1" customWidth="1"/>
    <col min="12566" max="12566" width="10.44140625" style="398" customWidth="1"/>
    <col min="12567" max="12798" width="8.88671875" style="398"/>
    <col min="12799" max="12799" width="57.21875" style="398" bestFit="1" customWidth="1"/>
    <col min="12800" max="12800" width="10.6640625" style="398" bestFit="1" customWidth="1"/>
    <col min="12801" max="12811" width="0" style="398" hidden="1" customWidth="1"/>
    <col min="12812" max="12812" width="14.88671875" style="398" bestFit="1" customWidth="1"/>
    <col min="12813" max="12821" width="0" style="398" hidden="1" customWidth="1"/>
    <col min="12822" max="12822" width="10.44140625" style="398" customWidth="1"/>
    <col min="12823" max="13054" width="8.88671875" style="398"/>
    <col min="13055" max="13055" width="57.21875" style="398" bestFit="1" customWidth="1"/>
    <col min="13056" max="13056" width="10.6640625" style="398" bestFit="1" customWidth="1"/>
    <col min="13057" max="13067" width="0" style="398" hidden="1" customWidth="1"/>
    <col min="13068" max="13068" width="14.88671875" style="398" bestFit="1" customWidth="1"/>
    <col min="13069" max="13077" width="0" style="398" hidden="1" customWidth="1"/>
    <col min="13078" max="13078" width="10.44140625" style="398" customWidth="1"/>
    <col min="13079" max="13310" width="8.88671875" style="398"/>
    <col min="13311" max="13311" width="57.21875" style="398" bestFit="1" customWidth="1"/>
    <col min="13312" max="13312" width="10.6640625" style="398" bestFit="1" customWidth="1"/>
    <col min="13313" max="13323" width="0" style="398" hidden="1" customWidth="1"/>
    <col min="13324" max="13324" width="14.88671875" style="398" bestFit="1" customWidth="1"/>
    <col min="13325" max="13333" width="0" style="398" hidden="1" customWidth="1"/>
    <col min="13334" max="13334" width="10.44140625" style="398" customWidth="1"/>
    <col min="13335" max="13566" width="8.88671875" style="398"/>
    <col min="13567" max="13567" width="57.21875" style="398" bestFit="1" customWidth="1"/>
    <col min="13568" max="13568" width="10.6640625" style="398" bestFit="1" customWidth="1"/>
    <col min="13569" max="13579" width="0" style="398" hidden="1" customWidth="1"/>
    <col min="13580" max="13580" width="14.88671875" style="398" bestFit="1" customWidth="1"/>
    <col min="13581" max="13589" width="0" style="398" hidden="1" customWidth="1"/>
    <col min="13590" max="13590" width="10.44140625" style="398" customWidth="1"/>
    <col min="13591" max="13822" width="8.88671875" style="398"/>
    <col min="13823" max="13823" width="57.21875" style="398" bestFit="1" customWidth="1"/>
    <col min="13824" max="13824" width="10.6640625" style="398" bestFit="1" customWidth="1"/>
    <col min="13825" max="13835" width="0" style="398" hidden="1" customWidth="1"/>
    <col min="13836" max="13836" width="14.88671875" style="398" bestFit="1" customWidth="1"/>
    <col min="13837" max="13845" width="0" style="398" hidden="1" customWidth="1"/>
    <col min="13846" max="13846" width="10.44140625" style="398" customWidth="1"/>
    <col min="13847" max="14078" width="8.88671875" style="398"/>
    <col min="14079" max="14079" width="57.21875" style="398" bestFit="1" customWidth="1"/>
    <col min="14080" max="14080" width="10.6640625" style="398" bestFit="1" customWidth="1"/>
    <col min="14081" max="14091" width="0" style="398" hidden="1" customWidth="1"/>
    <col min="14092" max="14092" width="14.88671875" style="398" bestFit="1" customWidth="1"/>
    <col min="14093" max="14101" width="0" style="398" hidden="1" customWidth="1"/>
    <col min="14102" max="14102" width="10.44140625" style="398" customWidth="1"/>
    <col min="14103" max="14334" width="8.88671875" style="398"/>
    <col min="14335" max="14335" width="57.21875" style="398" bestFit="1" customWidth="1"/>
    <col min="14336" max="14336" width="10.6640625" style="398" bestFit="1" customWidth="1"/>
    <col min="14337" max="14347" width="0" style="398" hidden="1" customWidth="1"/>
    <col min="14348" max="14348" width="14.88671875" style="398" bestFit="1" customWidth="1"/>
    <col min="14349" max="14357" width="0" style="398" hidden="1" customWidth="1"/>
    <col min="14358" max="14358" width="10.44140625" style="398" customWidth="1"/>
    <col min="14359" max="14590" width="8.88671875" style="398"/>
    <col min="14591" max="14591" width="57.21875" style="398" bestFit="1" customWidth="1"/>
    <col min="14592" max="14592" width="10.6640625" style="398" bestFit="1" customWidth="1"/>
    <col min="14593" max="14603" width="0" style="398" hidden="1" customWidth="1"/>
    <col min="14604" max="14604" width="14.88671875" style="398" bestFit="1" customWidth="1"/>
    <col min="14605" max="14613" width="0" style="398" hidden="1" customWidth="1"/>
    <col min="14614" max="14614" width="10.44140625" style="398" customWidth="1"/>
    <col min="14615" max="14846" width="8.88671875" style="398"/>
    <col min="14847" max="14847" width="57.21875" style="398" bestFit="1" customWidth="1"/>
    <col min="14848" max="14848" width="10.6640625" style="398" bestFit="1" customWidth="1"/>
    <col min="14849" max="14859" width="0" style="398" hidden="1" customWidth="1"/>
    <col min="14860" max="14860" width="14.88671875" style="398" bestFit="1" customWidth="1"/>
    <col min="14861" max="14869" width="0" style="398" hidden="1" customWidth="1"/>
    <col min="14870" max="14870" width="10.44140625" style="398" customWidth="1"/>
    <col min="14871" max="15102" width="8.88671875" style="398"/>
    <col min="15103" max="15103" width="57.21875" style="398" bestFit="1" customWidth="1"/>
    <col min="15104" max="15104" width="10.6640625" style="398" bestFit="1" customWidth="1"/>
    <col min="15105" max="15115" width="0" style="398" hidden="1" customWidth="1"/>
    <col min="15116" max="15116" width="14.88671875" style="398" bestFit="1" customWidth="1"/>
    <col min="15117" max="15125" width="0" style="398" hidden="1" customWidth="1"/>
    <col min="15126" max="15126" width="10.44140625" style="398" customWidth="1"/>
    <col min="15127" max="15358" width="8.88671875" style="398"/>
    <col min="15359" max="15359" width="57.21875" style="398" bestFit="1" customWidth="1"/>
    <col min="15360" max="15360" width="10.6640625" style="398" bestFit="1" customWidth="1"/>
    <col min="15361" max="15371" width="0" style="398" hidden="1" customWidth="1"/>
    <col min="15372" max="15372" width="14.88671875" style="398" bestFit="1" customWidth="1"/>
    <col min="15373" max="15381" width="0" style="398" hidden="1" customWidth="1"/>
    <col min="15382" max="15382" width="10.44140625" style="398" customWidth="1"/>
    <col min="15383" max="15614" width="8.88671875" style="398"/>
    <col min="15615" max="15615" width="57.21875" style="398" bestFit="1" customWidth="1"/>
    <col min="15616" max="15616" width="10.6640625" style="398" bestFit="1" customWidth="1"/>
    <col min="15617" max="15627" width="0" style="398" hidden="1" customWidth="1"/>
    <col min="15628" max="15628" width="14.88671875" style="398" bestFit="1" customWidth="1"/>
    <col min="15629" max="15637" width="0" style="398" hidden="1" customWidth="1"/>
    <col min="15638" max="15638" width="10.44140625" style="398" customWidth="1"/>
    <col min="15639" max="15870" width="8.88671875" style="398"/>
    <col min="15871" max="15871" width="57.21875" style="398" bestFit="1" customWidth="1"/>
    <col min="15872" max="15872" width="10.6640625" style="398" bestFit="1" customWidth="1"/>
    <col min="15873" max="15883" width="0" style="398" hidden="1" customWidth="1"/>
    <col min="15884" max="15884" width="14.88671875" style="398" bestFit="1" customWidth="1"/>
    <col min="15885" max="15893" width="0" style="398" hidden="1" customWidth="1"/>
    <col min="15894" max="15894" width="10.44140625" style="398" customWidth="1"/>
    <col min="15895" max="16126" width="8.88671875" style="398"/>
    <col min="16127" max="16127" width="57.21875" style="398" bestFit="1" customWidth="1"/>
    <col min="16128" max="16128" width="10.6640625" style="398" bestFit="1" customWidth="1"/>
    <col min="16129" max="16139" width="0" style="398" hidden="1" customWidth="1"/>
    <col min="16140" max="16140" width="14.88671875" style="398" bestFit="1" customWidth="1"/>
    <col min="16141" max="16149" width="0" style="398" hidden="1" customWidth="1"/>
    <col min="16150" max="16150" width="10.44140625" style="398" customWidth="1"/>
    <col min="16151" max="16382" width="8.88671875" style="398"/>
    <col min="16383" max="16384" width="12.6640625" style="398" customWidth="1"/>
  </cols>
  <sheetData>
    <row r="1" spans="1:20" s="392" customFormat="1" ht="16.2">
      <c r="A1" s="603" t="s">
        <v>249</v>
      </c>
      <c r="B1" s="603"/>
      <c r="C1" s="604"/>
      <c r="D1" s="604"/>
      <c r="E1" s="604"/>
      <c r="F1" s="604"/>
      <c r="G1" s="604"/>
      <c r="H1" s="604"/>
      <c r="I1" s="604"/>
      <c r="J1" s="604"/>
      <c r="K1" s="604"/>
      <c r="L1" s="604"/>
      <c r="M1" s="604"/>
      <c r="N1" s="604"/>
      <c r="O1" s="604"/>
      <c r="Q1" s="393"/>
      <c r="R1" s="437"/>
      <c r="S1" s="438"/>
      <c r="T1" s="439"/>
    </row>
    <row r="2" spans="1:20" s="392" customFormat="1" ht="15.6">
      <c r="A2" s="605" t="s">
        <v>251</v>
      </c>
      <c r="B2" s="605"/>
      <c r="C2" s="606"/>
      <c r="D2" s="606"/>
      <c r="E2" s="606"/>
      <c r="F2" s="606"/>
      <c r="G2" s="606"/>
      <c r="H2" s="606"/>
      <c r="I2" s="606"/>
      <c r="J2" s="606"/>
      <c r="K2" s="606"/>
      <c r="L2" s="606"/>
      <c r="M2" s="606"/>
      <c r="N2" s="606"/>
      <c r="O2" s="606"/>
      <c r="Q2" s="393"/>
      <c r="R2" s="440"/>
      <c r="S2" s="441"/>
      <c r="T2" s="439"/>
    </row>
    <row r="3" spans="1:20" s="392" customFormat="1" ht="15.6">
      <c r="A3" s="607" t="str">
        <f>S4</f>
        <v>December 2018</v>
      </c>
      <c r="B3" s="607"/>
      <c r="C3" s="608"/>
      <c r="D3" s="608"/>
      <c r="E3" s="608"/>
      <c r="F3" s="608"/>
      <c r="G3" s="608"/>
      <c r="H3" s="608"/>
      <c r="I3" s="608"/>
      <c r="J3" s="608"/>
      <c r="K3" s="608"/>
      <c r="L3" s="608"/>
      <c r="M3" s="608"/>
      <c r="N3" s="608"/>
      <c r="O3" s="608"/>
      <c r="Q3" s="393"/>
      <c r="R3" s="440"/>
      <c r="S3" s="441"/>
      <c r="T3" s="439"/>
    </row>
    <row r="4" spans="1:20" s="392" customFormat="1">
      <c r="A4" s="394"/>
      <c r="B4" s="394"/>
      <c r="C4" s="390"/>
      <c r="D4" s="390"/>
      <c r="E4" s="390"/>
      <c r="F4" s="390"/>
      <c r="G4" s="390"/>
      <c r="H4" s="390"/>
      <c r="I4" s="395"/>
      <c r="J4" s="395"/>
      <c r="K4" s="395"/>
      <c r="L4" s="387"/>
      <c r="M4" s="387"/>
      <c r="N4" s="387"/>
      <c r="O4" s="387"/>
      <c r="Q4" s="393"/>
      <c r="R4" s="440" t="s">
        <v>337</v>
      </c>
      <c r="S4" s="441" t="str">
        <f>TEXT(T4,"mmmm yyyy")</f>
        <v>December 2018</v>
      </c>
      <c r="T4" s="442">
        <v>43465</v>
      </c>
    </row>
    <row r="5" spans="1:20">
      <c r="A5" s="396"/>
      <c r="B5" s="396"/>
      <c r="C5" s="390"/>
      <c r="D5" s="390"/>
      <c r="E5" s="390"/>
      <c r="F5" s="390"/>
      <c r="G5" s="390"/>
      <c r="H5" s="390"/>
      <c r="I5" s="397"/>
      <c r="J5" s="397"/>
      <c r="K5" s="397"/>
      <c r="L5" s="390"/>
      <c r="M5" s="390"/>
      <c r="N5" s="390"/>
      <c r="O5" s="390"/>
      <c r="R5" s="440" t="s">
        <v>338</v>
      </c>
      <c r="S5" s="441" t="str">
        <f>T5</f>
        <v>2018_04</v>
      </c>
      <c r="T5" s="443" t="s">
        <v>555</v>
      </c>
    </row>
    <row r="6" spans="1:20" ht="15.6">
      <c r="A6" s="103"/>
      <c r="B6" s="103"/>
      <c r="C6" s="426"/>
      <c r="D6" s="426"/>
      <c r="E6" s="426"/>
      <c r="F6" s="426"/>
      <c r="G6" s="426"/>
      <c r="H6" s="426"/>
      <c r="I6" s="426"/>
      <c r="J6" s="426"/>
      <c r="K6" s="426"/>
      <c r="L6" s="426"/>
      <c r="M6" s="426"/>
      <c r="N6" s="426"/>
      <c r="O6" s="426" t="str">
        <f>"FY "&amp;S6&amp;" YTD"</f>
        <v>FY 2018 YTD</v>
      </c>
      <c r="R6" s="440" t="s">
        <v>339</v>
      </c>
      <c r="S6" s="441" t="str">
        <f>T6</f>
        <v>2018</v>
      </c>
      <c r="T6" s="443" t="s">
        <v>340</v>
      </c>
    </row>
    <row r="7" spans="1:20" s="400" customFormat="1" ht="16.2" thickBot="1">
      <c r="A7" s="104"/>
      <c r="B7" s="104"/>
      <c r="C7" s="389" t="str">
        <f>"Sep 20"&amp;$S$10</f>
        <v>Sep 2017</v>
      </c>
      <c r="D7" s="389" t="str">
        <f>"Oct 20"&amp;$S$10</f>
        <v>Oct 2017</v>
      </c>
      <c r="E7" s="494" t="str">
        <f>"Nov 20"&amp;$S$10</f>
        <v>Nov 2017</v>
      </c>
      <c r="F7" s="412" t="str">
        <f>"Dec 20"&amp;$S$10</f>
        <v>Dec 2017</v>
      </c>
      <c r="G7" s="412" t="str">
        <f>"Jan "&amp;$S$6</f>
        <v>Jan 2018</v>
      </c>
      <c r="H7" s="412" t="str">
        <f>"Feb "&amp;$S$6</f>
        <v>Feb 2018</v>
      </c>
      <c r="I7" s="412" t="str">
        <f>"Mar "&amp;$S$6</f>
        <v>Mar 2018</v>
      </c>
      <c r="J7" s="412" t="str">
        <f>"Apr "&amp;$S$6</f>
        <v>Apr 2018</v>
      </c>
      <c r="K7" s="412" t="str">
        <f>"May "&amp;$S$6</f>
        <v>May 2018</v>
      </c>
      <c r="L7" s="412" t="str">
        <f>"Jun "&amp;$S$6</f>
        <v>Jun 2018</v>
      </c>
      <c r="M7" s="412" t="str">
        <f>"Jul "&amp;$S$6</f>
        <v>Jul 2018</v>
      </c>
      <c r="N7" s="412" t="str">
        <f>"Aug "&amp;$S$6</f>
        <v>Aug 2018</v>
      </c>
      <c r="O7" s="494" t="str">
        <f>"as of "&amp;S8</f>
        <v>as of 12/31/18</v>
      </c>
      <c r="Q7" s="399"/>
      <c r="R7" s="440" t="s">
        <v>341</v>
      </c>
      <c r="S7" s="441" t="str">
        <f>TEXT(T7,"mmmm-dd-yyyy")</f>
        <v>December-31-2018</v>
      </c>
      <c r="T7" s="442">
        <f>T4</f>
        <v>43465</v>
      </c>
    </row>
    <row r="8" spans="1:20" ht="16.2" thickTop="1">
      <c r="A8" s="103"/>
      <c r="B8" s="103"/>
      <c r="C8" s="97"/>
      <c r="D8" s="97"/>
      <c r="E8" s="97"/>
      <c r="F8" s="97"/>
      <c r="G8" s="97"/>
      <c r="H8" s="97"/>
      <c r="I8" s="105"/>
      <c r="J8" s="106"/>
      <c r="K8" s="106"/>
      <c r="L8" s="97"/>
      <c r="M8" s="97"/>
      <c r="N8" s="97"/>
      <c r="O8" s="97"/>
      <c r="R8" s="440" t="s">
        <v>341</v>
      </c>
      <c r="S8" s="441" t="str">
        <f>TEXT(T8,"mm/dd/yy")</f>
        <v>12/31/18</v>
      </c>
      <c r="T8" s="442">
        <f>T4</f>
        <v>43465</v>
      </c>
    </row>
    <row r="9" spans="1:20" ht="16.2" thickBot="1">
      <c r="A9" s="415" t="s">
        <v>252</v>
      </c>
      <c r="B9" s="444"/>
      <c r="C9" s="98">
        <v>0</v>
      </c>
      <c r="D9" s="99">
        <f>C9</f>
        <v>0</v>
      </c>
      <c r="E9" s="99">
        <f t="shared" ref="E9:N9" si="0">D9</f>
        <v>0</v>
      </c>
      <c r="F9" s="99">
        <f t="shared" si="0"/>
        <v>0</v>
      </c>
      <c r="G9" s="99">
        <f t="shared" si="0"/>
        <v>0</v>
      </c>
      <c r="H9" s="99">
        <f t="shared" si="0"/>
        <v>0</v>
      </c>
      <c r="I9" s="99">
        <f t="shared" si="0"/>
        <v>0</v>
      </c>
      <c r="J9" s="99">
        <f t="shared" si="0"/>
        <v>0</v>
      </c>
      <c r="K9" s="99">
        <f t="shared" si="0"/>
        <v>0</v>
      </c>
      <c r="L9" s="99">
        <f t="shared" si="0"/>
        <v>0</v>
      </c>
      <c r="M9" s="99">
        <f t="shared" si="0"/>
        <v>0</v>
      </c>
      <c r="N9" s="99">
        <f t="shared" si="0"/>
        <v>0</v>
      </c>
      <c r="O9" s="99">
        <f>C9</f>
        <v>0</v>
      </c>
      <c r="R9" s="440" t="s">
        <v>339</v>
      </c>
      <c r="S9" s="441">
        <f>T9</f>
        <v>18</v>
      </c>
      <c r="T9" s="443">
        <v>18</v>
      </c>
    </row>
    <row r="10" spans="1:20" ht="15.6">
      <c r="A10" s="103"/>
      <c r="B10" s="103"/>
      <c r="C10" s="97"/>
      <c r="D10" s="97"/>
      <c r="E10" s="97"/>
      <c r="F10" s="97"/>
      <c r="G10" s="97"/>
      <c r="H10" s="97"/>
      <c r="I10" s="105"/>
      <c r="J10" s="105"/>
      <c r="K10" s="105"/>
      <c r="L10" s="97"/>
      <c r="M10" s="97"/>
      <c r="N10" s="97"/>
      <c r="O10" s="97"/>
      <c r="R10" s="445" t="s">
        <v>342</v>
      </c>
      <c r="S10" s="446">
        <f>T10</f>
        <v>17</v>
      </c>
      <c r="T10" s="447">
        <f>T9-1</f>
        <v>17</v>
      </c>
    </row>
    <row r="11" spans="1:20" ht="15.6">
      <c r="A11" s="495" t="s">
        <v>248</v>
      </c>
      <c r="B11" s="495" t="s">
        <v>343</v>
      </c>
      <c r="C11" s="97"/>
      <c r="D11" s="97"/>
      <c r="E11" s="97"/>
      <c r="F11" s="97"/>
      <c r="G11" s="97"/>
      <c r="H11" s="97"/>
      <c r="I11" s="105"/>
      <c r="J11" s="105"/>
      <c r="K11" s="105"/>
      <c r="L11" s="97"/>
      <c r="M11" s="97"/>
      <c r="N11" s="97"/>
      <c r="O11" s="97"/>
    </row>
    <row r="12" spans="1:20" ht="15.6">
      <c r="A12" s="103"/>
      <c r="B12" s="103"/>
      <c r="C12" s="97"/>
      <c r="D12" s="97"/>
      <c r="E12" s="97"/>
      <c r="F12" s="97"/>
      <c r="G12" s="97"/>
      <c r="H12" s="97"/>
      <c r="I12" s="105"/>
      <c r="J12" s="105"/>
      <c r="K12" s="105"/>
      <c r="L12" s="97"/>
      <c r="M12" s="97"/>
      <c r="N12" s="97"/>
      <c r="O12" s="97"/>
    </row>
    <row r="13" spans="1:20" ht="15.6">
      <c r="A13" s="500" t="s">
        <v>549</v>
      </c>
      <c r="B13" s="448" t="s">
        <v>24</v>
      </c>
      <c r="C13" s="102">
        <v>1258.55</v>
      </c>
      <c r="D13" s="108">
        <v>1581.52</v>
      </c>
      <c r="E13" s="102">
        <v>1608.47</v>
      </c>
      <c r="F13" s="102">
        <v>37569</v>
      </c>
      <c r="G13" s="102"/>
      <c r="H13" s="102"/>
      <c r="I13" s="102"/>
      <c r="J13" s="102"/>
      <c r="K13" s="102"/>
      <c r="L13" s="102"/>
      <c r="M13" s="102"/>
      <c r="N13" s="102"/>
      <c r="O13" s="102">
        <f>ROUND(SUM(C13:N13),0)</f>
        <v>42018</v>
      </c>
      <c r="P13" s="401"/>
    </row>
    <row r="14" spans="1:20" ht="15.6">
      <c r="A14" s="500" t="s">
        <v>550</v>
      </c>
      <c r="B14" s="448" t="s">
        <v>25</v>
      </c>
      <c r="C14" s="102">
        <v>4751.97</v>
      </c>
      <c r="D14" s="108">
        <v>8101.83</v>
      </c>
      <c r="E14" s="102">
        <v>7067.9</v>
      </c>
      <c r="F14" s="102">
        <v>3552.06</v>
      </c>
      <c r="G14" s="102"/>
      <c r="H14" s="102"/>
      <c r="I14" s="102"/>
      <c r="J14" s="102"/>
      <c r="K14" s="102"/>
      <c r="L14" s="102"/>
      <c r="M14" s="102"/>
      <c r="N14" s="102"/>
      <c r="O14" s="102">
        <f t="shared" ref="O14:O18" si="1">ROUND(SUM(C14:N14),0)</f>
        <v>23474</v>
      </c>
    </row>
    <row r="15" spans="1:20" ht="15.6">
      <c r="A15" s="501" t="s">
        <v>551</v>
      </c>
      <c r="B15" s="449" t="s">
        <v>24</v>
      </c>
      <c r="C15" s="102"/>
      <c r="D15" s="108"/>
      <c r="E15" s="102">
        <v>27514</v>
      </c>
      <c r="F15" s="102">
        <v>15000.14</v>
      </c>
      <c r="G15" s="102"/>
      <c r="H15" s="102"/>
      <c r="I15" s="102"/>
      <c r="J15" s="102"/>
      <c r="K15" s="102"/>
      <c r="L15" s="102"/>
      <c r="M15" s="102"/>
      <c r="N15" s="102"/>
      <c r="O15" s="102">
        <f t="shared" si="1"/>
        <v>42514</v>
      </c>
    </row>
    <row r="16" spans="1:20" ht="15.6">
      <c r="A16" s="500" t="s">
        <v>552</v>
      </c>
      <c r="B16" s="448" t="s">
        <v>331</v>
      </c>
      <c r="C16" s="102">
        <v>3017.99</v>
      </c>
      <c r="D16" s="108">
        <v>2182.65</v>
      </c>
      <c r="E16" s="102">
        <v>2251.59</v>
      </c>
      <c r="F16" s="102">
        <v>1202.67</v>
      </c>
      <c r="G16" s="102"/>
      <c r="H16" s="102"/>
      <c r="I16" s="102"/>
      <c r="J16" s="102"/>
      <c r="K16" s="102"/>
      <c r="L16" s="102"/>
      <c r="M16" s="102"/>
      <c r="N16" s="102"/>
      <c r="O16" s="102">
        <f t="shared" si="1"/>
        <v>8655</v>
      </c>
    </row>
    <row r="17" spans="1:15" ht="15.6">
      <c r="A17" s="500" t="s">
        <v>553</v>
      </c>
      <c r="B17" s="448" t="s">
        <v>104</v>
      </c>
      <c r="C17" s="102"/>
      <c r="D17" s="108"/>
      <c r="E17" s="102">
        <v>64194.47</v>
      </c>
      <c r="F17" s="102"/>
      <c r="G17" s="102"/>
      <c r="H17" s="102"/>
      <c r="I17" s="102"/>
      <c r="K17" s="102"/>
      <c r="L17" s="102"/>
      <c r="M17" s="102"/>
      <c r="N17" s="102"/>
      <c r="O17" s="102">
        <f t="shared" si="1"/>
        <v>64194</v>
      </c>
    </row>
    <row r="18" spans="1:15" ht="15.6">
      <c r="A18" s="501" t="s">
        <v>554</v>
      </c>
      <c r="B18" s="449" t="s">
        <v>581</v>
      </c>
      <c r="C18" s="102">
        <v>1775</v>
      </c>
      <c r="D18" s="108"/>
      <c r="E18" s="102">
        <v>5864.41</v>
      </c>
      <c r="F18" s="102">
        <v>20284.59</v>
      </c>
      <c r="G18" s="102"/>
      <c r="H18" s="102"/>
      <c r="I18" s="102"/>
      <c r="J18" s="102"/>
      <c r="K18" s="102"/>
      <c r="L18" s="102"/>
      <c r="M18" s="102"/>
      <c r="N18" s="102"/>
      <c r="O18" s="102">
        <f t="shared" si="1"/>
        <v>27924</v>
      </c>
    </row>
    <row r="19" spans="1:15" ht="15.6">
      <c r="A19" s="103"/>
      <c r="B19" s="448"/>
      <c r="C19" s="97"/>
      <c r="D19" s="97"/>
      <c r="E19" s="97"/>
      <c r="F19" s="97"/>
      <c r="G19" s="97"/>
      <c r="H19" s="97"/>
      <c r="I19" s="105"/>
      <c r="J19" s="105"/>
      <c r="K19" s="105"/>
      <c r="L19" s="97"/>
      <c r="M19" s="97"/>
      <c r="N19" s="97"/>
      <c r="O19" s="97"/>
    </row>
    <row r="20" spans="1:15" ht="15.6">
      <c r="A20" s="496" t="s">
        <v>247</v>
      </c>
      <c r="B20" s="496"/>
      <c r="C20" s="100">
        <f t="shared" ref="C20:K20" si="2">SUM(C13:C19)</f>
        <v>10803.51</v>
      </c>
      <c r="D20" s="100">
        <f t="shared" si="2"/>
        <v>11866</v>
      </c>
      <c r="E20" s="100">
        <f t="shared" si="2"/>
        <v>108500.84</v>
      </c>
      <c r="F20" s="100">
        <f t="shared" si="2"/>
        <v>77608.459999999992</v>
      </c>
      <c r="G20" s="100">
        <f t="shared" si="2"/>
        <v>0</v>
      </c>
      <c r="H20" s="100">
        <f t="shared" si="2"/>
        <v>0</v>
      </c>
      <c r="I20" s="100">
        <f t="shared" si="2"/>
        <v>0</v>
      </c>
      <c r="J20" s="100">
        <f t="shared" si="2"/>
        <v>0</v>
      </c>
      <c r="K20" s="100">
        <f t="shared" si="2"/>
        <v>0</v>
      </c>
      <c r="L20" s="100">
        <f>ROUND((SUM(L13:L19)),0)</f>
        <v>0</v>
      </c>
      <c r="M20" s="100">
        <f>ROUND((SUM(M13:M19)),0)</f>
        <v>0</v>
      </c>
      <c r="N20" s="100">
        <f>ROUND((SUM(N13:N19)),0)</f>
        <v>0</v>
      </c>
      <c r="O20" s="100">
        <f>SUM(C20:N20)</f>
        <v>208778.81</v>
      </c>
    </row>
    <row r="21" spans="1:15" ht="15.6">
      <c r="A21" s="103"/>
      <c r="B21" s="103"/>
      <c r="C21" s="97"/>
      <c r="D21" s="97"/>
      <c r="E21" s="97"/>
      <c r="F21" s="97"/>
      <c r="G21" s="97"/>
      <c r="H21" s="97"/>
      <c r="I21" s="111"/>
      <c r="J21" s="111"/>
      <c r="K21" s="111"/>
      <c r="L21" s="97"/>
      <c r="M21" s="97"/>
      <c r="N21" s="97"/>
      <c r="O21" s="97"/>
    </row>
    <row r="22" spans="1:15" ht="15.6">
      <c r="A22" s="495" t="s">
        <v>246</v>
      </c>
      <c r="B22" s="495"/>
      <c r="C22" s="97"/>
      <c r="D22" s="97"/>
      <c r="E22" s="97"/>
      <c r="F22" s="97"/>
      <c r="G22" s="97"/>
      <c r="H22" s="97"/>
      <c r="I22" s="111"/>
      <c r="J22" s="111"/>
      <c r="K22" s="111"/>
      <c r="L22" s="97"/>
      <c r="M22" s="97"/>
      <c r="N22" s="97"/>
      <c r="O22" s="97"/>
    </row>
    <row r="23" spans="1:15" ht="15.6">
      <c r="A23" s="112"/>
      <c r="B23" s="112"/>
      <c r="C23" s="97"/>
      <c r="D23" s="97"/>
      <c r="E23" s="97"/>
      <c r="F23" s="97"/>
      <c r="G23" s="97"/>
      <c r="H23" s="97"/>
      <c r="I23" s="111"/>
      <c r="J23" s="111"/>
      <c r="K23" s="111"/>
      <c r="L23" s="97"/>
      <c r="M23" s="97"/>
      <c r="N23" s="97"/>
      <c r="O23" s="97"/>
    </row>
    <row r="24" spans="1:15" ht="15.6">
      <c r="A24" s="101" t="s">
        <v>250</v>
      </c>
      <c r="B24" s="101"/>
      <c r="C24" s="97">
        <f>-C20</f>
        <v>-10803.51</v>
      </c>
      <c r="D24" s="97">
        <f t="shared" ref="D24:K24" si="3">-D20</f>
        <v>-11866</v>
      </c>
      <c r="E24" s="97">
        <f t="shared" si="3"/>
        <v>-108500.84</v>
      </c>
      <c r="F24" s="97">
        <f t="shared" si="3"/>
        <v>-77608.459999999992</v>
      </c>
      <c r="G24" s="97">
        <f t="shared" si="3"/>
        <v>0</v>
      </c>
      <c r="H24" s="97">
        <f t="shared" si="3"/>
        <v>0</v>
      </c>
      <c r="I24" s="97">
        <f t="shared" si="3"/>
        <v>0</v>
      </c>
      <c r="J24" s="97">
        <f t="shared" si="3"/>
        <v>0</v>
      </c>
      <c r="K24" s="97">
        <f t="shared" si="3"/>
        <v>0</v>
      </c>
      <c r="L24" s="97">
        <f t="shared" ref="L24:N24" si="4">ROUND(-L20,0)</f>
        <v>0</v>
      </c>
      <c r="M24" s="97">
        <f t="shared" si="4"/>
        <v>0</v>
      </c>
      <c r="N24" s="97">
        <f t="shared" si="4"/>
        <v>0</v>
      </c>
      <c r="O24" s="97">
        <f>ROUND(SUM(C24:N24),0)</f>
        <v>-208779</v>
      </c>
    </row>
    <row r="25" spans="1:15" ht="15.6">
      <c r="A25" s="112"/>
      <c r="B25" s="112"/>
      <c r="C25" s="97"/>
      <c r="D25" s="97"/>
      <c r="E25" s="97"/>
      <c r="F25" s="97"/>
      <c r="G25" s="97"/>
      <c r="H25" s="97"/>
      <c r="I25" s="111"/>
      <c r="J25" s="111"/>
      <c r="K25" s="111"/>
      <c r="L25" s="97"/>
      <c r="M25" s="97"/>
      <c r="N25" s="97"/>
      <c r="O25" s="97"/>
    </row>
    <row r="26" spans="1:15" ht="15.6">
      <c r="A26" s="112"/>
      <c r="B26" s="112"/>
      <c r="C26" s="97"/>
      <c r="D26" s="97"/>
      <c r="E26" s="97"/>
      <c r="F26" s="97"/>
      <c r="G26" s="97"/>
      <c r="H26" s="97"/>
      <c r="I26" s="111"/>
      <c r="J26" s="111"/>
      <c r="K26" s="111"/>
      <c r="L26" s="97"/>
      <c r="M26" s="97"/>
      <c r="N26" s="97"/>
      <c r="O26" s="97"/>
    </row>
    <row r="27" spans="1:15" ht="15.6">
      <c r="A27" s="495" t="s">
        <v>245</v>
      </c>
      <c r="B27" s="495"/>
      <c r="C27" s="100">
        <f>ROUND(SUM(C23:C26),0)</f>
        <v>-10804</v>
      </c>
      <c r="D27" s="100">
        <f t="shared" ref="D27:N27" si="5">ROUND(SUM(D23:D26),0)</f>
        <v>-11866</v>
      </c>
      <c r="E27" s="100">
        <f>ROUND(SUM(E23:E26),0)</f>
        <v>-108501</v>
      </c>
      <c r="F27" s="100">
        <f t="shared" si="5"/>
        <v>-77608</v>
      </c>
      <c r="G27" s="100">
        <f t="shared" si="5"/>
        <v>0</v>
      </c>
      <c r="H27" s="100">
        <f t="shared" si="5"/>
        <v>0</v>
      </c>
      <c r="I27" s="100">
        <f t="shared" si="5"/>
        <v>0</v>
      </c>
      <c r="J27" s="100">
        <f t="shared" si="5"/>
        <v>0</v>
      </c>
      <c r="K27" s="100">
        <f t="shared" si="5"/>
        <v>0</v>
      </c>
      <c r="L27" s="100">
        <f t="shared" si="5"/>
        <v>0</v>
      </c>
      <c r="M27" s="100">
        <f t="shared" si="5"/>
        <v>0</v>
      </c>
      <c r="N27" s="100">
        <f t="shared" si="5"/>
        <v>0</v>
      </c>
      <c r="O27" s="100">
        <f>SUM(O23:O26)</f>
        <v>-208779</v>
      </c>
    </row>
    <row r="28" spans="1:15" ht="15.6">
      <c r="A28" s="103"/>
      <c r="B28" s="103"/>
      <c r="C28" s="97"/>
      <c r="D28" s="97"/>
      <c r="E28" s="97"/>
      <c r="F28" s="97"/>
      <c r="G28" s="97"/>
      <c r="H28" s="97"/>
      <c r="I28" s="111"/>
      <c r="J28" s="111"/>
      <c r="K28" s="111"/>
      <c r="L28" s="97"/>
      <c r="M28" s="97"/>
      <c r="N28" s="97"/>
      <c r="O28" s="97"/>
    </row>
    <row r="29" spans="1:15" ht="16.2" thickBot="1">
      <c r="A29" s="415" t="s">
        <v>244</v>
      </c>
      <c r="B29" s="415"/>
      <c r="C29" s="419">
        <f t="shared" ref="C29:O29" si="6">ROUND(+C9+C20+C27,0)</f>
        <v>0</v>
      </c>
      <c r="D29" s="419">
        <f t="shared" si="6"/>
        <v>0</v>
      </c>
      <c r="E29" s="419">
        <f t="shared" si="6"/>
        <v>0</v>
      </c>
      <c r="F29" s="419">
        <f t="shared" si="6"/>
        <v>0</v>
      </c>
      <c r="G29" s="419">
        <f t="shared" si="6"/>
        <v>0</v>
      </c>
      <c r="H29" s="419">
        <f t="shared" si="6"/>
        <v>0</v>
      </c>
      <c r="I29" s="419">
        <f t="shared" si="6"/>
        <v>0</v>
      </c>
      <c r="J29" s="419">
        <f t="shared" si="6"/>
        <v>0</v>
      </c>
      <c r="K29" s="419">
        <f t="shared" si="6"/>
        <v>0</v>
      </c>
      <c r="L29" s="419">
        <f t="shared" si="6"/>
        <v>0</v>
      </c>
      <c r="M29" s="419">
        <f t="shared" si="6"/>
        <v>0</v>
      </c>
      <c r="N29" s="419">
        <f t="shared" si="6"/>
        <v>0</v>
      </c>
      <c r="O29" s="419">
        <f t="shared" si="6"/>
        <v>0</v>
      </c>
    </row>
    <row r="30" spans="1:15" ht="15.6">
      <c r="A30" s="113"/>
      <c r="B30" s="113"/>
      <c r="C30" s="96"/>
      <c r="D30" s="96"/>
      <c r="E30" s="96"/>
      <c r="F30" s="96"/>
      <c r="G30" s="96"/>
      <c r="H30" s="96"/>
      <c r="I30" s="96"/>
      <c r="J30" s="96"/>
      <c r="K30" s="96"/>
      <c r="L30" s="96"/>
      <c r="M30" s="96"/>
      <c r="N30" s="96"/>
      <c r="O30" s="96"/>
    </row>
    <row r="31" spans="1:15" ht="15.6">
      <c r="A31" s="113"/>
      <c r="B31" s="113"/>
      <c r="C31" s="96"/>
      <c r="D31" s="96"/>
      <c r="E31" s="96"/>
      <c r="F31" s="96"/>
      <c r="G31" s="96"/>
      <c r="H31" s="96"/>
      <c r="I31" s="96"/>
      <c r="J31" s="96"/>
      <c r="K31" s="96"/>
      <c r="L31" s="96"/>
      <c r="M31" s="96"/>
      <c r="N31" s="96"/>
      <c r="O31" s="96"/>
    </row>
    <row r="32" spans="1:15" ht="15.6">
      <c r="A32" s="113"/>
      <c r="B32" s="113"/>
      <c r="C32" s="96"/>
      <c r="D32" s="96"/>
      <c r="E32" s="96"/>
      <c r="F32" s="96"/>
      <c r="G32" s="96"/>
      <c r="H32" s="96"/>
      <c r="I32" s="96"/>
      <c r="J32" s="96"/>
      <c r="K32" s="96"/>
      <c r="L32" s="96"/>
      <c r="M32" s="96"/>
      <c r="N32" s="96"/>
      <c r="O32" s="96"/>
    </row>
    <row r="33" spans="1:15" ht="15.6">
      <c r="A33" s="113"/>
      <c r="B33" s="113"/>
      <c r="C33" s="96"/>
      <c r="D33" s="96"/>
      <c r="E33" s="96"/>
      <c r="F33" s="96"/>
      <c r="G33" s="96"/>
      <c r="H33" s="96"/>
      <c r="I33" s="96"/>
      <c r="J33" s="96"/>
      <c r="K33" s="96"/>
      <c r="L33" s="96"/>
      <c r="M33" s="96"/>
      <c r="N33" s="96"/>
      <c r="O33" s="96"/>
    </row>
    <row r="34" spans="1:15" ht="15.6">
      <c r="A34" s="113"/>
      <c r="B34" s="113"/>
      <c r="C34" s="96"/>
      <c r="D34" s="96"/>
      <c r="E34" s="96"/>
      <c r="F34" s="96"/>
      <c r="G34" s="96"/>
      <c r="H34" s="96"/>
      <c r="I34" s="96"/>
      <c r="J34" s="96"/>
      <c r="K34" s="96"/>
      <c r="L34" s="96"/>
      <c r="M34" s="96"/>
      <c r="N34" s="96"/>
      <c r="O34" s="96"/>
    </row>
    <row r="35" spans="1:15" ht="15.6">
      <c r="A35" s="113"/>
      <c r="B35" s="113"/>
      <c r="C35" s="96"/>
      <c r="D35" s="96"/>
      <c r="E35" s="96"/>
      <c r="F35" s="96"/>
      <c r="G35" s="96"/>
      <c r="H35" s="96"/>
      <c r="I35" s="96"/>
      <c r="J35" s="96"/>
      <c r="K35" s="96"/>
      <c r="L35" s="96"/>
      <c r="M35" s="96"/>
      <c r="N35" s="96"/>
      <c r="O35" s="96"/>
    </row>
    <row r="36" spans="1:15" ht="15.6">
      <c r="A36" s="113"/>
      <c r="B36" s="113"/>
      <c r="C36" s="96"/>
      <c r="D36" s="114"/>
      <c r="E36" s="96"/>
      <c r="F36" s="96"/>
      <c r="G36" s="96"/>
      <c r="H36" s="96"/>
      <c r="I36" s="96"/>
      <c r="J36" s="96"/>
      <c r="K36" s="96"/>
      <c r="L36" s="96"/>
      <c r="M36" s="96"/>
      <c r="N36" s="96"/>
      <c r="O36" s="96"/>
    </row>
    <row r="37" spans="1:15" ht="15.6">
      <c r="A37" s="113"/>
      <c r="B37" s="113"/>
      <c r="C37" s="96"/>
      <c r="D37" s="114"/>
      <c r="E37" s="96"/>
      <c r="F37" s="96"/>
      <c r="G37" s="96"/>
      <c r="H37" s="96"/>
      <c r="I37" s="96"/>
      <c r="J37" s="96"/>
      <c r="K37" s="96"/>
      <c r="L37" s="96"/>
      <c r="M37" s="96"/>
      <c r="N37" s="96"/>
      <c r="O37" s="96"/>
    </row>
    <row r="38" spans="1:15" ht="15.6">
      <c r="A38" s="113"/>
      <c r="B38" s="113"/>
      <c r="C38" s="96"/>
      <c r="D38" s="114"/>
      <c r="E38" s="96"/>
      <c r="F38" s="96"/>
      <c r="G38" s="96"/>
      <c r="H38" s="96"/>
      <c r="I38" s="96"/>
      <c r="J38" s="96"/>
      <c r="K38" s="96"/>
      <c r="L38" s="96"/>
      <c r="M38" s="96"/>
      <c r="N38" s="96"/>
      <c r="O38" s="96"/>
    </row>
    <row r="39" spans="1:15">
      <c r="D39" s="402"/>
    </row>
    <row r="40" spans="1:15">
      <c r="D40" s="402"/>
    </row>
    <row r="41" spans="1:15">
      <c r="D41" s="402"/>
    </row>
    <row r="42" spans="1:15">
      <c r="D42" s="402"/>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Schedule 1</vt:lpstr>
      <vt:lpstr>Schedule 1a</vt:lpstr>
      <vt:lpstr>Schedule 1b</vt:lpstr>
      <vt:lpstr>Schedule 2</vt:lpstr>
      <vt:lpstr>Schedule 3</vt:lpstr>
      <vt:lpstr>Schedule 4</vt:lpstr>
      <vt:lpstr>Schedule 5</vt:lpstr>
      <vt:lpstr>Schedule 6</vt:lpstr>
      <vt:lpstr>Fund 0666</vt:lpstr>
      <vt:lpstr>Fund 8093</vt:lpstr>
      <vt:lpstr>Fund 0802</vt:lpstr>
      <vt:lpstr>Schedule 8</vt:lpstr>
      <vt:lpstr>Footnotes to Schedule 7</vt:lpstr>
      <vt:lpstr>Schedule 9</vt:lpstr>
      <vt:lpstr>Schedule 10</vt:lpstr>
      <vt:lpstr>Schedule 11</vt:lpstr>
      <vt:lpstr>Data</vt:lpstr>
      <vt:lpstr>'Footnotes to Schedule 7'!Print_Area</vt:lpstr>
      <vt:lpstr>'Fund 0666'!Print_Area</vt:lpstr>
      <vt:lpstr>'Fund 0802'!Print_Area</vt:lpstr>
      <vt:lpstr>'Fund 8093'!Print_Area</vt:lpstr>
      <vt:lpstr>'Schedule 1'!Print_Area</vt:lpstr>
      <vt:lpstr>'Schedule 1b'!Print_Area</vt:lpstr>
      <vt:lpstr>'Schedule 2'!Print_Area</vt:lpstr>
      <vt:lpstr>'Schedule 4'!Print_Area</vt:lpstr>
      <vt:lpstr>'Schedule 5'!Print_Area</vt:lpstr>
      <vt:lpstr>'Schedule 6'!Print_Area</vt:lpstr>
      <vt:lpstr>'Schedule 8'!Print_Area</vt:lpstr>
      <vt:lpstr>'Schedule 9'!Print_Area</vt:lpstr>
      <vt:lpstr>'Schedule 1'!Print_Titles</vt:lpstr>
      <vt:lpstr>'Schedule 1a'!Print_Titles</vt:lpstr>
      <vt:lpstr>'Schedule 1b'!Print_Titles</vt:lpstr>
      <vt:lpstr>'Schedule 2'!Print_Titles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Landscape</dc:title>
  <dc:subject>Monthly Financial Report Data</dc:subject>
  <dc:creator>Zhou,Joe (DFPS)</dc:creator>
  <cp:lastModifiedBy>Berdoll,Chad (DFPS)</cp:lastModifiedBy>
  <cp:lastPrinted>2018-02-02T21:48:09Z</cp:lastPrinted>
  <dcterms:created xsi:type="dcterms:W3CDTF">2007-10-30T15:19:17Z</dcterms:created>
  <dcterms:modified xsi:type="dcterms:W3CDTF">2018-02-02T22:52:53Z</dcterms:modified>
</cp:coreProperties>
</file>