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micham\Downloads\"/>
    </mc:Choice>
  </mc:AlternateContent>
  <xr:revisionPtr revIDLastSave="0" documentId="13_ncr:1_{EECDD7C1-0944-40A0-B7BE-D545E7A98AAB}" xr6:coauthVersionLast="36" xr6:coauthVersionMax="36" xr10:uidLastSave="{00000000-0000-0000-0000-000000000000}"/>
  <bookViews>
    <workbookView xWindow="216" yWindow="792" windowWidth="16896" windowHeight="5472" xr2:uid="{00000000-000D-0000-FFFF-FFFF00000000}"/>
  </bookViews>
  <sheets>
    <sheet name="Table of Contents" sheetId="13" r:id="rId1"/>
    <sheet name="Section A" sheetId="1" r:id="rId2"/>
    <sheet name="Section B" sheetId="4" r:id="rId3"/>
    <sheet name="Section C" sheetId="9" r:id="rId4"/>
    <sheet name="Section A Appendix" sheetId="5" r:id="rId5"/>
    <sheet name="Section B Appendix" sheetId="7" r:id="rId6"/>
    <sheet name="Section C Appendix" sheetId="10" r:id="rId7"/>
    <sheet name="Sections D, E, and F" sheetId="12" r:id="rId8"/>
    <sheet name="Notes about Report Populations" sheetId="11" r:id="rId9"/>
  </sheets>
  <definedNames>
    <definedName name="ColumnTitle_SectionA">'Section A'!$A$2</definedName>
    <definedName name="ColumnTitle_SectionA_Apdx">'Section A Appendix'!$A$2</definedName>
    <definedName name="ColumnTitle_SectionB">'Section B'!$A$2</definedName>
    <definedName name="ColumnTitle_SectionB_Apdx">'Section B Appendix'!$A$2</definedName>
    <definedName name="ColumnTitle_SectionC">'Section C'!$A$2</definedName>
    <definedName name="ColumnTitle_SectionC_Apdx">'Section C Appendix'!$A$2</definedName>
    <definedName name="_xlnm.Print_Area" localSheetId="1">'Section A'!$A$1:$H$96</definedName>
    <definedName name="_xlnm.Print_Area" localSheetId="4">'Section A Appendix'!$A$1:$R$96</definedName>
    <definedName name="_xlnm.Print_Area" localSheetId="2">'Section B'!$A$1:$H$60</definedName>
    <definedName name="_xlnm.Print_Area" localSheetId="5">'Section B Appendix'!$A$1:$R$60</definedName>
    <definedName name="_xlnm.Print_Area" localSheetId="7">'Sections D, E, and F'!$A$1:$H$80</definedName>
    <definedName name="_xlnm.Print_Titles" localSheetId="1">'Section A'!$1:$2</definedName>
    <definedName name="_xlnm.Print_Titles" localSheetId="4">'Section A Appendix'!$A:$C</definedName>
    <definedName name="_xlnm.Print_Titles" localSheetId="5">'Section B Appendix'!$A:$C</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0" i="12" l="1"/>
  <c r="H69" i="12"/>
  <c r="H66" i="12"/>
  <c r="H65" i="12"/>
  <c r="H64" i="12"/>
  <c r="H63" i="12"/>
  <c r="H62" i="12"/>
  <c r="F61" i="12"/>
  <c r="F70" i="12" s="1"/>
  <c r="E61" i="12"/>
  <c r="E70" i="12" s="1"/>
  <c r="D61" i="12"/>
  <c r="D70" i="12" s="1"/>
  <c r="C61" i="12"/>
  <c r="C70" i="12" s="1"/>
  <c r="G42" i="12"/>
  <c r="F42" i="12"/>
  <c r="E42" i="12"/>
  <c r="D42" i="12"/>
  <c r="C42" i="12"/>
  <c r="H41" i="12"/>
  <c r="H38" i="12"/>
  <c r="H37" i="12"/>
  <c r="H36" i="12"/>
  <c r="H35" i="12"/>
  <c r="H34" i="12"/>
  <c r="H33" i="12"/>
  <c r="F16" i="12"/>
  <c r="E16" i="12"/>
  <c r="D16" i="12"/>
  <c r="C16" i="12"/>
  <c r="G15" i="12"/>
  <c r="G12" i="12"/>
  <c r="G11" i="12"/>
  <c r="G10" i="12"/>
  <c r="G9" i="12"/>
  <c r="G8" i="12"/>
  <c r="G7" i="12"/>
  <c r="G16" i="12" l="1"/>
  <c r="H61" i="12"/>
  <c r="H70" i="12" s="1"/>
  <c r="H42" i="12"/>
  <c r="H35" i="4" l="1"/>
  <c r="G35" i="4"/>
  <c r="F35" i="4"/>
  <c r="E35" i="4"/>
  <c r="D35" i="4"/>
  <c r="D36" i="4"/>
  <c r="E36" i="4"/>
  <c r="F36" i="4"/>
  <c r="G36" i="4"/>
  <c r="H36" i="4"/>
  <c r="D37" i="4"/>
  <c r="E37" i="4"/>
  <c r="F37" i="4"/>
  <c r="G37" i="4"/>
  <c r="H37" i="4"/>
  <c r="D38" i="4"/>
  <c r="E38" i="4"/>
  <c r="F38" i="4"/>
  <c r="G38" i="4"/>
  <c r="H38" i="4"/>
  <c r="D39" i="4"/>
  <c r="E39" i="4"/>
  <c r="F39" i="4"/>
  <c r="G39" i="4"/>
  <c r="H39" i="4"/>
  <c r="H53" i="4" l="1"/>
  <c r="H54" i="4"/>
  <c r="H40" i="4"/>
  <c r="H41" i="4"/>
  <c r="H42" i="4"/>
  <c r="H43" i="4"/>
  <c r="H44" i="4"/>
  <c r="H45" i="4"/>
  <c r="H46" i="4"/>
  <c r="H47" i="4"/>
  <c r="H49" i="4"/>
  <c r="H50" i="4"/>
  <c r="H51" i="4"/>
  <c r="H52" i="4"/>
  <c r="H27" i="4"/>
  <c r="H28" i="4"/>
  <c r="H29" i="4"/>
  <c r="H31" i="4"/>
  <c r="H32" i="4"/>
  <c r="H33" i="4"/>
  <c r="H34" i="4"/>
  <c r="H3" i="4"/>
  <c r="H5" i="4"/>
  <c r="H6" i="4"/>
  <c r="H7" i="4"/>
  <c r="H8" i="4"/>
  <c r="H9" i="4"/>
  <c r="H10" i="4"/>
  <c r="H11" i="4"/>
  <c r="H12" i="4"/>
  <c r="H14" i="4"/>
  <c r="H15" i="4"/>
  <c r="H16" i="4"/>
  <c r="H17" i="4"/>
  <c r="H18" i="4"/>
  <c r="H19" i="4"/>
  <c r="H20" i="4"/>
  <c r="H21" i="4"/>
  <c r="H23" i="4"/>
  <c r="H24" i="4"/>
  <c r="H25" i="4"/>
  <c r="H26" i="4"/>
  <c r="G53" i="4"/>
  <c r="G54" i="4"/>
  <c r="G40" i="4"/>
  <c r="G41" i="4"/>
  <c r="G42" i="4"/>
  <c r="G43" i="4"/>
  <c r="G44" i="4"/>
  <c r="G47" i="4"/>
  <c r="G49" i="4"/>
  <c r="G50" i="4"/>
  <c r="G51" i="4"/>
  <c r="G52" i="4"/>
  <c r="G27" i="4"/>
  <c r="G28" i="4"/>
  <c r="G29" i="4"/>
  <c r="G31" i="4"/>
  <c r="G32" i="4"/>
  <c r="G33" i="4"/>
  <c r="G34" i="4"/>
  <c r="G3" i="4"/>
  <c r="G5" i="4"/>
  <c r="G6" i="4"/>
  <c r="G7" i="4"/>
  <c r="G8" i="4"/>
  <c r="G9" i="4"/>
  <c r="G10" i="4"/>
  <c r="G11" i="4"/>
  <c r="G14" i="4"/>
  <c r="G15" i="4"/>
  <c r="G16" i="4"/>
  <c r="G17" i="4"/>
  <c r="G18" i="4"/>
  <c r="G19" i="4"/>
  <c r="G20" i="4"/>
  <c r="G21" i="4"/>
  <c r="G23" i="4"/>
  <c r="G24" i="4"/>
  <c r="G25" i="4"/>
  <c r="G26" i="4"/>
  <c r="F53" i="4"/>
  <c r="F54" i="4"/>
  <c r="F40" i="4"/>
  <c r="F41" i="4"/>
  <c r="F42" i="4"/>
  <c r="F43" i="4"/>
  <c r="F44" i="4"/>
  <c r="F45" i="4"/>
  <c r="F46" i="4"/>
  <c r="F47" i="4"/>
  <c r="F49" i="4"/>
  <c r="F50" i="4"/>
  <c r="F51" i="4"/>
  <c r="F52" i="4"/>
  <c r="F27" i="4"/>
  <c r="F28" i="4"/>
  <c r="F29" i="4"/>
  <c r="F31" i="4"/>
  <c r="F32" i="4"/>
  <c r="F33" i="4"/>
  <c r="F34" i="4"/>
  <c r="F3" i="4"/>
  <c r="F5" i="4"/>
  <c r="F6" i="4"/>
  <c r="F7" i="4"/>
  <c r="F8" i="4"/>
  <c r="F9" i="4"/>
  <c r="F10" i="4"/>
  <c r="F11" i="4"/>
  <c r="F12" i="4"/>
  <c r="F14" i="4"/>
  <c r="F15" i="4"/>
  <c r="F16" i="4"/>
  <c r="F17" i="4"/>
  <c r="F18" i="4"/>
  <c r="F19" i="4"/>
  <c r="F20" i="4"/>
  <c r="F21" i="4"/>
  <c r="F23" i="4"/>
  <c r="F24" i="4"/>
  <c r="F25" i="4"/>
  <c r="F26" i="4"/>
  <c r="E53" i="4"/>
  <c r="E54" i="4"/>
  <c r="E40" i="4"/>
  <c r="E41" i="4"/>
  <c r="E42" i="4"/>
  <c r="E43" i="4"/>
  <c r="E44" i="4"/>
  <c r="E45" i="4"/>
  <c r="E46" i="4"/>
  <c r="E47" i="4"/>
  <c r="E49" i="4"/>
  <c r="E50" i="4"/>
  <c r="E51" i="4"/>
  <c r="E52" i="4"/>
  <c r="E27" i="4"/>
  <c r="E28" i="4"/>
  <c r="E29" i="4"/>
  <c r="E31" i="4"/>
  <c r="E32" i="4"/>
  <c r="E33" i="4"/>
  <c r="E34" i="4"/>
  <c r="E3" i="4"/>
  <c r="E5" i="4"/>
  <c r="E6" i="4"/>
  <c r="E7" i="4"/>
  <c r="E8" i="4"/>
  <c r="E9" i="4"/>
  <c r="E10" i="4"/>
  <c r="E11" i="4"/>
  <c r="E12" i="4"/>
  <c r="E14" i="4"/>
  <c r="E15" i="4"/>
  <c r="E16" i="4"/>
  <c r="E17" i="4"/>
  <c r="E18" i="4"/>
  <c r="E19" i="4"/>
  <c r="E20" i="4"/>
  <c r="E21" i="4"/>
  <c r="E23" i="4"/>
  <c r="E24" i="4"/>
  <c r="E25" i="4"/>
  <c r="E26" i="4"/>
  <c r="D53" i="4"/>
  <c r="D40" i="4"/>
  <c r="D41" i="4"/>
  <c r="D42" i="4"/>
  <c r="D43" i="4"/>
  <c r="D44" i="4"/>
  <c r="D45" i="4"/>
  <c r="D46" i="4"/>
  <c r="D49" i="4"/>
  <c r="D50" i="4"/>
  <c r="D51" i="4"/>
  <c r="D52" i="4"/>
  <c r="D27" i="4"/>
  <c r="D28" i="4"/>
  <c r="D29" i="4"/>
  <c r="D31" i="4"/>
  <c r="D32" i="4"/>
  <c r="D33" i="4"/>
  <c r="D34" i="4"/>
  <c r="D3" i="4"/>
  <c r="D5" i="4"/>
  <c r="D6" i="4"/>
  <c r="D7" i="4"/>
  <c r="D8" i="4"/>
  <c r="D10" i="4"/>
  <c r="D11" i="4"/>
  <c r="D12" i="4"/>
  <c r="D14" i="4"/>
  <c r="D15" i="4"/>
  <c r="D16" i="4"/>
  <c r="D17" i="4"/>
  <c r="D18" i="4"/>
  <c r="D19" i="4"/>
  <c r="D20" i="4"/>
  <c r="D21" i="4"/>
  <c r="D23" i="4"/>
  <c r="D24" i="4"/>
  <c r="D25" i="4"/>
  <c r="D26" i="4"/>
  <c r="H92" i="1"/>
  <c r="H91" i="1"/>
  <c r="H90" i="1"/>
  <c r="H89" i="1"/>
  <c r="H88" i="1"/>
  <c r="H87" i="1"/>
  <c r="H86" i="1"/>
  <c r="H85" i="1"/>
  <c r="H84" i="1"/>
  <c r="H83" i="1"/>
  <c r="H81" i="1"/>
  <c r="H80" i="1"/>
  <c r="H79" i="1"/>
  <c r="H78" i="1"/>
  <c r="H77" i="1"/>
  <c r="H75" i="1"/>
  <c r="H74" i="1"/>
  <c r="H73" i="1"/>
  <c r="H72" i="1"/>
  <c r="H71" i="1"/>
  <c r="H69" i="1"/>
  <c r="H68" i="1"/>
  <c r="H67" i="1"/>
  <c r="H66" i="1"/>
  <c r="H65" i="1"/>
  <c r="H63" i="1"/>
  <c r="H62" i="1"/>
  <c r="H61" i="1"/>
  <c r="H60" i="1"/>
  <c r="H59" i="1"/>
  <c r="H56" i="1"/>
  <c r="H55" i="1"/>
  <c r="H54" i="1"/>
  <c r="H53" i="1"/>
  <c r="H51" i="1"/>
  <c r="H50" i="1"/>
  <c r="H49" i="1"/>
  <c r="H48" i="1"/>
  <c r="H47" i="1"/>
  <c r="H45" i="1"/>
  <c r="H44" i="1"/>
  <c r="H43" i="1"/>
  <c r="H42" i="1"/>
  <c r="H41" i="1"/>
  <c r="H39" i="1"/>
  <c r="H38" i="1"/>
  <c r="H37" i="1"/>
  <c r="H36" i="1"/>
  <c r="H35" i="1"/>
  <c r="H33" i="1"/>
  <c r="H32" i="1"/>
  <c r="H31" i="1"/>
  <c r="H30" i="1"/>
  <c r="H29" i="1"/>
  <c r="H27" i="1"/>
  <c r="H26" i="1"/>
  <c r="H25" i="1"/>
  <c r="H24" i="1"/>
  <c r="H23" i="1"/>
  <c r="H21" i="1"/>
  <c r="H14" i="1"/>
  <c r="H13" i="1"/>
  <c r="H12" i="1"/>
  <c r="H11" i="1"/>
  <c r="H9" i="1"/>
  <c r="H8" i="1"/>
  <c r="H7" i="1"/>
  <c r="H6" i="1"/>
  <c r="H5" i="1"/>
  <c r="H3" i="1"/>
  <c r="G3" i="1"/>
  <c r="G5" i="1"/>
  <c r="G6" i="1"/>
  <c r="G7" i="1"/>
  <c r="G8" i="1"/>
  <c r="G9" i="1"/>
  <c r="G11" i="1"/>
  <c r="G12" i="1"/>
  <c r="G13" i="1"/>
  <c r="G14" i="1"/>
  <c r="G15" i="1"/>
  <c r="G18" i="1"/>
  <c r="G19" i="1"/>
  <c r="G20" i="1"/>
  <c r="G21" i="1"/>
  <c r="G23" i="1"/>
  <c r="G24" i="1"/>
  <c r="G25" i="1"/>
  <c r="G26" i="1"/>
  <c r="G27" i="1"/>
  <c r="G29" i="1"/>
  <c r="G30" i="1"/>
  <c r="G31" i="1"/>
  <c r="G32" i="1"/>
  <c r="G33" i="1"/>
  <c r="G35" i="1"/>
  <c r="G36" i="1"/>
  <c r="G37" i="1"/>
  <c r="G38" i="1"/>
  <c r="G39" i="1"/>
  <c r="G41" i="1"/>
  <c r="G42" i="1"/>
  <c r="G43" i="1"/>
  <c r="G44" i="1"/>
  <c r="G45" i="1"/>
  <c r="G47" i="1"/>
  <c r="G48" i="1"/>
  <c r="G49" i="1"/>
  <c r="G50" i="1"/>
  <c r="G51" i="1"/>
  <c r="G53" i="1"/>
  <c r="G54" i="1"/>
  <c r="G55" i="1"/>
  <c r="G56" i="1"/>
  <c r="G57" i="1"/>
  <c r="G59" i="1"/>
  <c r="G60" i="1"/>
  <c r="G61" i="1"/>
  <c r="G62" i="1"/>
  <c r="G63" i="1"/>
  <c r="G65" i="1"/>
  <c r="G66" i="1"/>
  <c r="G67" i="1"/>
  <c r="G68" i="1"/>
  <c r="G69" i="1"/>
  <c r="G71" i="1"/>
  <c r="G72" i="1"/>
  <c r="G73" i="1"/>
  <c r="G74" i="1"/>
  <c r="G75" i="1"/>
  <c r="G77" i="1"/>
  <c r="G78" i="1"/>
  <c r="G79" i="1"/>
  <c r="G80" i="1"/>
  <c r="G81" i="1"/>
  <c r="G83" i="1"/>
  <c r="G84" i="1"/>
  <c r="G85" i="1"/>
  <c r="G86" i="1"/>
  <c r="G87" i="1"/>
  <c r="G88" i="1"/>
  <c r="G89" i="1"/>
  <c r="G90" i="1"/>
  <c r="G91" i="1"/>
  <c r="G92" i="1"/>
  <c r="F3" i="1"/>
  <c r="F5" i="1"/>
  <c r="F6" i="1"/>
  <c r="F7" i="1"/>
  <c r="F8" i="1"/>
  <c r="F9" i="1"/>
  <c r="F11" i="1"/>
  <c r="F12" i="1"/>
  <c r="F13" i="1"/>
  <c r="F14" i="1"/>
  <c r="F15" i="1"/>
  <c r="F18" i="1"/>
  <c r="F19" i="1"/>
  <c r="F20" i="1"/>
  <c r="F21" i="1"/>
  <c r="F23" i="1"/>
  <c r="F24" i="1"/>
  <c r="F25" i="1"/>
  <c r="F26" i="1"/>
  <c r="F27" i="1"/>
  <c r="F29" i="1"/>
  <c r="F30" i="1"/>
  <c r="F31" i="1"/>
  <c r="F32" i="1"/>
  <c r="F33" i="1"/>
  <c r="F35" i="1"/>
  <c r="F36" i="1"/>
  <c r="F37" i="1"/>
  <c r="F38" i="1"/>
  <c r="F39" i="1"/>
  <c r="F41" i="1"/>
  <c r="F42" i="1"/>
  <c r="F43" i="1"/>
  <c r="F44" i="1"/>
  <c r="F45" i="1"/>
  <c r="F47" i="1"/>
  <c r="F48" i="1"/>
  <c r="F49" i="1"/>
  <c r="F50" i="1"/>
  <c r="F51" i="1"/>
  <c r="F53" i="1"/>
  <c r="F54" i="1"/>
  <c r="F55" i="1"/>
  <c r="F56" i="1"/>
  <c r="F57" i="1"/>
  <c r="F59" i="1"/>
  <c r="F60" i="1"/>
  <c r="F61" i="1"/>
  <c r="F62" i="1"/>
  <c r="F63" i="1"/>
  <c r="F65" i="1"/>
  <c r="F66" i="1"/>
  <c r="F67" i="1"/>
  <c r="F68" i="1"/>
  <c r="F69" i="1"/>
  <c r="F71" i="1"/>
  <c r="F72" i="1"/>
  <c r="F73" i="1"/>
  <c r="F74" i="1"/>
  <c r="F75" i="1"/>
  <c r="F77" i="1"/>
  <c r="F78" i="1"/>
  <c r="F79" i="1"/>
  <c r="F80" i="1"/>
  <c r="F81" i="1"/>
  <c r="F83" i="1"/>
  <c r="F84" i="1"/>
  <c r="F85" i="1"/>
  <c r="F86" i="1"/>
  <c r="F87" i="1"/>
  <c r="F88" i="1"/>
  <c r="F89" i="1"/>
  <c r="F90" i="1"/>
  <c r="F91" i="1"/>
  <c r="F92" i="1"/>
  <c r="D26" i="1"/>
  <c r="E3" i="1"/>
  <c r="E5" i="1"/>
  <c r="E6" i="1"/>
  <c r="E7" i="1"/>
  <c r="E8" i="1"/>
  <c r="E9" i="1"/>
  <c r="E11" i="1"/>
  <c r="E12" i="1"/>
  <c r="E13" i="1"/>
  <c r="E14" i="1"/>
  <c r="E15" i="1"/>
  <c r="E18" i="1"/>
  <c r="E19" i="1"/>
  <c r="E20" i="1"/>
  <c r="E21" i="1"/>
  <c r="E23" i="1"/>
  <c r="E24" i="1"/>
  <c r="E25" i="1"/>
  <c r="E26" i="1"/>
  <c r="E27" i="1"/>
  <c r="E29" i="1"/>
  <c r="E30" i="1"/>
  <c r="E31" i="1"/>
  <c r="E32" i="1"/>
  <c r="E33" i="1"/>
  <c r="E35" i="1"/>
  <c r="E36" i="1"/>
  <c r="E37" i="1"/>
  <c r="E38" i="1"/>
  <c r="E39" i="1"/>
  <c r="E41" i="1"/>
  <c r="E42" i="1"/>
  <c r="E43" i="1"/>
  <c r="E44" i="1"/>
  <c r="E45" i="1"/>
  <c r="E47" i="1"/>
  <c r="E48" i="1"/>
  <c r="E49" i="1"/>
  <c r="E50" i="1"/>
  <c r="E51" i="1"/>
  <c r="E53" i="1"/>
  <c r="E54" i="1"/>
  <c r="E55" i="1"/>
  <c r="E56" i="1"/>
  <c r="E57" i="1"/>
  <c r="E59" i="1"/>
  <c r="E60" i="1"/>
  <c r="E61" i="1"/>
  <c r="E62" i="1"/>
  <c r="E63" i="1"/>
  <c r="E65" i="1"/>
  <c r="E66" i="1"/>
  <c r="E67" i="1"/>
  <c r="E68" i="1"/>
  <c r="E69" i="1"/>
  <c r="E71" i="1"/>
  <c r="E72" i="1"/>
  <c r="E73" i="1"/>
  <c r="E74" i="1"/>
  <c r="E75" i="1"/>
  <c r="E77" i="1"/>
  <c r="E78" i="1"/>
  <c r="E79" i="1"/>
  <c r="E80" i="1"/>
  <c r="E81" i="1"/>
  <c r="E83" i="1"/>
  <c r="E84" i="1"/>
  <c r="E85" i="1"/>
  <c r="E86" i="1"/>
  <c r="E87" i="1"/>
  <c r="E88" i="1"/>
  <c r="E89" i="1"/>
  <c r="E90" i="1"/>
  <c r="E91" i="1"/>
  <c r="E92" i="1"/>
  <c r="D3" i="1"/>
  <c r="D5" i="1"/>
  <c r="D6" i="1"/>
  <c r="D7" i="1"/>
  <c r="D8" i="1"/>
  <c r="D9" i="1"/>
  <c r="D11" i="1"/>
  <c r="D12" i="1"/>
  <c r="D13" i="1"/>
  <c r="D14" i="1"/>
  <c r="D15" i="1"/>
  <c r="D18" i="1"/>
  <c r="D19" i="1"/>
  <c r="D20" i="1"/>
  <c r="D21" i="1"/>
  <c r="D23" i="1"/>
  <c r="D24" i="1"/>
  <c r="D25" i="1"/>
  <c r="D27" i="1"/>
  <c r="D29" i="1"/>
  <c r="D30" i="1"/>
  <c r="D31" i="1"/>
  <c r="D32" i="1"/>
  <c r="D33" i="1"/>
  <c r="D35" i="1"/>
  <c r="D36" i="1"/>
  <c r="D37" i="1"/>
  <c r="D38" i="1"/>
  <c r="D39" i="1"/>
  <c r="D41" i="1"/>
  <c r="D42" i="1"/>
  <c r="D43" i="1"/>
  <c r="D44" i="1"/>
  <c r="D45" i="1"/>
  <c r="D47" i="1"/>
  <c r="D48" i="1"/>
  <c r="D49" i="1"/>
  <c r="D51" i="1"/>
  <c r="D53" i="1"/>
  <c r="D54" i="1"/>
  <c r="D55" i="1"/>
  <c r="D56" i="1"/>
  <c r="D57" i="1"/>
  <c r="D59" i="1"/>
  <c r="D60" i="1"/>
  <c r="D61" i="1"/>
  <c r="D62" i="1"/>
  <c r="D63" i="1"/>
  <c r="D65" i="1"/>
  <c r="D66" i="1"/>
  <c r="D67" i="1"/>
  <c r="D68" i="1"/>
  <c r="D69" i="1"/>
  <c r="D71" i="1"/>
  <c r="D72" i="1"/>
  <c r="D73" i="1"/>
  <c r="D74" i="1"/>
  <c r="D75" i="1"/>
  <c r="D77" i="1"/>
  <c r="D78" i="1"/>
  <c r="D79" i="1"/>
  <c r="D80" i="1"/>
  <c r="D81" i="1"/>
  <c r="D83" i="1"/>
  <c r="D84" i="1"/>
  <c r="D85" i="1"/>
  <c r="D86" i="1"/>
  <c r="D87" i="1"/>
  <c r="D88" i="1"/>
  <c r="D89" i="1"/>
  <c r="D90" i="1"/>
  <c r="D91" i="1"/>
  <c r="D92" i="1"/>
  <c r="H70" i="1"/>
  <c r="D50" i="1" l="1"/>
  <c r="H4" i="1" l="1"/>
  <c r="H3" i="9" l="1"/>
  <c r="H5" i="9"/>
  <c r="H6" i="9"/>
  <c r="H8" i="9"/>
  <c r="H9" i="9"/>
  <c r="H10" i="9"/>
  <c r="H11" i="9"/>
  <c r="G3" i="9"/>
  <c r="G5" i="9"/>
  <c r="G6" i="9"/>
  <c r="G8" i="9"/>
  <c r="G9" i="9"/>
  <c r="G10" i="9"/>
  <c r="G11" i="9"/>
  <c r="F3" i="9"/>
  <c r="F5" i="9"/>
  <c r="F6" i="9"/>
  <c r="F8" i="9"/>
  <c r="F9" i="9"/>
  <c r="F10" i="9"/>
  <c r="F11" i="9"/>
  <c r="E3" i="9"/>
  <c r="E5" i="9"/>
  <c r="E6" i="9"/>
  <c r="E8" i="9"/>
  <c r="E9" i="9"/>
  <c r="E10" i="9"/>
  <c r="E11" i="9"/>
  <c r="D3" i="9"/>
  <c r="D5" i="9"/>
  <c r="D6" i="9"/>
  <c r="D8" i="9"/>
  <c r="D9" i="9"/>
  <c r="D10" i="9"/>
  <c r="D11" i="9"/>
  <c r="H4" i="9"/>
  <c r="F4" i="9"/>
  <c r="E4" i="9"/>
  <c r="G4" i="9" l="1"/>
  <c r="D4" i="9"/>
  <c r="H7" i="9"/>
  <c r="G7" i="9"/>
  <c r="F7" i="9"/>
  <c r="E7" i="9"/>
  <c r="D7" i="9"/>
  <c r="D9" i="4" l="1"/>
  <c r="G12" i="4" l="1"/>
  <c r="H57" i="1" l="1"/>
  <c r="H82" i="1" l="1"/>
  <c r="G82" i="1"/>
  <c r="D82" i="1"/>
  <c r="H76" i="1"/>
  <c r="E76" i="1"/>
  <c r="G64" i="1"/>
  <c r="F64" i="1"/>
  <c r="E64" i="1"/>
  <c r="G58" i="1"/>
  <c r="F58" i="1"/>
  <c r="G52" i="1"/>
  <c r="D52" i="1"/>
  <c r="E46" i="1"/>
  <c r="D46" i="1"/>
  <c r="H28" i="1"/>
  <c r="G28" i="1"/>
  <c r="E22" i="1"/>
  <c r="F4" i="1"/>
  <c r="D4" i="1"/>
  <c r="G10" i="1"/>
  <c r="G16" i="1"/>
  <c r="H20" i="1"/>
  <c r="H19" i="1"/>
  <c r="H18" i="1"/>
  <c r="H17" i="1"/>
  <c r="F17" i="1"/>
  <c r="E17" i="1"/>
  <c r="D17" i="1"/>
  <c r="H15" i="1"/>
  <c r="G46" i="1" l="1"/>
  <c r="F52" i="1"/>
  <c r="G76" i="1"/>
  <c r="F82" i="1"/>
  <c r="F10" i="1"/>
  <c r="D10" i="1"/>
  <c r="H10" i="1"/>
  <c r="G4" i="1"/>
  <c r="F22" i="1"/>
  <c r="E28" i="1"/>
  <c r="F46" i="1"/>
  <c r="D58" i="1"/>
  <c r="E70" i="1"/>
  <c r="F28" i="1"/>
  <c r="E34" i="1"/>
  <c r="E82" i="1"/>
  <c r="H58" i="1"/>
  <c r="D76" i="1"/>
  <c r="D22" i="1"/>
  <c r="H22" i="1"/>
  <c r="F34" i="1"/>
  <c r="E40" i="1"/>
  <c r="D16" i="1"/>
  <c r="D28" i="1"/>
  <c r="G34" i="1"/>
  <c r="H46" i="1"/>
  <c r="E58" i="1"/>
  <c r="D64" i="1"/>
  <c r="F70" i="1"/>
  <c r="E16" i="1"/>
  <c r="H64" i="1"/>
  <c r="G70" i="1"/>
  <c r="F16" i="1"/>
  <c r="E10" i="1"/>
  <c r="F76" i="1"/>
  <c r="G22" i="1"/>
  <c r="E52" i="1"/>
  <c r="H52" i="1"/>
  <c r="D70" i="1"/>
  <c r="G40" i="1"/>
  <c r="F40" i="1"/>
  <c r="D40" i="1"/>
  <c r="H40" i="1"/>
  <c r="D34" i="1"/>
  <c r="H34" i="1"/>
  <c r="E4" i="1"/>
  <c r="H16" i="1"/>
  <c r="G17" i="1"/>
  <c r="H30" i="4" l="1"/>
  <c r="G30" i="4"/>
  <c r="E22" i="4"/>
  <c r="F30" i="4" l="1"/>
  <c r="E30" i="4"/>
  <c r="G48" i="4"/>
  <c r="G22" i="4"/>
  <c r="H22" i="4"/>
  <c r="E48" i="4"/>
  <c r="F48" i="4"/>
  <c r="F22" i="4"/>
  <c r="H48" i="4"/>
  <c r="D48" i="4"/>
  <c r="D30" i="4"/>
  <c r="D22" i="4"/>
  <c r="E13" i="4"/>
  <c r="F13" i="4" l="1"/>
  <c r="G13" i="4"/>
  <c r="D13" i="4"/>
  <c r="H13" i="4"/>
  <c r="D4" i="4"/>
  <c r="H4" i="4"/>
  <c r="G4" i="4"/>
  <c r="F4" i="4"/>
  <c r="E4" i="4"/>
  <c r="G45" i="4" l="1"/>
  <c r="G46" i="4"/>
  <c r="D54" i="4" l="1"/>
  <c r="D47" i="4"/>
</calcChain>
</file>

<file path=xl/sharedStrings.xml><?xml version="1.0" encoding="utf-8"?>
<sst xmlns="http://schemas.openxmlformats.org/spreadsheetml/2006/main" count="1239" uniqueCount="207">
  <si>
    <t>Number</t>
  </si>
  <si>
    <t>n/a</t>
  </si>
  <si>
    <t>Average Monthly # Removals</t>
  </si>
  <si>
    <t>% cases where all siblings are placed together (on last day of performance period)</t>
  </si>
  <si>
    <t>Performance Measure Name</t>
  </si>
  <si>
    <t>FY16 Num</t>
  </si>
  <si>
    <t>FY16 Rate</t>
  </si>
  <si>
    <t>Statewide*</t>
  </si>
  <si>
    <t>* SSCC-Eligible Placements only.  Does not reflect all children in State Custody.</t>
  </si>
  <si>
    <t xml:space="preserve">FY16 </t>
  </si>
  <si>
    <t>Statewide - All</t>
  </si>
  <si>
    <t>SSCC Foster Care placements per child</t>
  </si>
  <si>
    <t>% of paid Foster Care days in Family Foster Homes</t>
  </si>
  <si>
    <t>FY17</t>
  </si>
  <si>
    <t>FY17 Rate</t>
  </si>
  <si>
    <t>FY17 Num</t>
  </si>
  <si>
    <t>% of children with TPR (ALL) adopted within 12 mos.</t>
  </si>
  <si>
    <t>LBB Performance Measure Name</t>
  </si>
  <si>
    <t>#</t>
  </si>
  <si>
    <t>FY16</t>
  </si>
  <si>
    <t>FY18 Num</t>
  </si>
  <si>
    <t>FY18 Rate</t>
  </si>
  <si>
    <t>FY18</t>
  </si>
  <si>
    <t>Catchment 2 SSCC</t>
  </si>
  <si>
    <t>Catchment 2 Eligible</t>
  </si>
  <si>
    <t>Catchment 8A SSCC</t>
  </si>
  <si>
    <t>Catchment 8A Eligible</t>
  </si>
  <si>
    <t>% children who do not experience abuse/neglect, or exploitation while in Foster Care</t>
  </si>
  <si>
    <t>Catchment 2</t>
  </si>
  <si>
    <t>Catchment 3B</t>
  </si>
  <si>
    <t>Catchment 8A</t>
  </si>
  <si>
    <t>NOTE: Catchment 3B consists of Tarrant, Erath, Somervell, Hood, Palo Pinto, Johnson and Parker Counties.</t>
  </si>
  <si>
    <t>Population*</t>
  </si>
  <si>
    <t>% children placed within 50 miles of removal location (on last day of performance period)</t>
  </si>
  <si>
    <t>% youth turning 18 who have completed PAL Life Skills Training</t>
  </si>
  <si>
    <t>2-1.7 OC</t>
  </si>
  <si>
    <t>2-1.9 OC</t>
  </si>
  <si>
    <t>2-1.11 OC</t>
  </si>
  <si>
    <t>2-1.14 OC</t>
  </si>
  <si>
    <t>2-1.15 OC</t>
  </si>
  <si>
    <t>2-1.16 OC</t>
  </si>
  <si>
    <t>2-1.10 OC</t>
  </si>
  <si>
    <t>2-1.18 OC</t>
  </si>
  <si>
    <t>2-1.8 OC</t>
  </si>
  <si>
    <t>2-1.17 OC</t>
  </si>
  <si>
    <t>2-1.20 OC</t>
  </si>
  <si>
    <t>2-1.21 OC</t>
  </si>
  <si>
    <t>2-1.22 OC</t>
  </si>
  <si>
    <t>2-1.23 OC</t>
  </si>
  <si>
    <t>FY19 Num</t>
  </si>
  <si>
    <t>FY19 Den</t>
  </si>
  <si>
    <t>FY19 Rate</t>
  </si>
  <si>
    <t xml:space="preserve">Statewide Non-CBC </t>
  </si>
  <si>
    <t>INV Turnover Rate (non-SSCC)</t>
  </si>
  <si>
    <t>CPS FBSS Turnover Rate (non-SSCC)</t>
  </si>
  <si>
    <t>CPS CVS Turnover Rate (non-SSCC)</t>
  </si>
  <si>
    <t>CPS Other Turnover Rate (non-SSCC)</t>
  </si>
  <si>
    <t>FY19</t>
  </si>
  <si>
    <t>Statewide - Non-CBC*</t>
  </si>
  <si>
    <t>`</t>
  </si>
  <si>
    <t>FY16 
Den</t>
  </si>
  <si>
    <t>FY17 
Den</t>
  </si>
  <si>
    <t>FY18 
Den</t>
  </si>
  <si>
    <t>FY19 
Den</t>
  </si>
  <si>
    <t>2.10</t>
  </si>
  <si>
    <t>Rider 15 (86R) Section A - LBB Performance Measures September 2020 Submission</t>
  </si>
  <si>
    <t>Rider 15 (86R) Section A - LBB Performance Measures - September 2020 Submission</t>
  </si>
  <si>
    <t>FY20 Q3</t>
  </si>
  <si>
    <t>FY20 Q3 Num</t>
  </si>
  <si>
    <t>FY20 Q3 Den</t>
  </si>
  <si>
    <t>FY20 Q3 Rate</t>
  </si>
  <si>
    <t>Catchment 1 SSCC</t>
  </si>
  <si>
    <t>Catchment 1 Eligible</t>
  </si>
  <si>
    <t>Catchment 1</t>
  </si>
  <si>
    <t xml:space="preserve">% of Children who Achieved Permanency in Less Than 12 months </t>
  </si>
  <si>
    <t xml:space="preserve">% of Children who Achieved Permanency in 12 to 18 months </t>
  </si>
  <si>
    <t xml:space="preserve">% of Children who Achieved Permanency after 18 months </t>
  </si>
  <si>
    <t xml:space="preserve">Average Time to Permanency in Months </t>
  </si>
  <si>
    <t xml:space="preserve">Average Time to Reunification in Months </t>
  </si>
  <si>
    <t>Statewide CVS*</t>
  </si>
  <si>
    <t>Rider 15 (86R) Section B - CBC Foster Care Contract Measures September 2020 Submission</t>
  </si>
  <si>
    <t>% New CPS Intervention within 12 Months of Family Reunification</t>
  </si>
  <si>
    <t>% in FPS Conservatorship until the Age of Majority</t>
  </si>
  <si>
    <t>FY20 Q3 YTD Num</t>
  </si>
  <si>
    <t>FY20 Q3 YTD Den</t>
  </si>
  <si>
    <t>FY20 Q3 YTD Rate</t>
  </si>
  <si>
    <t>Rider 15 (86R) Section C - CBC Conservatorship Contract Performance Measures - September 2020 Submission</t>
  </si>
  <si>
    <t>Catchment 3B Stage 2</t>
  </si>
  <si>
    <t>% of Placement Days in Least Restrictive Placement (CVS)</t>
  </si>
  <si>
    <t>% youth turning 18 who have completed PAL Life Skills Training (CVS)</t>
  </si>
  <si>
    <t>% Children and Youth in Kinship Placements on 60th Day After Removal (CVS)</t>
  </si>
  <si>
    <t>Catchment 1 is Region 1, Catchment 2 is Region 2 and Catchment 8A is Bexar County.</t>
  </si>
  <si>
    <t>% Children Achieving Legal Resolution within 12 Months</t>
  </si>
  <si>
    <t>** Non-CBC reflects the entire state excluding the entire active SSCC catchments (1, 2, 3B, 8A)</t>
  </si>
  <si>
    <t>Statewide - Non-CBC**</t>
  </si>
  <si>
    <t>Catchment 1 is Region 1, Catchment 2 is Region 2, and Catchment 8A is Bexar County.</t>
  </si>
  <si>
    <t>% cases where all siblings are placed together (on last day of performance period)***</t>
  </si>
  <si>
    <t>*** Measure 5 - % placed within 50 miles of removal location is produced by Chapin Hall.</t>
  </si>
  <si>
    <t>** Statewide Non-CBC reflects the entire state excluding SSCC Catchment 3B</t>
  </si>
  <si>
    <t>* These measures include children in DFPS conservatorship in substitute care placements</t>
  </si>
  <si>
    <t>* Statewide Non-CBC reflects the entire state excluding SSCC catchments with active contracts (1, 2, 3B and 8A)</t>
  </si>
  <si>
    <t>Rider 15 (86R) Section B - CBC Foster Care Contract Performance Measures - September 2020 Submission</t>
  </si>
  <si>
    <t># of Placement Moves per 1,000 Days in Sub Care (updated)</t>
  </si>
  <si>
    <t>Population</t>
  </si>
  <si>
    <t>% children placed within 50 miles of removal location (on last day of performance period)***</t>
  </si>
  <si>
    <t>*** Measure 4 - data for % placed within 50 miles of removal location is produced by Chapin Hall.</t>
  </si>
  <si>
    <t>Notes about RIDER 15 (86R) Report Populations</t>
  </si>
  <si>
    <t>General</t>
  </si>
  <si>
    <r>
      <rPr>
        <b/>
        <sz val="10"/>
        <rFont val="Arial"/>
        <family val="2"/>
      </rPr>
      <t>Catchment 2</t>
    </r>
    <r>
      <rPr>
        <sz val="10"/>
        <rFont val="Arial"/>
        <family val="2"/>
      </rPr>
      <t xml:space="preserve"> consists of all counties in Region 2:  Archer, Baylor, Brown, Callahan, Clay, Coleman, Comanche, Cottle, Eastland, Fisher, Foard, Hardeman, Haskell, Jack, Jones, Kent, Knox, Mitchell ,Montague, Nolan, Runnels, Scurry, Shackelford, Stephens, Stonewall, Taylor, Throckmorton, Wichita, Wilbarger, and Young.</t>
    </r>
  </si>
  <si>
    <r>
      <rPr>
        <b/>
        <sz val="10"/>
        <rFont val="Arial"/>
        <family val="2"/>
      </rPr>
      <t>Catchment 3B</t>
    </r>
    <r>
      <rPr>
        <sz val="10"/>
        <rFont val="Arial"/>
        <family val="2"/>
      </rPr>
      <t xml:space="preserve"> consists of seven counties in the West and South of Region 3:  Erath, Hood, Johnson, Palo Pinto, Parker, Somervell, and Tarrant.</t>
    </r>
  </si>
  <si>
    <r>
      <rPr>
        <b/>
        <sz val="10"/>
        <rFont val="Arial"/>
        <family val="2"/>
      </rPr>
      <t>Catchment 8A</t>
    </r>
    <r>
      <rPr>
        <sz val="10"/>
        <rFont val="Arial"/>
        <family val="2"/>
      </rPr>
      <t xml:space="preserve"> is only Bexar County (San Antonio).</t>
    </r>
  </si>
  <si>
    <t>Children may be represented in more than one population if their placement or legal county changes during the report period.</t>
  </si>
  <si>
    <t>Catchment Eligible Populations are rolled up from the Child's Legal County.  If a legal county cannot be determined, removal county, then placement county is used.</t>
  </si>
  <si>
    <r>
      <rPr>
        <b/>
        <sz val="10"/>
        <rFont val="Arial"/>
        <family val="2"/>
      </rPr>
      <t>Catchment 1</t>
    </r>
    <r>
      <rPr>
        <sz val="10"/>
        <rFont val="Arial"/>
        <family val="2"/>
      </rPr>
      <t xml:space="preserve"> consists of all counties in Region 1: Armstrong, Bailey, Briscoe, Carson, Castro, Childress, Cochran, Collingsworth, Crosby, Dallam, Deaf Smith, Dickens, Donley, Floyd, Garza, Gray, Hale, Hall, Hansford, Hartley, Hemphill, Hockley, Hutchinson, King, Lamb, Lipscomb, Lubbock, Lynn, Moore, Motley, Ochiltree, Oldham, Parmer, Potter, Randall, Roberts, Sherman, Swisher, Terry, Wheeler, Yoakum</t>
    </r>
  </si>
  <si>
    <t>Statewide Foster Care counts include children in both SSCC and Eligible placements</t>
  </si>
  <si>
    <t>Stage 1 Foster Care Eligible Populations</t>
  </si>
  <si>
    <t>Stage 1 SSCC Foster Care Populations</t>
  </si>
  <si>
    <t>Stage 2 Conservatorship (CVS) Populations</t>
  </si>
  <si>
    <t xml:space="preserve">Children will be reported in the SSCC catchment solely by contract number regardless of their legal county.
</t>
  </si>
  <si>
    <t xml:space="preserve">SSCC performance in the first year of Stage I reflects a partial population of children transferred to the network gradually over a six-month period and cannot be compared to the historical performance of all eligible children in the catchment over a full fiscal year (eligible population).
</t>
  </si>
  <si>
    <t xml:space="preserve">Three categories of Paid Placement types are included:
1) Independent CPA Foster and Group Homes
2) Other Residential Settings, like Residential Treatment Centers and Emergency Shelters
3) DFPS Foster Homes
</t>
  </si>
  <si>
    <t>SSCC Stage 2 includes all children in conservatorship and not only those in SSCC contracted placements.</t>
  </si>
  <si>
    <t>These counts are reflected in Section C.</t>
  </si>
  <si>
    <t>Stage 2 Foster Care includes all children in paid placements. SSCC and non-SSCC contracted placements are combined in the counts. These counts are used for Catchment 3B on some measures in Section B.</t>
  </si>
  <si>
    <t>Section B reflects DFPS SSCC Contract performance measures applied to general Statewide Eligible populations.</t>
  </si>
  <si>
    <t xml:space="preserve">Stage I SSCC Populations (Foster Care only) are those children who are specifically served by the Catchment SSCC provider in contracted placements. 
Contract numbers are as follows:
Catchment 1 SSCC = 24768739
Catchment 2 SSCC = 24737855
Catchment 3B SSCC = 24118890
Catchment 8A SSCC = 24737891
</t>
  </si>
  <si>
    <t>For stage I, Not all children in State Custody are included in this report.  Only children in individual placements consistent with the SSCC placement types are included.</t>
  </si>
  <si>
    <t>Only the SSCC Catchment 3B provider is active in stage II. Catchment 2 progressed to stage II in quarter four, after the report period for the current rider report.</t>
  </si>
  <si>
    <t>Section A includes selected FY20-21 LBB Performance Measures (86R).</t>
  </si>
  <si>
    <t>All populations in Section A include all children in substitute care or conservatorship and do not reflect only children in foster care, except where the measure is specifically referencing children in foster care.</t>
  </si>
  <si>
    <t>For those SSCC contractors currently in stage II, this section includes only the foster care contract performance measures, and not those for CVS.</t>
  </si>
  <si>
    <t>Section B - Foster Care Measures</t>
  </si>
  <si>
    <t>Section A - LBB Performance Measures</t>
  </si>
  <si>
    <t>Section C - Conservatorship (CVS) Measures</t>
  </si>
  <si>
    <t>Section C reflects DFPS SSCC Contract performance measures related to stage II CVS populations applied to general Statewide CVS populations.</t>
  </si>
  <si>
    <t>Report DFPS Community Based Care Actuals to Date (All Funds) For AY 2019*</t>
  </si>
  <si>
    <t>Strategy</t>
  </si>
  <si>
    <t xml:space="preserve">Total </t>
  </si>
  <si>
    <t>Daily Foster Care Payments</t>
  </si>
  <si>
    <r>
      <t>Foster Care Payments</t>
    </r>
    <r>
      <rPr>
        <vertAlign val="superscript"/>
        <sz val="9"/>
        <rFont val="Arial"/>
        <family val="2"/>
      </rPr>
      <t>1</t>
    </r>
  </si>
  <si>
    <t>CPS Purchased Services by Strategy</t>
  </si>
  <si>
    <r>
      <t>Foster Day Care</t>
    </r>
    <r>
      <rPr>
        <vertAlign val="superscript"/>
        <sz val="9"/>
        <rFont val="Arial"/>
        <family val="2"/>
      </rPr>
      <t>2</t>
    </r>
  </si>
  <si>
    <r>
      <t>Adoption Purchased Services</t>
    </r>
    <r>
      <rPr>
        <vertAlign val="superscript"/>
        <sz val="9"/>
        <rFont val="Arial"/>
        <family val="2"/>
      </rPr>
      <t>3</t>
    </r>
  </si>
  <si>
    <r>
      <t>Preparation for Adult Life (PAL) Purchased Services</t>
    </r>
    <r>
      <rPr>
        <vertAlign val="superscript"/>
        <sz val="9"/>
        <rFont val="Arial"/>
        <family val="2"/>
      </rPr>
      <t>4</t>
    </r>
  </si>
  <si>
    <r>
      <t>Other CPS Purchased Services - Quality Utilization Management</t>
    </r>
    <r>
      <rPr>
        <vertAlign val="superscript"/>
        <sz val="9"/>
        <rFont val="Arial"/>
        <family val="2"/>
      </rPr>
      <t>5</t>
    </r>
  </si>
  <si>
    <t xml:space="preserve">Other Payments </t>
  </si>
  <si>
    <r>
      <t>Start-up Costs</t>
    </r>
    <r>
      <rPr>
        <vertAlign val="superscript"/>
        <sz val="9"/>
        <rFont val="Arial"/>
        <family val="2"/>
      </rPr>
      <t>6</t>
    </r>
  </si>
  <si>
    <t>Consulting Services</t>
  </si>
  <si>
    <r>
      <t>Process &amp; Outcome Evaluations</t>
    </r>
    <r>
      <rPr>
        <vertAlign val="superscript"/>
        <sz val="9"/>
        <rFont val="Arial"/>
        <family val="2"/>
      </rPr>
      <t>7</t>
    </r>
  </si>
  <si>
    <t>Other Administration</t>
  </si>
  <si>
    <r>
      <t>DFPS Staff Costs</t>
    </r>
    <r>
      <rPr>
        <vertAlign val="superscript"/>
        <sz val="9"/>
        <rFont val="Arial"/>
        <family val="2"/>
      </rPr>
      <t>8</t>
    </r>
  </si>
  <si>
    <t xml:space="preserve">Resource Transfer </t>
  </si>
  <si>
    <t>* Data through August 31, 2020.  Additional payments will be included in March 2021 report.</t>
  </si>
  <si>
    <r>
      <rPr>
        <vertAlign val="superscript"/>
        <sz val="9"/>
        <rFont val="Arial"/>
        <family val="2"/>
      </rPr>
      <t>1</t>
    </r>
    <r>
      <rPr>
        <sz val="9"/>
        <rFont val="Arial"/>
        <family val="2"/>
      </rPr>
      <t xml:space="preserve"> Foster Care Payments include the exceptional rate, blended rate, Supervised Independent Living and network support payments.</t>
    </r>
  </si>
  <si>
    <r>
      <rPr>
        <vertAlign val="superscript"/>
        <sz val="9"/>
        <rFont val="Arial"/>
        <family val="2"/>
      </rPr>
      <t>2</t>
    </r>
    <r>
      <rPr>
        <sz val="9"/>
        <rFont val="Arial"/>
        <family val="2"/>
      </rPr>
      <t xml:space="preserve"> Day Care payments are paid by DFPS on behalf of children served by SSCC.  Region 2 began to serve children 12/1/2018 and Region 8A began 2/1/2019.  </t>
    </r>
  </si>
  <si>
    <r>
      <rPr>
        <vertAlign val="superscript"/>
        <sz val="9"/>
        <rFont val="Arial"/>
        <family val="2"/>
      </rPr>
      <t>3</t>
    </r>
    <r>
      <rPr>
        <sz val="9"/>
        <rFont val="Arial"/>
        <family val="2"/>
      </rPr>
      <t xml:space="preserve"> The SSCC is paid for completed adoptions based upon an fee schedule</t>
    </r>
  </si>
  <si>
    <r>
      <rPr>
        <vertAlign val="superscript"/>
        <sz val="9"/>
        <rFont val="Arial"/>
        <family val="2"/>
      </rPr>
      <t xml:space="preserve">4 </t>
    </r>
    <r>
      <rPr>
        <sz val="9"/>
        <rFont val="Arial"/>
        <family val="2"/>
      </rPr>
      <t>PAL purchased services are for life skills training only Stage I.</t>
    </r>
  </si>
  <si>
    <r>
      <t xml:space="preserve">5 </t>
    </r>
    <r>
      <rPr>
        <sz val="9"/>
        <rFont val="Arial"/>
        <family val="2"/>
      </rPr>
      <t xml:space="preserve">SSCC expense for determination of the level of care. </t>
    </r>
  </si>
  <si>
    <r>
      <rPr>
        <vertAlign val="superscript"/>
        <sz val="9"/>
        <rFont val="Arial"/>
        <family val="2"/>
      </rPr>
      <t>6</t>
    </r>
    <r>
      <rPr>
        <sz val="9"/>
        <rFont val="Arial"/>
        <family val="2"/>
      </rPr>
      <t xml:space="preserve"> The start-up costs are $997,000 for Stage I based on appropriations.  </t>
    </r>
  </si>
  <si>
    <r>
      <rPr>
        <vertAlign val="superscript"/>
        <sz val="9"/>
        <rFont val="Arial"/>
        <family val="2"/>
      </rPr>
      <t>7</t>
    </r>
    <r>
      <rPr>
        <sz val="9"/>
        <rFont val="Arial"/>
        <family val="2"/>
      </rPr>
      <t xml:space="preserve"> Required process and outcome evaluations across all areas. </t>
    </r>
  </si>
  <si>
    <r>
      <rPr>
        <vertAlign val="superscript"/>
        <sz val="9"/>
        <rFont val="Arial"/>
        <family val="2"/>
      </rPr>
      <t xml:space="preserve">8 </t>
    </r>
    <r>
      <rPr>
        <sz val="9"/>
        <rFont val="Arial"/>
        <family val="2"/>
      </rPr>
      <t>DFPS staff to support implementation and monitor contract.</t>
    </r>
  </si>
  <si>
    <t>Section D.</t>
  </si>
  <si>
    <t xml:space="preserve">Report DFPS Community Based Care Actuals to Date (All Funds) For AY 2020*  </t>
  </si>
  <si>
    <r>
      <t>Other CPS Purchased Services</t>
    </r>
    <r>
      <rPr>
        <vertAlign val="superscript"/>
        <sz val="9"/>
        <rFont val="Arial"/>
        <family val="2"/>
      </rPr>
      <t>5</t>
    </r>
  </si>
  <si>
    <r>
      <t>Resource Transfer</t>
    </r>
    <r>
      <rPr>
        <vertAlign val="superscript"/>
        <sz val="9"/>
        <rFont val="Arial"/>
        <family val="2"/>
      </rPr>
      <t>9</t>
    </r>
  </si>
  <si>
    <r>
      <rPr>
        <vertAlign val="superscript"/>
        <sz val="9"/>
        <rFont val="Arial"/>
        <family val="2"/>
      </rPr>
      <t xml:space="preserve">4 </t>
    </r>
    <r>
      <rPr>
        <sz val="9"/>
        <rFont val="Arial"/>
        <family val="2"/>
      </rPr>
      <t>PAL purchased services are estimated to reflect expense for life skills training only. Catchment areas 02, 8A and 01 are paid at the end of the fiscal year.</t>
    </r>
  </si>
  <si>
    <r>
      <t xml:space="preserve">5 </t>
    </r>
    <r>
      <rPr>
        <sz val="9"/>
        <rFont val="Arial"/>
        <family val="2"/>
      </rPr>
      <t>SSCC allocation of purchased client service budgets in Strategy B.1.7 and B.1.8 as well as funding for CANS and utilization management.</t>
    </r>
  </si>
  <si>
    <r>
      <rPr>
        <vertAlign val="superscript"/>
        <sz val="9"/>
        <rFont val="Arial"/>
        <family val="2"/>
      </rPr>
      <t>6</t>
    </r>
    <r>
      <rPr>
        <sz val="9"/>
        <rFont val="Arial"/>
        <family val="2"/>
      </rPr>
      <t xml:space="preserve"> The start-up costs are $997,000 for Stage I based on appropriations.  The start up costs for Stage II are based upon methodology that considers costs and projected FTEs.  </t>
    </r>
  </si>
  <si>
    <r>
      <rPr>
        <vertAlign val="superscript"/>
        <sz val="9"/>
        <rFont val="Arial"/>
        <family val="2"/>
      </rPr>
      <t xml:space="preserve">7 </t>
    </r>
    <r>
      <rPr>
        <sz val="9"/>
        <rFont val="Arial"/>
        <family val="2"/>
      </rPr>
      <t xml:space="preserve">Required process and outcome evaluations across all areas. </t>
    </r>
  </si>
  <si>
    <r>
      <rPr>
        <vertAlign val="superscript"/>
        <sz val="9"/>
        <rFont val="Arial"/>
        <family val="2"/>
      </rPr>
      <t xml:space="preserve">8 </t>
    </r>
    <r>
      <rPr>
        <sz val="9"/>
        <rFont val="Arial"/>
        <family val="2"/>
      </rPr>
      <t>DFPS staff to support implementation, monitor contract and provide case management oversight.</t>
    </r>
  </si>
  <si>
    <r>
      <t xml:space="preserve">9 </t>
    </r>
    <r>
      <rPr>
        <sz val="9"/>
        <rFont val="Arial"/>
        <family val="2"/>
      </rPr>
      <t xml:space="preserve">Resource transfer includes Stage II for Region 3B and 2. </t>
    </r>
  </si>
  <si>
    <r>
      <rPr>
        <vertAlign val="superscript"/>
        <sz val="9"/>
        <rFont val="Arial"/>
        <family val="2"/>
      </rPr>
      <t>10</t>
    </r>
    <r>
      <rPr>
        <sz val="9"/>
        <rFont val="Arial"/>
        <family val="2"/>
      </rPr>
      <t xml:space="preserve"> 8A did not progress to Stage II during FY 2020 as originally projected.</t>
    </r>
  </si>
  <si>
    <t>Section E.</t>
  </si>
  <si>
    <t>Report DFPS Community Based Care Projections (All Funds) For AY 2021</t>
  </si>
  <si>
    <t>*As of September 8, 2020 using LAR forecast</t>
  </si>
  <si>
    <r>
      <rPr>
        <vertAlign val="superscript"/>
        <sz val="9"/>
        <rFont val="Arial"/>
        <family val="2"/>
      </rPr>
      <t>1</t>
    </r>
    <r>
      <rPr>
        <sz val="9"/>
        <rFont val="Arial"/>
        <family val="2"/>
      </rPr>
      <t xml:space="preserve"> Foster Care Payments include the exceptional rate, blended rate, Supervised Independent Living and network support payments, based on LAR forecast.</t>
    </r>
  </si>
  <si>
    <r>
      <rPr>
        <vertAlign val="superscript"/>
        <sz val="9"/>
        <rFont val="Arial"/>
        <family val="2"/>
      </rPr>
      <t>2</t>
    </r>
    <r>
      <rPr>
        <sz val="9"/>
        <rFont val="Arial"/>
        <family val="2"/>
      </rPr>
      <t xml:space="preserve"> Day Care payments are paid by DFPS on behalf of children served by SSCC.  Region 8B is not yet awarded.</t>
    </r>
  </si>
  <si>
    <r>
      <rPr>
        <vertAlign val="superscript"/>
        <sz val="9"/>
        <rFont val="Arial"/>
        <family val="2"/>
      </rPr>
      <t xml:space="preserve">4 </t>
    </r>
    <r>
      <rPr>
        <sz val="9"/>
        <rFont val="Arial"/>
        <family val="2"/>
      </rPr>
      <t>PAL purchased services are estimated to reflect expense for life skills training only. Catchment Area 01 is also serving children from outside the catchment area for contracting efficiency.</t>
    </r>
  </si>
  <si>
    <r>
      <rPr>
        <vertAlign val="superscript"/>
        <sz val="9"/>
        <rFont val="Arial"/>
        <family val="2"/>
      </rPr>
      <t>7</t>
    </r>
    <r>
      <rPr>
        <sz val="9"/>
        <rFont val="Arial"/>
        <family val="2"/>
      </rPr>
      <t xml:space="preserve"> Budget amount for required process and outcome evaluations across all areas. </t>
    </r>
  </si>
  <si>
    <t>Section F.</t>
  </si>
  <si>
    <t>Rider 15 (86R) Section D, E, and F - September 2020 Submission</t>
  </si>
  <si>
    <t>Region 3B
Stage I
Amount</t>
  </si>
  <si>
    <t>Region 2
Stage I
Amount</t>
  </si>
  <si>
    <t>Region 8A
Stage I
Amount</t>
  </si>
  <si>
    <t>Region 1
Stage I
Amount</t>
  </si>
  <si>
    <t>Total 
Amount</t>
  </si>
  <si>
    <t>Region 3B
Stage I &amp; II
Amount</t>
  </si>
  <si>
    <t>Region 2
Stage I &amp;II
Amount</t>
  </si>
  <si>
    <r>
      <t>Region 8A
Stage I</t>
    </r>
    <r>
      <rPr>
        <b/>
        <vertAlign val="superscript"/>
        <sz val="9"/>
        <rFont val="Arial"/>
        <family val="2"/>
      </rPr>
      <t>10</t>
    </r>
    <r>
      <rPr>
        <b/>
        <sz val="9"/>
        <rFont val="Arial"/>
        <family val="2"/>
      </rPr>
      <t xml:space="preserve">
Amount</t>
    </r>
  </si>
  <si>
    <r>
      <t>Region 8B Stage I</t>
    </r>
    <r>
      <rPr>
        <b/>
        <vertAlign val="superscript"/>
        <sz val="9"/>
        <rFont val="Arial"/>
        <family val="2"/>
      </rPr>
      <t>11</t>
    </r>
    <r>
      <rPr>
        <b/>
        <sz val="9"/>
        <rFont val="Arial"/>
        <family val="2"/>
      </rPr>
      <t xml:space="preserve">
Amount</t>
    </r>
  </si>
  <si>
    <t>Region 2
Stage I &amp; II
Amount</t>
  </si>
  <si>
    <t>Region 8A
Stage I &amp; II
Amount</t>
  </si>
  <si>
    <t>Region 8B Stage I
Amount</t>
  </si>
  <si>
    <r>
      <rPr>
        <vertAlign val="superscript"/>
        <sz val="9"/>
        <rFont val="Arial"/>
        <family val="2"/>
      </rPr>
      <t>2</t>
    </r>
    <r>
      <rPr>
        <sz val="9"/>
        <rFont val="Arial"/>
        <family val="2"/>
      </rPr>
      <t xml:space="preserve"> Day Care payments are paid by DFPS on behalf of children served by SSCC. Actual expense through Q3 and projections for remainder of year. 
Region 8B contract was not awarded.  
</t>
    </r>
  </si>
  <si>
    <t>Expense data through April 2020.</t>
  </si>
  <si>
    <t>end of sheet</t>
  </si>
  <si>
    <r>
      <t xml:space="preserve">9 </t>
    </r>
    <r>
      <rPr>
        <sz val="9"/>
        <rFont val="Arial"/>
        <family val="2"/>
      </rPr>
      <t>Resource transfer includes Stage II for Region 3B, 2, and 8A</t>
    </r>
    <r>
      <rPr>
        <vertAlign val="superscript"/>
        <sz val="9"/>
        <rFont val="Arial"/>
        <family val="2"/>
      </rPr>
      <t xml:space="preserve">. </t>
    </r>
    <r>
      <rPr>
        <vertAlign val="superscript"/>
        <sz val="9"/>
        <color theme="0"/>
        <rFont val="Arial"/>
        <family val="2"/>
      </rPr>
      <t>End of sheet</t>
    </r>
  </si>
  <si>
    <t>Section A</t>
  </si>
  <si>
    <t>Section B</t>
  </si>
  <si>
    <t>Section C</t>
  </si>
  <si>
    <t>Section A Appendix</t>
  </si>
  <si>
    <t>Section B Appendix</t>
  </si>
  <si>
    <t>Section C Appendix</t>
  </si>
  <si>
    <t>Sections D, E, and F</t>
  </si>
  <si>
    <t>Notes about Report Populations</t>
  </si>
  <si>
    <t>End of Worksheet</t>
  </si>
  <si>
    <t>DFPS Rider 15, September 2020
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</si>
</sst>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0.0%"/>
    <numFmt numFmtId="166" formatCode="0.0"/>
    <numFmt numFmtId="167" formatCode="_(* #,##0_);_(* \(#,##0\);_(* &quot;-&quot;??_);_(@_)"/>
    <numFmt numFmtId="168" formatCode="_(&quot;$&quot;* #,##0_);_(&quot;$&quot;* \(#,##0\);_(&quot;$&quot;* &quot;-&quot;??_);_(@_)"/>
    <numFmt numFmtId="169" formatCode="&quot;$&quot;#,##0"/>
    <numFmt numFmtId="170" formatCode="&quot;$&quot;#,##0.00"/>
    <numFmt numFmtId="171" formatCode="[$$-409]#,##0_);\([$$-409]#,##0\)"/>
  </numFmts>
  <fonts count="39"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Tahoma"/>
      <family val="2"/>
    </font>
    <font>
      <sz val="8"/>
      <name val="Arial"/>
      <family val="2"/>
    </font>
    <font>
      <b/>
      <sz val="9"/>
      <name val="Tahoma"/>
      <family val="2"/>
    </font>
    <font>
      <sz val="10"/>
      <name val="Arial"/>
      <family val="2"/>
    </font>
    <font>
      <sz val="8"/>
      <color theme="1"/>
      <name val="Tahoma"/>
      <family val="2"/>
    </font>
    <font>
      <sz val="10"/>
      <name val="Arial"/>
      <family val="2"/>
    </font>
    <font>
      <b/>
      <sz val="12"/>
      <name val="Tahoma"/>
      <family val="2"/>
    </font>
    <font>
      <b/>
      <sz val="12"/>
      <name val="Arial"/>
      <family val="2"/>
    </font>
    <font>
      <sz val="10"/>
      <name val="Arial"/>
      <family val="2"/>
    </font>
    <font>
      <sz val="10"/>
      <name val="Arial"/>
      <family val="2"/>
    </font>
    <font>
      <sz val="9"/>
      <color theme="1"/>
      <name val="Arial"/>
      <family val="2"/>
    </font>
    <font>
      <sz val="11"/>
      <color theme="1"/>
      <name val="Calibri"/>
      <family val="2"/>
      <scheme val="minor"/>
    </font>
    <font>
      <sz val="8"/>
      <color theme="1"/>
      <name val="Arial"/>
      <family val="2"/>
    </font>
    <font>
      <sz val="11"/>
      <name val="Calibri"/>
      <family val="2"/>
      <scheme val="minor"/>
    </font>
    <font>
      <b/>
      <sz val="14"/>
      <color rgb="FFFF0000"/>
      <name val="Calibri"/>
      <family val="2"/>
      <scheme val="minor"/>
    </font>
    <font>
      <b/>
      <sz val="15"/>
      <color theme="3"/>
      <name val="Verdana"/>
      <family val="2"/>
    </font>
    <font>
      <b/>
      <sz val="13"/>
      <color theme="3"/>
      <name val="Verdana"/>
      <family val="2"/>
    </font>
    <font>
      <b/>
      <sz val="10"/>
      <name val="Arial"/>
      <family val="2"/>
    </font>
    <font>
      <sz val="10"/>
      <name val="Arial"/>
      <family val="2"/>
    </font>
    <font>
      <sz val="9"/>
      <name val="Arial"/>
      <family val="2"/>
    </font>
    <font>
      <b/>
      <u/>
      <sz val="11"/>
      <name val="Arial"/>
      <family val="2"/>
    </font>
    <font>
      <b/>
      <sz val="11"/>
      <name val="Arial"/>
      <family val="2"/>
    </font>
    <font>
      <b/>
      <sz val="9"/>
      <name val="Arial"/>
      <family val="2"/>
    </font>
    <font>
      <vertAlign val="superscript"/>
      <sz val="9"/>
      <name val="Arial"/>
      <family val="2"/>
    </font>
    <font>
      <b/>
      <vertAlign val="superscript"/>
      <sz val="9"/>
      <name val="Arial"/>
      <family val="2"/>
    </font>
    <font>
      <sz val="9"/>
      <color rgb="FFFF0000"/>
      <name val="Arial"/>
      <family val="2"/>
    </font>
    <font>
      <sz val="11"/>
      <name val="Calibri"/>
      <family val="2"/>
    </font>
    <font>
      <sz val="10"/>
      <color theme="0"/>
      <name val="Arial"/>
      <family val="2"/>
    </font>
    <font>
      <vertAlign val="superscript"/>
      <sz val="9"/>
      <color theme="0"/>
      <name val="Arial"/>
      <family val="2"/>
    </font>
    <font>
      <u/>
      <sz val="10"/>
      <color theme="10"/>
      <name val="Arial"/>
      <family val="2"/>
    </font>
    <font>
      <sz val="12"/>
      <name val="Arial"/>
      <family val="2"/>
    </font>
    <font>
      <u/>
      <sz val="12"/>
      <color theme="10"/>
      <name val="Arial"/>
      <family val="2"/>
    </font>
    <font>
      <sz val="12"/>
      <color theme="0"/>
      <name val="Arial"/>
      <family val="2"/>
    </font>
    <font>
      <b/>
      <sz val="18"/>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right/>
      <top style="thin">
        <color theme="0" tint="-0.14996795556505021"/>
      </top>
      <bottom/>
      <diagonal/>
    </border>
    <border>
      <left/>
      <right style="thin">
        <color indexed="64"/>
      </right>
      <top/>
      <bottom/>
      <diagonal/>
    </border>
  </borders>
  <cellStyleXfs count="42">
    <xf numFmtId="0" fontId="0" fillId="0" borderId="0"/>
    <xf numFmtId="0" fontId="4" fillId="0" borderId="0"/>
    <xf numFmtId="0" fontId="10" fillId="0" borderId="0"/>
    <xf numFmtId="0" fontId="3" fillId="0" borderId="0"/>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8" fillId="0" borderId="0"/>
    <xf numFmtId="0" fontId="2" fillId="0" borderId="0"/>
    <xf numFmtId="0" fontId="8"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9" fontId="14"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8" fillId="0" borderId="0"/>
    <xf numFmtId="0" fontId="15" fillId="0" borderId="0"/>
    <xf numFmtId="0" fontId="15" fillId="0" borderId="0"/>
    <xf numFmtId="0" fontId="20" fillId="0" borderId="48" applyNumberFormat="0" applyFill="0" applyAlignment="0" applyProtection="0"/>
    <xf numFmtId="0" fontId="21" fillId="0" borderId="49" applyNumberFormat="0" applyFill="0" applyAlignment="0" applyProtection="0"/>
    <xf numFmtId="44" fontId="23" fillId="0" borderId="0" applyFont="0" applyFill="0" applyBorder="0" applyAlignment="0" applyProtection="0"/>
    <xf numFmtId="0" fontId="34" fillId="0" borderId="0" applyNumberFormat="0" applyFill="0" applyBorder="0" applyAlignment="0" applyProtection="0"/>
  </cellStyleXfs>
  <cellXfs count="420">
    <xf numFmtId="0" fontId="0" fillId="0" borderId="0" xfId="0"/>
    <xf numFmtId="0" fontId="0" fillId="0" borderId="0" xfId="0" applyAlignment="1">
      <alignment horizontal="left"/>
    </xf>
    <xf numFmtId="0" fontId="0" fillId="0" borderId="0" xfId="0"/>
    <xf numFmtId="0" fontId="0" fillId="0" borderId="0" xfId="0"/>
    <xf numFmtId="0" fontId="6" fillId="0" borderId="0" xfId="0" applyFont="1" applyAlignment="1">
      <alignment horizontal="left"/>
    </xf>
    <xf numFmtId="0" fontId="0" fillId="0" borderId="0" xfId="0" applyAlignment="1"/>
    <xf numFmtId="0" fontId="6" fillId="0" borderId="0" xfId="0" applyFont="1"/>
    <xf numFmtId="3" fontId="5" fillId="0" borderId="6" xfId="0" applyNumberFormat="1" applyFont="1" applyFill="1" applyBorder="1" applyAlignment="1">
      <alignment horizontal="right" wrapText="1"/>
    </xf>
    <xf numFmtId="0" fontId="8" fillId="0" borderId="0" xfId="0" applyFont="1"/>
    <xf numFmtId="0" fontId="5" fillId="0" borderId="5" xfId="4" applyFont="1" applyFill="1" applyBorder="1" applyAlignment="1">
      <alignment horizontal="left" vertical="top" wrapText="1"/>
    </xf>
    <xf numFmtId="0" fontId="5" fillId="0" borderId="21" xfId="4" applyFont="1" applyFill="1" applyBorder="1" applyAlignment="1">
      <alignment horizontal="left" vertical="top" wrapText="1"/>
    </xf>
    <xf numFmtId="0" fontId="5" fillId="0" borderId="2" xfId="4" applyFont="1" applyFill="1" applyBorder="1" applyAlignment="1">
      <alignment horizontal="left" vertical="top"/>
    </xf>
    <xf numFmtId="0" fontId="5" fillId="0" borderId="7" xfId="4" applyFont="1" applyFill="1" applyBorder="1" applyAlignment="1">
      <alignment horizontal="left" vertical="top" wrapText="1"/>
    </xf>
    <xf numFmtId="0" fontId="5" fillId="0" borderId="10" xfId="4" applyFont="1" applyFill="1" applyBorder="1" applyAlignment="1">
      <alignment horizontal="left" vertical="top"/>
    </xf>
    <xf numFmtId="0" fontId="5" fillId="0" borderId="13" xfId="4" applyFont="1" applyFill="1" applyBorder="1" applyAlignment="1">
      <alignment horizontal="left" vertical="top"/>
    </xf>
    <xf numFmtId="0" fontId="5" fillId="0" borderId="14" xfId="4" applyFont="1" applyFill="1" applyBorder="1" applyAlignment="1">
      <alignment horizontal="left" vertical="top" wrapText="1"/>
    </xf>
    <xf numFmtId="0" fontId="5" fillId="0" borderId="5" xfId="4" applyFont="1" applyFill="1" applyBorder="1" applyAlignment="1">
      <alignment horizontal="left" vertical="top" wrapText="1"/>
    </xf>
    <xf numFmtId="0" fontId="5" fillId="0" borderId="3"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5" fillId="0" borderId="29" xfId="4" applyFont="1" applyFill="1" applyBorder="1" applyAlignment="1">
      <alignment horizontal="left" vertical="top" wrapText="1"/>
    </xf>
    <xf numFmtId="0" fontId="5" fillId="0" borderId="21" xfId="4" applyFont="1" applyFill="1" applyBorder="1" applyAlignment="1">
      <alignment horizontal="left" vertical="top" wrapText="1"/>
    </xf>
    <xf numFmtId="165" fontId="5" fillId="0" borderId="19" xfId="4" applyNumberFormat="1" applyFont="1" applyFill="1" applyBorder="1" applyAlignment="1">
      <alignment horizontal="right" wrapText="1"/>
    </xf>
    <xf numFmtId="165" fontId="5" fillId="0" borderId="20" xfId="4" applyNumberFormat="1" applyFont="1" applyFill="1" applyBorder="1" applyAlignment="1">
      <alignment horizontal="right" wrapText="1"/>
    </xf>
    <xf numFmtId="165" fontId="5" fillId="0" borderId="18" xfId="4" applyNumberFormat="1" applyFont="1" applyFill="1" applyBorder="1" applyAlignment="1">
      <alignment horizontal="right" wrapText="1"/>
    </xf>
    <xf numFmtId="3" fontId="5" fillId="0" borderId="15" xfId="0" applyNumberFormat="1" applyFont="1" applyFill="1" applyBorder="1" applyAlignment="1">
      <alignment horizontal="right" wrapText="1"/>
    </xf>
    <xf numFmtId="3" fontId="5" fillId="0" borderId="13" xfId="0" applyNumberFormat="1" applyFont="1" applyFill="1" applyBorder="1" applyAlignment="1">
      <alignment horizontal="right" wrapText="1"/>
    </xf>
    <xf numFmtId="3" fontId="5" fillId="0" borderId="27" xfId="0" applyNumberFormat="1" applyFont="1" applyFill="1" applyBorder="1" applyAlignment="1">
      <alignment horizontal="right" wrapText="1"/>
    </xf>
    <xf numFmtId="3" fontId="5" fillId="0" borderId="24" xfId="0" applyNumberFormat="1" applyFont="1" applyFill="1" applyBorder="1" applyAlignment="1">
      <alignment horizontal="right" wrapText="1"/>
    </xf>
    <xf numFmtId="3" fontId="5" fillId="0" borderId="31"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0" fontId="5" fillId="0" borderId="32" xfId="4" applyFont="1" applyFill="1" applyBorder="1" applyAlignment="1">
      <alignment horizontal="left" vertical="top" wrapText="1"/>
    </xf>
    <xf numFmtId="38" fontId="7" fillId="3" borderId="2" xfId="4" applyNumberFormat="1" applyFont="1" applyFill="1" applyBorder="1" applyAlignment="1">
      <alignment horizontal="center" wrapText="1"/>
    </xf>
    <xf numFmtId="38" fontId="7" fillId="3" borderId="1" xfId="4" applyNumberFormat="1" applyFont="1" applyFill="1" applyBorder="1" applyAlignment="1">
      <alignment horizontal="center" wrapText="1"/>
    </xf>
    <xf numFmtId="38" fontId="7" fillId="3" borderId="4" xfId="4" applyNumberFormat="1" applyFont="1" applyFill="1" applyBorder="1" applyAlignment="1">
      <alignment horizontal="center" wrapText="1"/>
    </xf>
    <xf numFmtId="38" fontId="7" fillId="3" borderId="6" xfId="4" applyNumberFormat="1" applyFont="1" applyFill="1" applyBorder="1" applyAlignment="1">
      <alignment horizontal="center" wrapText="1"/>
    </xf>
    <xf numFmtId="38" fontId="7" fillId="3" borderId="7" xfId="4" applyNumberFormat="1" applyFont="1" applyFill="1" applyBorder="1" applyAlignment="1">
      <alignment horizontal="center" wrapText="1"/>
    </xf>
    <xf numFmtId="38" fontId="7" fillId="3" borderId="8" xfId="4" applyNumberFormat="1" applyFont="1" applyFill="1" applyBorder="1" applyAlignment="1">
      <alignment horizontal="center" wrapText="1"/>
    </xf>
    <xf numFmtId="38" fontId="7" fillId="3" borderId="16" xfId="4" applyNumberFormat="1" applyFont="1" applyFill="1" applyBorder="1" applyAlignment="1">
      <alignment horizontal="center" wrapText="1"/>
    </xf>
    <xf numFmtId="38" fontId="7" fillId="3" borderId="30" xfId="4" applyNumberFormat="1" applyFont="1" applyFill="1" applyBorder="1" applyAlignment="1">
      <alignment horizontal="center" wrapText="1"/>
    </xf>
    <xf numFmtId="0" fontId="5" fillId="0" borderId="24" xfId="4" applyFont="1" applyFill="1" applyBorder="1" applyAlignment="1">
      <alignment horizontal="left" vertical="top"/>
    </xf>
    <xf numFmtId="0" fontId="5" fillId="0" borderId="8" xfId="4" applyFont="1" applyFill="1" applyBorder="1" applyAlignment="1">
      <alignment horizontal="left" vertical="top"/>
    </xf>
    <xf numFmtId="0" fontId="5" fillId="0" borderId="17" xfId="4" applyFont="1" applyFill="1" applyBorder="1" applyAlignment="1">
      <alignment horizontal="left" vertical="top" wrapText="1"/>
    </xf>
    <xf numFmtId="0" fontId="5" fillId="0" borderId="12" xfId="4" applyFont="1" applyFill="1" applyBorder="1" applyAlignment="1">
      <alignment horizontal="left" vertical="top" wrapText="1"/>
    </xf>
    <xf numFmtId="38" fontId="7" fillId="3" borderId="19" xfId="4" applyNumberFormat="1" applyFont="1" applyFill="1" applyBorder="1" applyAlignment="1">
      <alignment horizontal="center" wrapText="1"/>
    </xf>
    <xf numFmtId="3" fontId="6" fillId="0" borderId="8" xfId="4" applyNumberFormat="1" applyFont="1" applyFill="1" applyBorder="1" applyAlignment="1">
      <alignment horizontal="right"/>
    </xf>
    <xf numFmtId="166" fontId="5" fillId="0" borderId="33" xfId="0" applyNumberFormat="1" applyFont="1" applyFill="1" applyBorder="1" applyAlignment="1">
      <alignment horizontal="right" wrapText="1"/>
    </xf>
    <xf numFmtId="3" fontId="6" fillId="0" borderId="2" xfId="4" applyNumberFormat="1" applyFont="1" applyFill="1" applyBorder="1" applyAlignment="1">
      <alignment horizontal="right"/>
    </xf>
    <xf numFmtId="165" fontId="6" fillId="0" borderId="17" xfId="4" applyNumberFormat="1" applyFont="1" applyFill="1" applyBorder="1" applyAlignment="1">
      <alignment horizontal="right"/>
    </xf>
    <xf numFmtId="165" fontId="6" fillId="0" borderId="14" xfId="4" applyNumberFormat="1" applyFont="1" applyFill="1" applyBorder="1" applyAlignment="1">
      <alignment horizontal="right"/>
    </xf>
    <xf numFmtId="2" fontId="6" fillId="0" borderId="17" xfId="4" applyNumberFormat="1" applyFont="1" applyFill="1" applyBorder="1" applyAlignment="1">
      <alignment horizontal="right"/>
    </xf>
    <xf numFmtId="166" fontId="5" fillId="0" borderId="25" xfId="0" applyNumberFormat="1" applyFont="1" applyFill="1" applyBorder="1" applyAlignment="1">
      <alignment horizontal="right" wrapText="1"/>
    </xf>
    <xf numFmtId="166" fontId="5" fillId="0" borderId="12" xfId="0" applyNumberFormat="1" applyFont="1" applyFill="1" applyBorder="1" applyAlignment="1">
      <alignment horizontal="right" wrapText="1"/>
    </xf>
    <xf numFmtId="3" fontId="5" fillId="0" borderId="8"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0" fontId="5" fillId="0" borderId="34" xfId="4" applyFont="1" applyFill="1" applyBorder="1" applyAlignment="1">
      <alignment horizontal="left" vertical="top" wrapText="1"/>
    </xf>
    <xf numFmtId="0" fontId="6" fillId="0" borderId="0" xfId="0" applyFont="1" applyFill="1" applyBorder="1"/>
    <xf numFmtId="10" fontId="5" fillId="0" borderId="19" xfId="4" applyNumberFormat="1" applyFont="1" applyFill="1" applyBorder="1" applyAlignment="1">
      <alignment horizontal="right" wrapText="1"/>
    </xf>
    <xf numFmtId="2" fontId="5" fillId="0" borderId="18" xfId="4" applyNumberFormat="1" applyFont="1" applyFill="1" applyBorder="1" applyAlignment="1">
      <alignment horizontal="right" wrapText="1"/>
    </xf>
    <xf numFmtId="2" fontId="5" fillId="0" borderId="19" xfId="4" applyNumberFormat="1" applyFont="1" applyFill="1" applyBorder="1" applyAlignment="1">
      <alignment horizontal="right" wrapText="1"/>
    </xf>
    <xf numFmtId="2" fontId="5" fillId="0" borderId="20" xfId="4" applyNumberFormat="1" applyFont="1" applyFill="1" applyBorder="1" applyAlignment="1">
      <alignment horizontal="right" wrapText="1"/>
    </xf>
    <xf numFmtId="166" fontId="5" fillId="0" borderId="17" xfId="0" applyNumberFormat="1" applyFont="1" applyFill="1" applyBorder="1" applyAlignment="1">
      <alignment horizontal="right" wrapText="1"/>
    </xf>
    <xf numFmtId="0" fontId="0" fillId="0" borderId="35" xfId="0" applyBorder="1"/>
    <xf numFmtId="0" fontId="0" fillId="0" borderId="0" xfId="0" applyBorder="1" applyAlignment="1">
      <alignment horizontal="left"/>
    </xf>
    <xf numFmtId="0" fontId="0" fillId="0" borderId="0" xfId="0" applyBorder="1"/>
    <xf numFmtId="166" fontId="5" fillId="0" borderId="30" xfId="0" applyNumberFormat="1" applyFont="1" applyFill="1" applyBorder="1" applyAlignment="1">
      <alignment horizontal="right" wrapText="1"/>
    </xf>
    <xf numFmtId="0" fontId="0" fillId="0" borderId="35" xfId="0" applyBorder="1" applyAlignment="1">
      <alignment horizontal="left"/>
    </xf>
    <xf numFmtId="0" fontId="6" fillId="0" borderId="35" xfId="0" applyFont="1" applyBorder="1" applyAlignment="1">
      <alignment vertical="top" wrapText="1"/>
    </xf>
    <xf numFmtId="3" fontId="5" fillId="0" borderId="4" xfId="0" applyNumberFormat="1" applyFont="1" applyFill="1" applyBorder="1" applyAlignment="1">
      <alignment horizontal="right" wrapText="1"/>
    </xf>
    <xf numFmtId="0" fontId="5" fillId="0" borderId="36" xfId="4" applyFont="1" applyFill="1" applyBorder="1" applyAlignment="1">
      <alignment horizontal="left" vertical="top"/>
    </xf>
    <xf numFmtId="0" fontId="5" fillId="0" borderId="0" xfId="4" applyFont="1" applyFill="1" applyBorder="1" applyAlignment="1">
      <alignment horizontal="left" vertical="top" wrapText="1"/>
    </xf>
    <xf numFmtId="0" fontId="5" fillId="0" borderId="19" xfId="4" applyFont="1" applyFill="1" applyBorder="1" applyAlignment="1">
      <alignment horizontal="left" vertical="top" wrapText="1"/>
    </xf>
    <xf numFmtId="3" fontId="6" fillId="0" borderId="27" xfId="4" applyNumberFormat="1" applyFont="1" applyFill="1" applyBorder="1" applyAlignment="1">
      <alignment horizontal="right"/>
    </xf>
    <xf numFmtId="3" fontId="6" fillId="0" borderId="24" xfId="4" applyNumberFormat="1" applyFont="1" applyFill="1" applyBorder="1" applyAlignment="1">
      <alignment horizontal="right"/>
    </xf>
    <xf numFmtId="3" fontId="6" fillId="0" borderId="6" xfId="4" applyNumberFormat="1" applyFont="1" applyFill="1" applyBorder="1" applyAlignment="1">
      <alignment horizontal="right"/>
    </xf>
    <xf numFmtId="3" fontId="6" fillId="0" borderId="22" xfId="4" applyNumberFormat="1" applyFont="1" applyFill="1" applyBorder="1" applyAlignment="1">
      <alignment horizontal="right"/>
    </xf>
    <xf numFmtId="2" fontId="6" fillId="0" borderId="25" xfId="4" applyNumberFormat="1" applyFont="1" applyFill="1" applyBorder="1" applyAlignment="1">
      <alignment horizontal="right"/>
    </xf>
    <xf numFmtId="165" fontId="6" fillId="0" borderId="25" xfId="4" applyNumberFormat="1" applyFont="1" applyFill="1" applyBorder="1" applyAlignment="1">
      <alignment horizontal="right"/>
    </xf>
    <xf numFmtId="3" fontId="6" fillId="0" borderId="22" xfId="4" applyNumberFormat="1" applyFont="1" applyFill="1" applyBorder="1" applyAlignment="1">
      <alignment horizontal="right" wrapText="1"/>
    </xf>
    <xf numFmtId="166" fontId="5" fillId="0" borderId="14" xfId="0" applyNumberFormat="1" applyFont="1" applyFill="1" applyBorder="1" applyAlignment="1">
      <alignment horizontal="right" wrapText="1"/>
    </xf>
    <xf numFmtId="0" fontId="12" fillId="2" borderId="1" xfId="4" applyFont="1" applyFill="1" applyBorder="1" applyAlignment="1"/>
    <xf numFmtId="0" fontId="12" fillId="2" borderId="5" xfId="4" applyFont="1" applyFill="1" applyBorder="1" applyAlignment="1"/>
    <xf numFmtId="0" fontId="12" fillId="2" borderId="4" xfId="4" applyFont="1" applyFill="1" applyBorder="1" applyAlignment="1"/>
    <xf numFmtId="165" fontId="5" fillId="0" borderId="33" xfId="4" applyNumberFormat="1" applyFont="1" applyFill="1" applyBorder="1" applyAlignment="1">
      <alignment horizontal="right" wrapText="1"/>
    </xf>
    <xf numFmtId="3" fontId="6" fillId="0" borderId="6" xfId="4" applyNumberFormat="1" applyFont="1" applyFill="1" applyBorder="1" applyAlignment="1">
      <alignment horizontal="right" wrapText="1"/>
    </xf>
    <xf numFmtId="165" fontId="6" fillId="0" borderId="7" xfId="4" applyNumberFormat="1" applyFont="1" applyFill="1" applyBorder="1" applyAlignment="1">
      <alignment horizontal="right"/>
    </xf>
    <xf numFmtId="3" fontId="6" fillId="0" borderId="31" xfId="4" applyNumberFormat="1" applyFont="1" applyFill="1" applyBorder="1" applyAlignment="1">
      <alignment horizontal="right"/>
    </xf>
    <xf numFmtId="3" fontId="6" fillId="0" borderId="10" xfId="4" applyNumberFormat="1" applyFont="1" applyFill="1" applyBorder="1" applyAlignment="1">
      <alignment horizontal="right"/>
    </xf>
    <xf numFmtId="165" fontId="6" fillId="0" borderId="12" xfId="4" applyNumberFormat="1" applyFont="1" applyFill="1" applyBorder="1" applyAlignment="1">
      <alignment horizontal="right"/>
    </xf>
    <xf numFmtId="3" fontId="6" fillId="0" borderId="15" xfId="4" applyNumberFormat="1" applyFont="1" applyFill="1" applyBorder="1" applyAlignment="1">
      <alignment horizontal="right"/>
    </xf>
    <xf numFmtId="3" fontId="6" fillId="0" borderId="13" xfId="4" applyNumberFormat="1" applyFont="1" applyFill="1" applyBorder="1" applyAlignment="1">
      <alignment horizontal="right"/>
    </xf>
    <xf numFmtId="0" fontId="6" fillId="0" borderId="0" xfId="0" applyFont="1" applyAlignment="1">
      <alignment vertical="top" wrapText="1"/>
    </xf>
    <xf numFmtId="0" fontId="6" fillId="0" borderId="0" xfId="0" applyFont="1" applyAlignment="1">
      <alignment vertical="top"/>
    </xf>
    <xf numFmtId="10" fontId="5" fillId="0" borderId="18" xfId="4" applyNumberFormat="1" applyFont="1" applyFill="1" applyBorder="1" applyAlignment="1">
      <alignment horizontal="right" wrapText="1"/>
    </xf>
    <xf numFmtId="10" fontId="5" fillId="0" borderId="20" xfId="4" applyNumberFormat="1" applyFont="1" applyFill="1" applyBorder="1" applyAlignment="1">
      <alignment horizontal="right" wrapText="1"/>
    </xf>
    <xf numFmtId="165" fontId="6" fillId="0" borderId="0" xfId="4" applyNumberFormat="1" applyFont="1" applyFill="1" applyBorder="1" applyAlignment="1">
      <alignment horizontal="right"/>
    </xf>
    <xf numFmtId="0" fontId="0" fillId="0" borderId="0" xfId="0"/>
    <xf numFmtId="0" fontId="5" fillId="0" borderId="39" xfId="4" applyFont="1" applyFill="1" applyBorder="1" applyAlignment="1">
      <alignment horizontal="left" vertical="top" wrapText="1"/>
    </xf>
    <xf numFmtId="0" fontId="5" fillId="0" borderId="42" xfId="4" applyFont="1" applyFill="1" applyBorder="1" applyAlignment="1">
      <alignment horizontal="left" vertical="top" wrapText="1"/>
    </xf>
    <xf numFmtId="165" fontId="5" fillId="0" borderId="29" xfId="4" applyNumberFormat="1" applyFont="1" applyFill="1" applyBorder="1" applyAlignment="1">
      <alignment horizontal="right" wrapText="1"/>
    </xf>
    <xf numFmtId="0" fontId="5" fillId="0" borderId="40" xfId="0" applyFont="1" applyBorder="1"/>
    <xf numFmtId="0" fontId="5" fillId="0" borderId="41" xfId="0" applyFont="1" applyBorder="1"/>
    <xf numFmtId="0" fontId="5" fillId="0" borderId="34" xfId="0" applyFont="1" applyBorder="1"/>
    <xf numFmtId="10" fontId="6" fillId="0" borderId="7" xfId="0" applyNumberFormat="1" applyFont="1" applyFill="1" applyBorder="1" applyAlignment="1">
      <alignment horizontal="right"/>
    </xf>
    <xf numFmtId="3" fontId="6" fillId="0" borderId="6" xfId="0" applyNumberFormat="1" applyFont="1" applyFill="1" applyBorder="1" applyAlignment="1">
      <alignment horizontal="right"/>
    </xf>
    <xf numFmtId="3" fontId="6" fillId="0" borderId="6" xfId="0" applyNumberFormat="1" applyFont="1" applyFill="1" applyBorder="1"/>
    <xf numFmtId="10" fontId="6" fillId="0" borderId="7" xfId="0" applyNumberFormat="1" applyFont="1" applyFill="1" applyBorder="1"/>
    <xf numFmtId="10" fontId="6" fillId="0" borderId="17" xfId="0" applyNumberFormat="1" applyFont="1" applyFill="1" applyBorder="1"/>
    <xf numFmtId="3" fontId="6" fillId="0" borderId="22" xfId="0" applyNumberFormat="1" applyFont="1" applyFill="1" applyBorder="1"/>
    <xf numFmtId="3" fontId="6" fillId="0" borderId="43" xfId="4" applyNumberFormat="1" applyFont="1" applyFill="1" applyBorder="1" applyAlignment="1">
      <alignment horizontal="right"/>
    </xf>
    <xf numFmtId="3" fontId="6" fillId="0" borderId="4" xfId="4" applyNumberFormat="1" applyFont="1" applyFill="1" applyBorder="1" applyAlignment="1">
      <alignment horizontal="right"/>
    </xf>
    <xf numFmtId="3" fontId="6" fillId="0" borderId="23" xfId="4" applyNumberFormat="1" applyFont="1" applyFill="1" applyBorder="1" applyAlignment="1">
      <alignment horizontal="right"/>
    </xf>
    <xf numFmtId="3" fontId="6" fillId="0" borderId="38" xfId="4" applyNumberFormat="1" applyFont="1" applyFill="1" applyBorder="1" applyAlignment="1">
      <alignment horizontal="right"/>
    </xf>
    <xf numFmtId="0" fontId="0" fillId="0" borderId="0" xfId="0" applyFill="1" applyBorder="1" applyAlignment="1">
      <alignment horizontal="right"/>
    </xf>
    <xf numFmtId="165" fontId="0" fillId="0" borderId="0" xfId="26" applyNumberFormat="1" applyFont="1" applyBorder="1" applyAlignment="1">
      <alignment horizontal="right"/>
    </xf>
    <xf numFmtId="3" fontId="6" fillId="0" borderId="4" xfId="0" applyNumberFormat="1" applyFont="1" applyFill="1" applyBorder="1"/>
    <xf numFmtId="3" fontId="6" fillId="0" borderId="23" xfId="0" applyNumberFormat="1" applyFont="1" applyFill="1" applyBorder="1"/>
    <xf numFmtId="0" fontId="6" fillId="0" borderId="27" xfId="0" applyFont="1" applyFill="1" applyBorder="1" applyAlignment="1">
      <alignment horizontal="right"/>
    </xf>
    <xf numFmtId="0" fontId="6" fillId="0" borderId="24" xfId="0" applyFont="1" applyFill="1" applyBorder="1" applyAlignment="1">
      <alignment horizontal="right"/>
    </xf>
    <xf numFmtId="0" fontId="6" fillId="0" borderId="6" xfId="0" applyFont="1" applyFill="1" applyBorder="1" applyAlignment="1">
      <alignment horizontal="right"/>
    </xf>
    <xf numFmtId="0" fontId="6" fillId="0" borderId="2" xfId="0" applyFont="1" applyFill="1" applyBorder="1" applyAlignment="1">
      <alignment horizontal="right"/>
    </xf>
    <xf numFmtId="0" fontId="6" fillId="0" borderId="7" xfId="0" applyFont="1" applyFill="1" applyBorder="1" applyAlignment="1">
      <alignment horizontal="right"/>
    </xf>
    <xf numFmtId="0" fontId="6" fillId="0" borderId="15" xfId="0" applyFont="1" applyFill="1" applyBorder="1" applyAlignment="1">
      <alignment horizontal="right"/>
    </xf>
    <xf numFmtId="0" fontId="6" fillId="0" borderId="13" xfId="0" applyFont="1" applyFill="1" applyBorder="1" applyAlignment="1">
      <alignment horizontal="right"/>
    </xf>
    <xf numFmtId="0" fontId="12" fillId="0" borderId="0" xfId="4" applyFont="1" applyFill="1" applyBorder="1" applyAlignment="1"/>
    <xf numFmtId="38" fontId="7" fillId="0" borderId="0" xfId="4" applyNumberFormat="1" applyFont="1" applyFill="1" applyBorder="1" applyAlignment="1">
      <alignment horizontal="center" wrapText="1"/>
    </xf>
    <xf numFmtId="0" fontId="0" fillId="0" borderId="0" xfId="0" applyFill="1"/>
    <xf numFmtId="0" fontId="5" fillId="0" borderId="41" xfId="4" applyFont="1" applyFill="1" applyBorder="1" applyAlignment="1">
      <alignment horizontal="left" vertical="top" wrapText="1"/>
    </xf>
    <xf numFmtId="166" fontId="5" fillId="0" borderId="18" xfId="0" applyNumberFormat="1" applyFont="1" applyFill="1" applyBorder="1" applyAlignment="1">
      <alignment horizontal="right" wrapText="1"/>
    </xf>
    <xf numFmtId="167" fontId="17" fillId="0" borderId="24" xfId="6" applyNumberFormat="1" applyFont="1" applyFill="1" applyBorder="1" applyAlignment="1"/>
    <xf numFmtId="165" fontId="17" fillId="0" borderId="25" xfId="7" applyNumberFormat="1" applyFont="1" applyFill="1" applyBorder="1" applyAlignment="1"/>
    <xf numFmtId="167" fontId="17" fillId="0" borderId="2" xfId="6" applyNumberFormat="1" applyFont="1" applyFill="1" applyBorder="1" applyAlignment="1"/>
    <xf numFmtId="165" fontId="6" fillId="0" borderId="7" xfId="7" applyNumberFormat="1" applyFont="1" applyFill="1" applyBorder="1" applyAlignment="1">
      <alignment wrapText="1"/>
    </xf>
    <xf numFmtId="167" fontId="17" fillId="0" borderId="27" xfId="6" applyNumberFormat="1" applyFont="1" applyFill="1" applyBorder="1" applyAlignment="1"/>
    <xf numFmtId="167" fontId="17" fillId="0" borderId="6" xfId="6" applyNumberFormat="1" applyFont="1" applyFill="1" applyBorder="1" applyAlignment="1"/>
    <xf numFmtId="0" fontId="5" fillId="0" borderId="18" xfId="4" applyFont="1" applyFill="1" applyBorder="1" applyAlignment="1">
      <alignment horizontal="left" vertical="top" wrapText="1"/>
    </xf>
    <xf numFmtId="0" fontId="5" fillId="0" borderId="30" xfId="4" applyFont="1" applyFill="1" applyBorder="1" applyAlignment="1">
      <alignment horizontal="left" vertical="top" wrapText="1"/>
    </xf>
    <xf numFmtId="0" fontId="5" fillId="0" borderId="20" xfId="4" applyFont="1" applyFill="1" applyBorder="1" applyAlignment="1">
      <alignment horizontal="left" vertical="top" wrapText="1"/>
    </xf>
    <xf numFmtId="165" fontId="0" fillId="0" borderId="0" xfId="28" applyNumberFormat="1" applyFont="1"/>
    <xf numFmtId="167" fontId="17" fillId="0" borderId="2" xfId="6" applyNumberFormat="1" applyFont="1" applyFill="1" applyBorder="1" applyAlignment="1">
      <alignment horizontal="right"/>
    </xf>
    <xf numFmtId="167" fontId="6" fillId="0" borderId="13" xfId="6" applyNumberFormat="1" applyFont="1" applyFill="1" applyBorder="1" applyAlignment="1"/>
    <xf numFmtId="167" fontId="17" fillId="0" borderId="6" xfId="6" applyNumberFormat="1" applyFont="1" applyFill="1" applyBorder="1" applyAlignment="1">
      <alignment horizontal="right"/>
    </xf>
    <xf numFmtId="165" fontId="6" fillId="0" borderId="7" xfId="7" applyNumberFormat="1" applyFont="1" applyFill="1" applyBorder="1" applyAlignment="1">
      <alignment horizontal="right" wrapText="1"/>
    </xf>
    <xf numFmtId="167" fontId="6" fillId="0" borderId="15" xfId="6" applyNumberFormat="1" applyFont="1" applyFill="1" applyBorder="1" applyAlignment="1"/>
    <xf numFmtId="165" fontId="6" fillId="0" borderId="14" xfId="7" applyNumberFormat="1" applyFont="1" applyFill="1" applyBorder="1" applyAlignment="1"/>
    <xf numFmtId="0" fontId="5" fillId="0" borderId="28" xfId="4" applyFont="1" applyFill="1" applyBorder="1" applyAlignment="1">
      <alignment horizontal="left" vertical="top" wrapText="1"/>
    </xf>
    <xf numFmtId="165" fontId="5" fillId="0" borderId="18" xfId="0" applyNumberFormat="1" applyFont="1" applyFill="1" applyBorder="1" applyAlignment="1">
      <alignment horizontal="right" wrapText="1"/>
    </xf>
    <xf numFmtId="0" fontId="5" fillId="0" borderId="1" xfId="4" applyFont="1" applyFill="1" applyBorder="1" applyAlignment="1">
      <alignment horizontal="left" vertical="top" wrapText="1"/>
    </xf>
    <xf numFmtId="165" fontId="5" fillId="0" borderId="19" xfId="0" applyNumberFormat="1" applyFont="1" applyFill="1" applyBorder="1" applyAlignment="1">
      <alignment horizontal="right" wrapText="1"/>
    </xf>
    <xf numFmtId="165" fontId="5" fillId="0" borderId="33" xfId="0" applyNumberFormat="1" applyFont="1" applyFill="1" applyBorder="1" applyAlignment="1">
      <alignment horizontal="right" wrapText="1"/>
    </xf>
    <xf numFmtId="0" fontId="5" fillId="0" borderId="16" xfId="4" applyFont="1" applyFill="1" applyBorder="1" applyAlignment="1">
      <alignment horizontal="left" vertical="top" wrapText="1"/>
    </xf>
    <xf numFmtId="165" fontId="5" fillId="0" borderId="30" xfId="0" applyNumberFormat="1" applyFont="1" applyFill="1" applyBorder="1" applyAlignment="1">
      <alignment horizontal="right" wrapText="1"/>
    </xf>
    <xf numFmtId="0" fontId="5" fillId="0" borderId="24" xfId="0" applyFont="1" applyFill="1" applyBorder="1" applyAlignment="1">
      <alignment horizontal="left" vertical="top"/>
    </xf>
    <xf numFmtId="0" fontId="5" fillId="0" borderId="28"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8"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3" xfId="0" applyFont="1" applyFill="1" applyBorder="1" applyAlignment="1">
      <alignment horizontal="left" vertical="top"/>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11" xfId="0" applyFont="1" applyFill="1" applyBorder="1" applyAlignment="1">
      <alignment horizontal="left" vertical="top" wrapText="1"/>
    </xf>
    <xf numFmtId="164" fontId="5" fillId="0" borderId="18" xfId="0" applyNumberFormat="1" applyFont="1" applyFill="1" applyBorder="1" applyAlignment="1">
      <alignment horizontal="right" wrapText="1"/>
    </xf>
    <xf numFmtId="164" fontId="5" fillId="0" borderId="19" xfId="0" applyNumberFormat="1" applyFont="1" applyFill="1" applyBorder="1" applyAlignment="1">
      <alignment horizontal="right" wrapText="1"/>
    </xf>
    <xf numFmtId="164" fontId="5" fillId="0" borderId="30" xfId="0" applyNumberFormat="1" applyFont="1" applyFill="1" applyBorder="1" applyAlignment="1">
      <alignment horizontal="right" wrapText="1"/>
    </xf>
    <xf numFmtId="0" fontId="5" fillId="0" borderId="9" xfId="0" applyFont="1" applyFill="1" applyBorder="1" applyAlignment="1">
      <alignment horizontal="left" vertical="top" wrapText="1"/>
    </xf>
    <xf numFmtId="164" fontId="5" fillId="0" borderId="20" xfId="0" applyNumberFormat="1" applyFont="1" applyFill="1" applyBorder="1" applyAlignment="1">
      <alignment horizontal="right" wrapText="1"/>
    </xf>
    <xf numFmtId="0" fontId="5" fillId="0" borderId="25" xfId="0" applyFont="1" applyFill="1" applyBorder="1" applyAlignment="1">
      <alignment horizontal="left" vertical="top" wrapText="1"/>
    </xf>
    <xf numFmtId="3" fontId="5" fillId="0" borderId="18" xfId="0" applyNumberFormat="1" applyFont="1" applyFill="1" applyBorder="1" applyAlignment="1">
      <alignment horizontal="right" wrapText="1"/>
    </xf>
    <xf numFmtId="3" fontId="5" fillId="0" borderId="19" xfId="0" applyNumberFormat="1" applyFont="1" applyFill="1" applyBorder="1" applyAlignment="1">
      <alignment horizontal="right" wrapText="1"/>
    </xf>
    <xf numFmtId="3" fontId="5" fillId="0" borderId="30" xfId="0" applyNumberFormat="1" applyFont="1" applyFill="1" applyBorder="1" applyAlignment="1">
      <alignment horizontal="right" wrapText="1"/>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65" fontId="5" fillId="0" borderId="25" xfId="0" applyNumberFormat="1" applyFont="1" applyFill="1" applyBorder="1" applyAlignment="1">
      <alignment horizontal="right" wrapText="1"/>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3" fontId="5" fillId="0" borderId="2" xfId="0" applyNumberFormat="1" applyFont="1" applyFill="1" applyBorder="1" applyAlignment="1">
      <alignment horizontal="right" wrapText="1"/>
    </xf>
    <xf numFmtId="165" fontId="5" fillId="0" borderId="7" xfId="0" applyNumberFormat="1" applyFont="1" applyFill="1" applyBorder="1" applyAlignment="1">
      <alignment horizontal="right" wrapText="1"/>
    </xf>
    <xf numFmtId="165" fontId="5" fillId="0" borderId="12" xfId="0" applyNumberFormat="1" applyFont="1" applyFill="1" applyBorder="1" applyAlignment="1">
      <alignment horizontal="right" wrapText="1"/>
    </xf>
    <xf numFmtId="0" fontId="5" fillId="0" borderId="8" xfId="4" applyFont="1" applyFill="1" applyBorder="1" applyAlignment="1">
      <alignment horizontal="left" vertical="center"/>
    </xf>
    <xf numFmtId="0" fontId="5" fillId="0" borderId="16" xfId="4" applyFont="1" applyFill="1" applyBorder="1" applyAlignment="1">
      <alignment horizontal="left" vertical="center" wrapText="1"/>
    </xf>
    <xf numFmtId="0" fontId="5" fillId="0" borderId="17" xfId="4" applyFont="1" applyFill="1" applyBorder="1" applyAlignment="1">
      <alignment horizontal="left" vertical="center" wrapText="1"/>
    </xf>
    <xf numFmtId="165" fontId="5" fillId="0" borderId="2" xfId="0" applyNumberFormat="1" applyFont="1" applyFill="1" applyBorder="1" applyAlignment="1">
      <alignment horizontal="right" wrapText="1"/>
    </xf>
    <xf numFmtId="165" fontId="5" fillId="0" borderId="17" xfId="0" applyNumberFormat="1" applyFont="1" applyFill="1" applyBorder="1" applyAlignment="1">
      <alignment horizontal="right" wrapText="1"/>
    </xf>
    <xf numFmtId="0" fontId="5" fillId="0" borderId="8"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17" xfId="0" applyFont="1" applyFill="1" applyBorder="1" applyAlignment="1">
      <alignment horizontal="left" vertical="center" wrapText="1"/>
    </xf>
    <xf numFmtId="165" fontId="5" fillId="0" borderId="14" xfId="0" applyNumberFormat="1" applyFont="1" applyFill="1" applyBorder="1" applyAlignment="1">
      <alignment horizontal="right" wrapText="1"/>
    </xf>
    <xf numFmtId="165" fontId="5" fillId="0" borderId="13" xfId="0" applyNumberFormat="1" applyFont="1" applyFill="1" applyBorder="1" applyAlignment="1">
      <alignment horizontal="right" wrapText="1"/>
    </xf>
    <xf numFmtId="0" fontId="5" fillId="0" borderId="28"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4" applyFont="1" applyFill="1" applyBorder="1" applyAlignment="1">
      <alignment horizontal="left" vertical="center"/>
    </xf>
    <xf numFmtId="0" fontId="5" fillId="0" borderId="2" xfId="4" applyFont="1" applyFill="1" applyBorder="1" applyAlignment="1">
      <alignment horizontal="left" vertical="center" wrapText="1"/>
    </xf>
    <xf numFmtId="0" fontId="5" fillId="0" borderId="16" xfId="0" applyFont="1" applyFill="1" applyBorder="1" applyAlignment="1">
      <alignment horizontal="left" vertical="center" wrapText="1"/>
    </xf>
    <xf numFmtId="164" fontId="5" fillId="0" borderId="25" xfId="0" applyNumberFormat="1" applyFont="1" applyFill="1" applyBorder="1" applyAlignment="1">
      <alignment horizontal="right" wrapText="1"/>
    </xf>
    <xf numFmtId="164" fontId="5" fillId="0" borderId="7" xfId="0" applyNumberFormat="1" applyFont="1" applyFill="1" applyBorder="1" applyAlignment="1">
      <alignment horizontal="right" wrapText="1"/>
    </xf>
    <xf numFmtId="164" fontId="5" fillId="0" borderId="2" xfId="0" applyNumberFormat="1" applyFont="1" applyFill="1" applyBorder="1" applyAlignment="1">
      <alignment horizontal="right" wrapText="1"/>
    </xf>
    <xf numFmtId="164" fontId="5" fillId="0" borderId="17" xfId="0" applyNumberFormat="1" applyFont="1" applyFill="1" applyBorder="1" applyAlignment="1">
      <alignment horizontal="right" wrapText="1"/>
    </xf>
    <xf numFmtId="165" fontId="9" fillId="0" borderId="24" xfId="28" applyNumberFormat="1" applyFont="1" applyFill="1" applyBorder="1"/>
    <xf numFmtId="3" fontId="9" fillId="0" borderId="6" xfId="0" applyNumberFormat="1" applyFont="1" applyFill="1" applyBorder="1" applyAlignment="1">
      <alignment horizontal="right" wrapText="1"/>
    </xf>
    <xf numFmtId="3" fontId="9" fillId="0" borderId="2" xfId="0" applyNumberFormat="1" applyFont="1" applyFill="1" applyBorder="1" applyAlignment="1">
      <alignment horizontal="right" wrapText="1"/>
    </xf>
    <xf numFmtId="165" fontId="9" fillId="0" borderId="7" xfId="0" applyNumberFormat="1" applyFont="1" applyFill="1" applyBorder="1" applyAlignment="1">
      <alignment horizontal="right" wrapText="1"/>
    </xf>
    <xf numFmtId="165" fontId="9" fillId="0" borderId="2" xfId="0" applyNumberFormat="1" applyFont="1" applyFill="1" applyBorder="1" applyAlignment="1">
      <alignment horizontal="right" wrapText="1"/>
    </xf>
    <xf numFmtId="0" fontId="5" fillId="0" borderId="13" xfId="4" applyFont="1" applyFill="1" applyBorder="1" applyAlignment="1">
      <alignment horizontal="left" vertical="center"/>
    </xf>
    <xf numFmtId="0" fontId="5" fillId="0" borderId="9" xfId="4" applyFont="1" applyFill="1" applyBorder="1" applyAlignment="1">
      <alignment horizontal="left" vertical="center" wrapText="1"/>
    </xf>
    <xf numFmtId="0" fontId="5" fillId="0" borderId="14" xfId="4" applyFont="1" applyFill="1" applyBorder="1" applyAlignment="1">
      <alignment horizontal="left" vertical="center" wrapText="1"/>
    </xf>
    <xf numFmtId="167" fontId="17" fillId="0" borderId="27" xfId="6" applyNumberFormat="1" applyFont="1" applyFill="1" applyBorder="1" applyAlignment="1">
      <alignment horizontal="right"/>
    </xf>
    <xf numFmtId="167" fontId="17" fillId="0" borderId="24" xfId="6" applyNumberFormat="1" applyFont="1" applyFill="1" applyBorder="1" applyAlignment="1">
      <alignment horizontal="right"/>
    </xf>
    <xf numFmtId="165" fontId="17" fillId="0" borderId="25" xfId="7" applyNumberFormat="1" applyFont="1" applyFill="1" applyBorder="1" applyAlignment="1">
      <alignment horizontal="right"/>
    </xf>
    <xf numFmtId="167" fontId="6" fillId="0" borderId="6" xfId="6" applyNumberFormat="1" applyFont="1" applyFill="1" applyBorder="1" applyAlignment="1">
      <alignment horizontal="right"/>
    </xf>
    <xf numFmtId="167" fontId="6" fillId="0" borderId="2" xfId="6" applyNumberFormat="1" applyFont="1" applyFill="1" applyBorder="1" applyAlignment="1">
      <alignment horizontal="right"/>
    </xf>
    <xf numFmtId="167" fontId="17" fillId="0" borderId="15" xfId="6" applyNumberFormat="1" applyFont="1" applyFill="1" applyBorder="1" applyAlignment="1">
      <alignment horizontal="right"/>
    </xf>
    <xf numFmtId="167" fontId="17" fillId="0" borderId="13" xfId="6" applyNumberFormat="1" applyFont="1" applyFill="1" applyBorder="1" applyAlignment="1">
      <alignment horizontal="right"/>
    </xf>
    <xf numFmtId="165" fontId="6" fillId="0" borderId="14" xfId="7" applyNumberFormat="1" applyFont="1" applyFill="1" applyBorder="1" applyAlignment="1">
      <alignment horizontal="right" wrapText="1"/>
    </xf>
    <xf numFmtId="0" fontId="5" fillId="0" borderId="45" xfId="4" applyFont="1" applyFill="1" applyBorder="1" applyAlignment="1">
      <alignment horizontal="left" vertical="top" wrapText="1"/>
    </xf>
    <xf numFmtId="0" fontId="5" fillId="0" borderId="35" xfId="4" applyFont="1" applyFill="1" applyBorder="1" applyAlignment="1">
      <alignment horizontal="left" vertical="top" wrapText="1"/>
    </xf>
    <xf numFmtId="49" fontId="7" fillId="3" borderId="8" xfId="4" applyNumberFormat="1" applyFont="1" applyFill="1" applyBorder="1" applyAlignment="1">
      <alignment horizontal="center" wrapText="1"/>
    </xf>
    <xf numFmtId="49" fontId="5" fillId="0" borderId="24" xfId="4" applyNumberFormat="1" applyFont="1" applyFill="1" applyBorder="1" applyAlignment="1">
      <alignment horizontal="left" vertical="top"/>
    </xf>
    <xf numFmtId="49" fontId="5" fillId="0" borderId="2" xfId="4" applyNumberFormat="1" applyFont="1" applyFill="1" applyBorder="1" applyAlignment="1">
      <alignment horizontal="left" vertical="top"/>
    </xf>
    <xf numFmtId="49" fontId="5" fillId="0" borderId="8" xfId="4" applyNumberFormat="1" applyFont="1" applyFill="1" applyBorder="1" applyAlignment="1">
      <alignment horizontal="left" vertical="top"/>
    </xf>
    <xf numFmtId="49" fontId="5" fillId="0" borderId="13" xfId="4" applyNumberFormat="1" applyFont="1" applyFill="1" applyBorder="1" applyAlignment="1">
      <alignment horizontal="left" vertical="top"/>
    </xf>
    <xf numFmtId="49" fontId="0" fillId="0" borderId="0" xfId="0" applyNumberFormat="1"/>
    <xf numFmtId="49" fontId="5" fillId="0" borderId="24" xfId="4" quotePrefix="1" applyNumberFormat="1" applyFont="1" applyFill="1" applyBorder="1" applyAlignment="1">
      <alignment horizontal="left" vertical="top"/>
    </xf>
    <xf numFmtId="0" fontId="5" fillId="0" borderId="36" xfId="0" applyFont="1" applyFill="1" applyBorder="1" applyAlignment="1">
      <alignment horizontal="left" vertical="center"/>
    </xf>
    <xf numFmtId="0" fontId="5" fillId="0" borderId="46" xfId="0" applyFont="1" applyFill="1" applyBorder="1" applyAlignment="1">
      <alignment horizontal="left" vertical="center" wrapText="1"/>
    </xf>
    <xf numFmtId="3" fontId="5" fillId="0" borderId="25" xfId="0" applyNumberFormat="1" applyFont="1" applyFill="1" applyBorder="1" applyAlignment="1">
      <alignment horizontal="right" wrapText="1"/>
    </xf>
    <xf numFmtId="3" fontId="5" fillId="0" borderId="12" xfId="0" applyNumberFormat="1" applyFont="1" applyFill="1" applyBorder="1" applyAlignment="1">
      <alignment horizontal="right" wrapText="1"/>
    </xf>
    <xf numFmtId="3" fontId="5" fillId="0" borderId="17" xfId="0" applyNumberFormat="1" applyFont="1" applyFill="1" applyBorder="1" applyAlignment="1">
      <alignment horizontal="right" wrapText="1"/>
    </xf>
    <xf numFmtId="3" fontId="5" fillId="0" borderId="14" xfId="0" applyNumberFormat="1" applyFont="1" applyFill="1" applyBorder="1" applyAlignment="1">
      <alignment horizontal="right" wrapText="1"/>
    </xf>
    <xf numFmtId="3" fontId="5" fillId="0" borderId="38" xfId="0" applyNumberFormat="1" applyFont="1" applyFill="1" applyBorder="1" applyAlignment="1">
      <alignment horizontal="right" wrapText="1"/>
    </xf>
    <xf numFmtId="0" fontId="5" fillId="0" borderId="13" xfId="4" applyFont="1" applyFill="1" applyBorder="1" applyAlignment="1">
      <alignment horizontal="left" vertical="center" wrapText="1"/>
    </xf>
    <xf numFmtId="2" fontId="18" fillId="0" borderId="0" xfId="4" applyNumberFormat="1" applyFont="1" applyFill="1" applyBorder="1" applyAlignment="1">
      <alignment horizontal="right"/>
    </xf>
    <xf numFmtId="0" fontId="18" fillId="0" borderId="0" xfId="4" applyNumberFormat="1" applyFont="1" applyFill="1" applyBorder="1" applyAlignment="1">
      <alignment horizontal="right"/>
    </xf>
    <xf numFmtId="0" fontId="18" fillId="0" borderId="0" xfId="0" applyNumberFormat="1" applyFont="1"/>
    <xf numFmtId="0" fontId="18" fillId="0" borderId="0" xfId="0" applyFont="1" applyAlignment="1">
      <alignment horizontal="right"/>
    </xf>
    <xf numFmtId="38" fontId="7" fillId="3" borderId="22" xfId="4" applyNumberFormat="1" applyFont="1" applyFill="1" applyBorder="1" applyAlignment="1">
      <alignment horizontal="center" vertical="center" wrapText="1"/>
    </xf>
    <xf numFmtId="38" fontId="7" fillId="3" borderId="8" xfId="4" applyNumberFormat="1" applyFont="1" applyFill="1" applyBorder="1" applyAlignment="1">
      <alignment horizontal="center" vertical="center" wrapText="1"/>
    </xf>
    <xf numFmtId="38" fontId="7" fillId="3" borderId="17" xfId="4" applyNumberFormat="1" applyFont="1" applyFill="1" applyBorder="1" applyAlignment="1">
      <alignment horizontal="center" vertical="center" wrapText="1"/>
    </xf>
    <xf numFmtId="3" fontId="5" fillId="0" borderId="27" xfId="4" applyNumberFormat="1" applyFont="1" applyFill="1" applyBorder="1" applyAlignment="1">
      <alignment horizontal="right" wrapText="1"/>
    </xf>
    <xf numFmtId="3" fontId="5" fillId="0" borderId="24" xfId="4" applyNumberFormat="1" applyFont="1" applyFill="1" applyBorder="1" applyAlignment="1">
      <alignment horizontal="right" wrapText="1"/>
    </xf>
    <xf numFmtId="165" fontId="5" fillId="0" borderId="25" xfId="4" applyNumberFormat="1" applyFont="1" applyFill="1" applyBorder="1" applyAlignment="1">
      <alignment horizontal="right" wrapText="1"/>
    </xf>
    <xf numFmtId="3" fontId="5" fillId="0" borderId="6" xfId="4" applyNumberFormat="1" applyFont="1" applyFill="1" applyBorder="1" applyAlignment="1">
      <alignment horizontal="right" wrapText="1"/>
    </xf>
    <xf numFmtId="3" fontId="5" fillId="0" borderId="2" xfId="4" applyNumberFormat="1" applyFont="1" applyFill="1" applyBorder="1" applyAlignment="1">
      <alignment horizontal="right" wrapText="1"/>
    </xf>
    <xf numFmtId="165" fontId="5" fillId="0" borderId="7" xfId="4" applyNumberFormat="1" applyFont="1" applyFill="1" applyBorder="1" applyAlignment="1">
      <alignment horizontal="right" wrapText="1"/>
    </xf>
    <xf numFmtId="3" fontId="5" fillId="0" borderId="15" xfId="4" applyNumberFormat="1" applyFont="1" applyFill="1" applyBorder="1" applyAlignment="1">
      <alignment horizontal="right" wrapText="1"/>
    </xf>
    <xf numFmtId="3" fontId="5" fillId="0" borderId="13" xfId="4" applyNumberFormat="1" applyFont="1" applyFill="1" applyBorder="1" applyAlignment="1">
      <alignment horizontal="right" wrapText="1"/>
    </xf>
    <xf numFmtId="165" fontId="5" fillId="0" borderId="14" xfId="4" applyNumberFormat="1" applyFont="1" applyFill="1" applyBorder="1" applyAlignment="1">
      <alignment horizontal="right" wrapText="1"/>
    </xf>
    <xf numFmtId="165" fontId="5" fillId="0" borderId="28" xfId="4" applyNumberFormat="1" applyFont="1" applyFill="1" applyBorder="1" applyAlignment="1">
      <alignment horizontal="right" wrapText="1"/>
    </xf>
    <xf numFmtId="165" fontId="5" fillId="0" borderId="1" xfId="4" applyNumberFormat="1" applyFont="1" applyFill="1" applyBorder="1" applyAlignment="1">
      <alignment horizontal="right" wrapText="1"/>
    </xf>
    <xf numFmtId="165" fontId="5" fillId="0" borderId="9" xfId="4" applyNumberFormat="1" applyFont="1" applyFill="1" applyBorder="1" applyAlignment="1">
      <alignment horizontal="right" wrapText="1"/>
    </xf>
    <xf numFmtId="3" fontId="5" fillId="0" borderId="43" xfId="4" applyNumberFormat="1" applyFont="1" applyFill="1" applyBorder="1" applyAlignment="1">
      <alignment horizontal="right" wrapText="1"/>
    </xf>
    <xf numFmtId="3" fontId="5" fillId="0" borderId="4" xfId="4" applyNumberFormat="1" applyFont="1" applyFill="1" applyBorder="1" applyAlignment="1">
      <alignment horizontal="right" wrapText="1"/>
    </xf>
    <xf numFmtId="3" fontId="5" fillId="0" borderId="38" xfId="4" applyNumberFormat="1" applyFont="1" applyFill="1" applyBorder="1" applyAlignment="1">
      <alignment horizontal="right" wrapText="1"/>
    </xf>
    <xf numFmtId="0" fontId="12" fillId="2" borderId="1" xfId="4" applyFont="1" applyFill="1" applyBorder="1" applyAlignment="1">
      <alignment horizontal="left"/>
    </xf>
    <xf numFmtId="0" fontId="12" fillId="2" borderId="5" xfId="4" applyFont="1" applyFill="1" applyBorder="1" applyAlignment="1">
      <alignment horizontal="left"/>
    </xf>
    <xf numFmtId="0" fontId="12" fillId="2" borderId="4" xfId="4" applyFont="1" applyFill="1" applyBorder="1" applyAlignment="1">
      <alignment horizontal="left"/>
    </xf>
    <xf numFmtId="165" fontId="5" fillId="0" borderId="1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4" fontId="5" fillId="0" borderId="1" xfId="0" applyNumberFormat="1" applyFont="1" applyFill="1" applyBorder="1" applyAlignment="1">
      <alignment horizontal="right" wrapText="1"/>
    </xf>
    <xf numFmtId="166" fontId="5" fillId="0" borderId="7" xfId="0" applyNumberFormat="1" applyFont="1" applyFill="1" applyBorder="1" applyAlignment="1">
      <alignment horizontal="right" wrapText="1"/>
    </xf>
    <xf numFmtId="3" fontId="5" fillId="0" borderId="44" xfId="0" applyNumberFormat="1" applyFont="1" applyFill="1" applyBorder="1" applyAlignment="1">
      <alignment horizontal="right" wrapText="1"/>
    </xf>
    <xf numFmtId="3" fontId="5" fillId="0" borderId="37" xfId="0" applyNumberFormat="1" applyFont="1" applyFill="1" applyBorder="1" applyAlignment="1">
      <alignment horizontal="right" wrapText="1"/>
    </xf>
    <xf numFmtId="3" fontId="5" fillId="0" borderId="7" xfId="0" applyNumberFormat="1" applyFont="1" applyFill="1" applyBorder="1" applyAlignment="1">
      <alignment horizontal="right" wrapText="1"/>
    </xf>
    <xf numFmtId="3" fontId="5" fillId="0" borderId="42" xfId="0" applyNumberFormat="1" applyFont="1" applyFill="1" applyBorder="1" applyAlignment="1">
      <alignment horizontal="right" wrapText="1"/>
    </xf>
    <xf numFmtId="0" fontId="18" fillId="0" borderId="0" xfId="0" applyFont="1" applyFill="1" applyAlignment="1">
      <alignment horizontal="right"/>
    </xf>
    <xf numFmtId="3" fontId="6" fillId="0" borderId="2" xfId="0" applyNumberFormat="1" applyFont="1" applyFill="1" applyBorder="1"/>
    <xf numFmtId="3" fontId="6" fillId="0" borderId="2" xfId="0" applyNumberFormat="1" applyFont="1" applyFill="1" applyBorder="1" applyAlignment="1">
      <alignment horizontal="right"/>
    </xf>
    <xf numFmtId="3" fontId="6" fillId="0" borderId="15" xfId="0" applyNumberFormat="1" applyFont="1" applyFill="1" applyBorder="1"/>
    <xf numFmtId="3" fontId="6" fillId="0" borderId="13" xfId="0" applyNumberFormat="1" applyFont="1" applyFill="1" applyBorder="1"/>
    <xf numFmtId="10" fontId="6" fillId="0" borderId="14" xfId="0" applyNumberFormat="1" applyFont="1" applyFill="1" applyBorder="1"/>
    <xf numFmtId="2" fontId="6" fillId="0" borderId="7" xfId="4" applyNumberFormat="1" applyFont="1" applyFill="1" applyBorder="1" applyAlignment="1">
      <alignment horizontal="right"/>
    </xf>
    <xf numFmtId="2" fontId="6" fillId="0" borderId="14" xfId="4" applyNumberFormat="1" applyFont="1" applyFill="1" applyBorder="1" applyAlignment="1">
      <alignment horizontal="right"/>
    </xf>
    <xf numFmtId="10" fontId="6" fillId="0" borderId="12" xfId="0" applyNumberFormat="1" applyFont="1" applyFill="1" applyBorder="1"/>
    <xf numFmtId="3" fontId="6" fillId="0" borderId="22" xfId="0" applyNumberFormat="1" applyFont="1" applyFill="1" applyBorder="1" applyAlignment="1">
      <alignment horizontal="right"/>
    </xf>
    <xf numFmtId="3" fontId="6" fillId="0" borderId="8" xfId="0" applyNumberFormat="1" applyFont="1" applyFill="1" applyBorder="1" applyAlignment="1">
      <alignment horizontal="right"/>
    </xf>
    <xf numFmtId="10" fontId="6" fillId="0" borderId="17" xfId="0" applyNumberFormat="1" applyFont="1" applyFill="1" applyBorder="1" applyAlignment="1">
      <alignment horizontal="right"/>
    </xf>
    <xf numFmtId="0" fontId="18" fillId="0" borderId="0" xfId="0" applyNumberFormat="1" applyFont="1" applyFill="1"/>
    <xf numFmtId="165" fontId="5" fillId="0" borderId="47" xfId="0" applyNumberFormat="1" applyFont="1" applyFill="1" applyBorder="1" applyAlignment="1">
      <alignment horizontal="right" wrapText="1"/>
    </xf>
    <xf numFmtId="166" fontId="5" fillId="0" borderId="47" xfId="0" applyNumberFormat="1" applyFont="1" applyFill="1" applyBorder="1" applyAlignment="1">
      <alignment horizontal="right" wrapText="1"/>
    </xf>
    <xf numFmtId="38" fontId="11" fillId="2" borderId="1" xfId="0" applyNumberFormat="1" applyFont="1" applyFill="1" applyBorder="1" applyAlignment="1">
      <alignment vertical="top"/>
    </xf>
    <xf numFmtId="38" fontId="11" fillId="2" borderId="5" xfId="0" applyNumberFormat="1" applyFont="1" applyFill="1" applyBorder="1" applyAlignment="1">
      <alignment vertical="top"/>
    </xf>
    <xf numFmtId="38" fontId="11" fillId="2" borderId="4" xfId="0" applyNumberFormat="1" applyFont="1" applyFill="1" applyBorder="1" applyAlignment="1">
      <alignment vertical="top"/>
    </xf>
    <xf numFmtId="3" fontId="6" fillId="0" borderId="4" xfId="0" applyNumberFormat="1" applyFont="1" applyFill="1" applyBorder="1" applyAlignment="1">
      <alignment horizontal="right"/>
    </xf>
    <xf numFmtId="3" fontId="6" fillId="0" borderId="31" xfId="0" applyNumberFormat="1" applyFont="1" applyFill="1" applyBorder="1"/>
    <xf numFmtId="3" fontId="6" fillId="0" borderId="44" xfId="0" applyNumberFormat="1" applyFont="1" applyFill="1" applyBorder="1"/>
    <xf numFmtId="3" fontId="6" fillId="0" borderId="10" xfId="0" applyNumberFormat="1" applyFont="1" applyFill="1" applyBorder="1"/>
    <xf numFmtId="38" fontId="7" fillId="3" borderId="15" xfId="4" applyNumberFormat="1" applyFont="1" applyFill="1" applyBorder="1" applyAlignment="1">
      <alignment horizontal="center" wrapText="1"/>
    </xf>
    <xf numFmtId="38" fontId="7" fillId="3" borderId="13" xfId="4" applyNumberFormat="1" applyFont="1" applyFill="1" applyBorder="1" applyAlignment="1">
      <alignment horizontal="center" wrapText="1"/>
    </xf>
    <xf numFmtId="38" fontId="7" fillId="3" borderId="14" xfId="4" applyNumberFormat="1" applyFont="1" applyFill="1" applyBorder="1" applyAlignment="1">
      <alignment horizontal="center" wrapText="1"/>
    </xf>
    <xf numFmtId="2" fontId="19" fillId="0" borderId="0" xfId="4" applyNumberFormat="1" applyFont="1" applyFill="1" applyBorder="1" applyAlignment="1">
      <alignment horizontal="left"/>
    </xf>
    <xf numFmtId="0" fontId="20" fillId="4" borderId="50" xfId="38" applyFill="1" applyBorder="1" applyAlignment="1"/>
    <xf numFmtId="0" fontId="0" fillId="0" borderId="51" xfId="0" applyBorder="1"/>
    <xf numFmtId="0" fontId="21" fillId="4" borderId="50" xfId="39" applyFill="1" applyBorder="1" applyAlignment="1"/>
    <xf numFmtId="0" fontId="8" fillId="0" borderId="50" xfId="0" applyFont="1" applyBorder="1" applyAlignment="1">
      <alignment horizontal="left" vertical="top" wrapText="1"/>
    </xf>
    <xf numFmtId="0" fontId="8" fillId="0" borderId="52" xfId="0" applyFont="1" applyBorder="1"/>
    <xf numFmtId="0" fontId="8" fillId="0" borderId="53" xfId="0" applyFont="1" applyBorder="1" applyAlignment="1">
      <alignment horizontal="left" vertical="top" wrapText="1"/>
    </xf>
    <xf numFmtId="0" fontId="0" fillId="0" borderId="54" xfId="0" applyBorder="1"/>
    <xf numFmtId="0" fontId="21" fillId="4" borderId="52" xfId="39" applyFill="1" applyBorder="1"/>
    <xf numFmtId="0" fontId="8" fillId="0" borderId="55" xfId="0" applyFont="1" applyBorder="1" applyAlignment="1">
      <alignment horizontal="left" vertical="top" wrapText="1"/>
    </xf>
    <xf numFmtId="0" fontId="8" fillId="0" borderId="56" xfId="0" applyFont="1" applyBorder="1" applyAlignment="1">
      <alignment horizontal="left" vertical="top" wrapText="1"/>
    </xf>
    <xf numFmtId="0" fontId="8" fillId="0" borderId="57" xfId="0" applyFont="1" applyBorder="1" applyAlignment="1">
      <alignment horizontal="left" vertical="top" wrapText="1"/>
    </xf>
    <xf numFmtId="0" fontId="21" fillId="4" borderId="53" xfId="39" applyFill="1" applyBorder="1"/>
    <xf numFmtId="0" fontId="0" fillId="0" borderId="58" xfId="0" applyBorder="1"/>
    <xf numFmtId="0" fontId="21" fillId="4" borderId="50" xfId="39" applyFill="1" applyBorder="1"/>
    <xf numFmtId="0" fontId="8" fillId="0" borderId="0" xfId="0" applyFont="1" applyBorder="1" applyAlignment="1">
      <alignment wrapText="1"/>
    </xf>
    <xf numFmtId="0" fontId="8" fillId="0" borderId="58"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165" fontId="18" fillId="0" borderId="0" xfId="0" applyNumberFormat="1" applyFont="1"/>
    <xf numFmtId="0" fontId="24" fillId="0" borderId="0" xfId="0" applyFont="1" applyFill="1"/>
    <xf numFmtId="0" fontId="6" fillId="0" borderId="0" xfId="0" applyFont="1" applyFill="1" applyBorder="1" applyAlignment="1">
      <alignment horizontal="left" wrapText="1"/>
    </xf>
    <xf numFmtId="0" fontId="6" fillId="0" borderId="0" xfId="0" applyFont="1" applyFill="1"/>
    <xf numFmtId="5" fontId="24" fillId="0" borderId="0" xfId="0" applyNumberFormat="1" applyFont="1" applyFill="1"/>
    <xf numFmtId="0" fontId="25" fillId="0" borderId="0" xfId="0" applyFont="1" applyFill="1"/>
    <xf numFmtId="0" fontId="6" fillId="0" borderId="0" xfId="0" applyFont="1" applyFill="1" applyBorder="1" applyAlignment="1">
      <alignment horizontal="left"/>
    </xf>
    <xf numFmtId="0" fontId="26" fillId="0" borderId="0" xfId="0" applyFont="1" applyFill="1"/>
    <xf numFmtId="0" fontId="27" fillId="5" borderId="1"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4" fillId="0" borderId="2" xfId="0" applyFont="1" applyFill="1" applyBorder="1" applyAlignment="1">
      <alignment horizontal="center" vertical="center" wrapText="1"/>
    </xf>
    <xf numFmtId="169" fontId="24" fillId="0" borderId="2" xfId="0" applyNumberFormat="1" applyFont="1" applyFill="1" applyBorder="1" applyAlignment="1">
      <alignment horizontal="right" vertical="center" wrapText="1"/>
    </xf>
    <xf numFmtId="169" fontId="24" fillId="0" borderId="2" xfId="0" applyNumberFormat="1" applyFont="1" applyFill="1" applyBorder="1" applyAlignment="1">
      <alignment horizontal="right" vertical="center"/>
    </xf>
    <xf numFmtId="170" fontId="24" fillId="6" borderId="2" xfId="0" applyNumberFormat="1" applyFont="1" applyFill="1" applyBorder="1" applyAlignment="1">
      <alignment horizontal="right" vertical="center"/>
    </xf>
    <xf numFmtId="0" fontId="24" fillId="0" borderId="0" xfId="0" applyFont="1" applyFill="1" applyAlignment="1">
      <alignment wrapText="1"/>
    </xf>
    <xf numFmtId="5" fontId="24" fillId="0" borderId="2" xfId="0" applyNumberFormat="1" applyFont="1" applyFill="1" applyBorder="1" applyAlignment="1">
      <alignment horizontal="right" vertical="center"/>
    </xf>
    <xf numFmtId="5" fontId="24" fillId="6" borderId="2" xfId="0" applyNumberFormat="1" applyFont="1" applyFill="1" applyBorder="1" applyAlignment="1">
      <alignment horizontal="right" vertical="center"/>
    </xf>
    <xf numFmtId="169" fontId="24" fillId="0" borderId="2" xfId="40" applyNumberFormat="1" applyFont="1" applyFill="1" applyBorder="1" applyAlignment="1">
      <alignment horizontal="right" vertical="center"/>
    </xf>
    <xf numFmtId="169" fontId="24" fillId="6" borderId="2" xfId="0" applyNumberFormat="1" applyFont="1" applyFill="1" applyBorder="1" applyAlignment="1">
      <alignment horizontal="right" vertical="center"/>
    </xf>
    <xf numFmtId="0" fontId="27" fillId="5" borderId="2" xfId="0" applyFont="1" applyFill="1" applyBorder="1" applyAlignment="1">
      <alignment horizontal="center" vertical="center" wrapText="1"/>
    </xf>
    <xf numFmtId="169" fontId="24" fillId="6" borderId="2" xfId="0" applyNumberFormat="1" applyFont="1" applyFill="1" applyBorder="1"/>
    <xf numFmtId="171" fontId="24" fillId="0" borderId="2" xfId="40" applyNumberFormat="1" applyFont="1" applyFill="1" applyBorder="1" applyAlignment="1">
      <alignment vertical="center"/>
    </xf>
    <xf numFmtId="169" fontId="24" fillId="0" borderId="2" xfId="40" applyNumberFormat="1" applyFont="1" applyFill="1" applyBorder="1" applyAlignment="1">
      <alignment horizontal="right" vertical="center" wrapText="1"/>
    </xf>
    <xf numFmtId="5" fontId="24" fillId="0" borderId="2" xfId="0" applyNumberFormat="1" applyFont="1" applyFill="1" applyBorder="1" applyAlignment="1">
      <alignment horizontal="right" vertical="center" wrapText="1"/>
    </xf>
    <xf numFmtId="0" fontId="27" fillId="0" borderId="2" xfId="0" applyFont="1" applyFill="1" applyBorder="1" applyAlignment="1">
      <alignment horizontal="center" vertical="center" wrapText="1"/>
    </xf>
    <xf numFmtId="168" fontId="27" fillId="0" borderId="2" xfId="0" applyNumberFormat="1" applyFont="1" applyFill="1" applyBorder="1" applyAlignment="1">
      <alignment horizontal="right" vertical="center"/>
    </xf>
    <xf numFmtId="7" fontId="27" fillId="0" borderId="2" xfId="0" applyNumberFormat="1" applyFont="1" applyFill="1" applyBorder="1" applyAlignment="1">
      <alignment horizontal="right" vertical="center"/>
    </xf>
    <xf numFmtId="5" fontId="27" fillId="0" borderId="2" xfId="0" applyNumberFormat="1" applyFont="1" applyFill="1" applyBorder="1" applyAlignment="1">
      <alignment horizontal="right" vertical="center"/>
    </xf>
    <xf numFmtId="7" fontId="24" fillId="0" borderId="0" xfId="0" applyNumberFormat="1" applyFont="1" applyFill="1"/>
    <xf numFmtId="0" fontId="24" fillId="0" borderId="21" xfId="0" applyFont="1" applyFill="1" applyBorder="1" applyAlignment="1">
      <alignment vertical="center"/>
    </xf>
    <xf numFmtId="0" fontId="24" fillId="0" borderId="23" xfId="0" applyFont="1" applyFill="1" applyBorder="1" applyAlignment="1">
      <alignment vertical="center"/>
    </xf>
    <xf numFmtId="0" fontId="25" fillId="0" borderId="0" xfId="0" applyFont="1" applyFill="1" applyBorder="1" applyAlignment="1">
      <alignment horizontal="left" wrapText="1"/>
    </xf>
    <xf numFmtId="0" fontId="24" fillId="6" borderId="2" xfId="0" applyFont="1" applyFill="1" applyBorder="1" applyAlignment="1">
      <alignment vertical="center"/>
    </xf>
    <xf numFmtId="0" fontId="30" fillId="0" borderId="0" xfId="0" quotePrefix="1" applyFont="1" applyFill="1"/>
    <xf numFmtId="6" fontId="24" fillId="7" borderId="0" xfId="0" applyNumberFormat="1" applyFont="1" applyFill="1" applyAlignment="1">
      <alignment horizontal="right" vertical="center"/>
    </xf>
    <xf numFmtId="49" fontId="24" fillId="0" borderId="0" xfId="0" applyNumberFormat="1" applyFont="1" applyFill="1"/>
    <xf numFmtId="169" fontId="24" fillId="0" borderId="2" xfId="0" applyNumberFormat="1" applyFont="1" applyFill="1" applyBorder="1" applyAlignment="1">
      <alignment vertical="center"/>
    </xf>
    <xf numFmtId="169" fontId="24" fillId="0" borderId="0" xfId="0" applyNumberFormat="1" applyFont="1" applyFill="1"/>
    <xf numFmtId="168" fontId="15" fillId="0" borderId="2" xfId="0" applyNumberFormat="1" applyFont="1" applyFill="1" applyBorder="1" applyAlignment="1">
      <alignment horizontal="center" vertical="center"/>
    </xf>
    <xf numFmtId="6" fontId="15" fillId="0" borderId="2" xfId="0" applyNumberFormat="1" applyFont="1" applyFill="1" applyBorder="1" applyAlignment="1">
      <alignment horizontal="center" vertical="center"/>
    </xf>
    <xf numFmtId="6" fontId="24" fillId="0" borderId="2" xfId="0" applyNumberFormat="1" applyFont="1" applyFill="1" applyBorder="1" applyAlignment="1">
      <alignment horizontal="center" vertical="center"/>
    </xf>
    <xf numFmtId="169" fontId="24" fillId="0" borderId="46" xfId="0" applyNumberFormat="1" applyFont="1" applyBorder="1" applyAlignment="1">
      <alignment horizontal="center" vertical="center"/>
    </xf>
    <xf numFmtId="0" fontId="24" fillId="0" borderId="2" xfId="0" applyFont="1" applyFill="1" applyBorder="1" applyAlignment="1">
      <alignment vertical="center"/>
    </xf>
    <xf numFmtId="3" fontId="31" fillId="0" borderId="0" xfId="0" applyNumberFormat="1" applyFont="1" applyFill="1"/>
    <xf numFmtId="0" fontId="27" fillId="0" borderId="21" xfId="0" applyFont="1" applyFill="1" applyBorder="1" applyAlignment="1">
      <alignment horizontal="center" vertical="center" wrapText="1"/>
    </xf>
    <xf numFmtId="0" fontId="27" fillId="0" borderId="0" xfId="0" applyFont="1" applyFill="1" applyBorder="1" applyAlignment="1">
      <alignment horizontal="center" vertical="center" wrapText="1"/>
    </xf>
    <xf numFmtId="7" fontId="27" fillId="0" borderId="0" xfId="0" applyNumberFormat="1" applyFont="1" applyFill="1" applyBorder="1" applyAlignment="1">
      <alignment horizontal="right" vertical="center"/>
    </xf>
    <xf numFmtId="5" fontId="27" fillId="0" borderId="0" xfId="0" applyNumberFormat="1" applyFont="1" applyFill="1" applyBorder="1" applyAlignment="1">
      <alignment horizontal="right" vertical="center"/>
    </xf>
    <xf numFmtId="0" fontId="24" fillId="0" borderId="0" xfId="0" applyFont="1" applyFill="1" applyAlignment="1">
      <alignment vertical="center"/>
    </xf>
    <xf numFmtId="7" fontId="24" fillId="0" borderId="0" xfId="0" applyNumberFormat="1" applyFont="1" applyFill="1" applyAlignment="1">
      <alignment vertical="center"/>
    </xf>
    <xf numFmtId="168" fontId="15" fillId="0" borderId="0" xfId="0" applyNumberFormat="1" applyFont="1" applyAlignment="1">
      <alignment vertical="center"/>
    </xf>
    <xf numFmtId="6" fontId="24" fillId="7" borderId="2" xfId="0" applyNumberFormat="1" applyFont="1" applyFill="1" applyBorder="1" applyAlignment="1">
      <alignment horizontal="right" vertical="center"/>
    </xf>
    <xf numFmtId="5" fontId="24" fillId="0" borderId="1" xfId="0" applyNumberFormat="1" applyFont="1" applyFill="1" applyBorder="1" applyAlignment="1">
      <alignment horizontal="right" vertical="center"/>
    </xf>
    <xf numFmtId="6" fontId="0" fillId="7" borderId="2" xfId="0" applyNumberFormat="1" applyFill="1" applyBorder="1" applyAlignment="1">
      <alignment vertical="center"/>
    </xf>
    <xf numFmtId="170" fontId="24" fillId="0" borderId="2" xfId="40" applyNumberFormat="1" applyFont="1" applyFill="1" applyBorder="1" applyAlignment="1">
      <alignment vertical="center"/>
    </xf>
    <xf numFmtId="0" fontId="30" fillId="0" borderId="0" xfId="0" applyFont="1" applyFill="1"/>
    <xf numFmtId="0" fontId="24" fillId="0" borderId="21" xfId="0" applyFont="1" applyFill="1" applyBorder="1"/>
    <xf numFmtId="168" fontId="24" fillId="0" borderId="0" xfId="0" applyNumberFormat="1" applyFont="1" applyBorder="1"/>
    <xf numFmtId="168" fontId="15" fillId="0" borderId="2" xfId="0" applyNumberFormat="1" applyFont="1" applyFill="1" applyBorder="1" applyAlignment="1">
      <alignment vertical="center"/>
    </xf>
    <xf numFmtId="6" fontId="15" fillId="0" borderId="2" xfId="0" applyNumberFormat="1" applyFont="1" applyFill="1" applyBorder="1" applyAlignment="1">
      <alignment horizontal="right" vertical="center"/>
    </xf>
    <xf numFmtId="6" fontId="24" fillId="0" borderId="2" xfId="0" applyNumberFormat="1" applyFont="1" applyFill="1" applyBorder="1" applyAlignment="1">
      <alignment horizontal="right" vertical="center"/>
    </xf>
    <xf numFmtId="0" fontId="24" fillId="0" borderId="0"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7" fillId="0" borderId="8" xfId="0" applyFont="1" applyFill="1" applyBorder="1" applyAlignment="1">
      <alignment horizontal="center" vertical="center"/>
    </xf>
    <xf numFmtId="0" fontId="27" fillId="5" borderId="8" xfId="0" applyFont="1" applyFill="1" applyBorder="1" applyAlignment="1">
      <alignment horizontal="center" vertical="center"/>
    </xf>
    <xf numFmtId="0" fontId="27" fillId="5" borderId="8" xfId="0" applyFont="1" applyFill="1" applyBorder="1" applyAlignment="1">
      <alignment horizontal="center" vertical="center" wrapText="1"/>
    </xf>
    <xf numFmtId="169" fontId="24" fillId="6" borderId="1" xfId="0" applyNumberFormat="1" applyFont="1" applyFill="1" applyBorder="1" applyAlignment="1"/>
    <xf numFmtId="0" fontId="24" fillId="0" borderId="11"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4" fillId="0" borderId="1" xfId="0" applyFont="1" applyFill="1" applyBorder="1" applyAlignment="1"/>
    <xf numFmtId="169" fontId="24" fillId="6" borderId="1" xfId="0" applyNumberFormat="1" applyFont="1" applyFill="1" applyBorder="1" applyAlignment="1">
      <alignment vertical="center"/>
    </xf>
    <xf numFmtId="0" fontId="24" fillId="0" borderId="11" xfId="0" applyFont="1" applyFill="1" applyBorder="1" applyAlignment="1">
      <alignment vertical="center"/>
    </xf>
    <xf numFmtId="0" fontId="24" fillId="0" borderId="3" xfId="0" applyFont="1" applyFill="1" applyBorder="1" applyAlignment="1">
      <alignment vertical="center"/>
    </xf>
    <xf numFmtId="0" fontId="24" fillId="0" borderId="44" xfId="0" applyFont="1" applyFill="1" applyBorder="1" applyAlignment="1">
      <alignment vertical="center"/>
    </xf>
    <xf numFmtId="5" fontId="24" fillId="6" borderId="1" xfId="0" applyNumberFormat="1" applyFont="1" applyFill="1" applyBorder="1" applyAlignment="1">
      <alignment horizontal="right" vertical="center"/>
    </xf>
    <xf numFmtId="0" fontId="24" fillId="0" borderId="46"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23" xfId="0" applyFont="1" applyFill="1" applyBorder="1" applyAlignment="1">
      <alignment horizontal="left" vertical="center"/>
    </xf>
    <xf numFmtId="0" fontId="24" fillId="0" borderId="0" xfId="0" applyFont="1" applyFill="1" applyBorder="1" applyAlignment="1">
      <alignment horizontal="left" vertical="center"/>
    </xf>
    <xf numFmtId="0" fontId="24" fillId="0" borderId="59" xfId="0" applyFont="1" applyFill="1" applyBorder="1" applyAlignment="1">
      <alignment horizontal="left" vertical="center"/>
    </xf>
    <xf numFmtId="0" fontId="28" fillId="0" borderId="46" xfId="0" applyFont="1" applyFill="1" applyBorder="1" applyAlignment="1">
      <alignment horizontal="left" vertical="center"/>
    </xf>
    <xf numFmtId="0" fontId="28" fillId="0" borderId="36" xfId="0" applyFont="1" applyFill="1" applyBorder="1" applyAlignment="1">
      <alignment horizontal="left" vertical="center"/>
    </xf>
    <xf numFmtId="0" fontId="24" fillId="0" borderId="36" xfId="0" applyFont="1" applyFill="1" applyBorder="1" applyAlignment="1">
      <alignment horizontal="left" vertical="center"/>
    </xf>
    <xf numFmtId="0" fontId="24" fillId="0" borderId="0" xfId="0" applyFont="1" applyFill="1" applyBorder="1"/>
    <xf numFmtId="0" fontId="24" fillId="0" borderId="5" xfId="0" applyFont="1" applyFill="1" applyBorder="1" applyAlignment="1"/>
    <xf numFmtId="0" fontId="24" fillId="0" borderId="4" xfId="0" applyFont="1" applyFill="1" applyBorder="1" applyAlignment="1"/>
    <xf numFmtId="5" fontId="24" fillId="6" borderId="4" xfId="0" applyNumberFormat="1" applyFont="1" applyFill="1" applyBorder="1" applyAlignment="1">
      <alignment horizontal="right" vertical="center"/>
    </xf>
    <xf numFmtId="0" fontId="28" fillId="0" borderId="11" xfId="0" applyFont="1" applyFill="1" applyBorder="1" applyAlignment="1">
      <alignment horizontal="left" vertical="center"/>
    </xf>
    <xf numFmtId="0" fontId="24" fillId="0" borderId="3" xfId="0" applyFont="1" applyFill="1" applyBorder="1" applyAlignment="1">
      <alignment horizontal="left" vertical="center"/>
    </xf>
    <xf numFmtId="0" fontId="24" fillId="0" borderId="44" xfId="0" applyFont="1" applyFill="1" applyBorder="1" applyAlignment="1">
      <alignment horizontal="left" vertical="center"/>
    </xf>
    <xf numFmtId="0" fontId="5" fillId="0" borderId="0" xfId="4" applyFont="1" applyFill="1" applyBorder="1" applyAlignment="1">
      <alignment horizontal="left" vertical="top"/>
    </xf>
    <xf numFmtId="0" fontId="6" fillId="0" borderId="0" xfId="0" applyFont="1" applyAlignment="1"/>
    <xf numFmtId="0" fontId="32" fillId="0" borderId="0" xfId="0" applyFont="1" applyFill="1" applyBorder="1" applyAlignment="1">
      <alignment horizontal="left" vertical="top" wrapText="1"/>
    </xf>
    <xf numFmtId="0" fontId="32" fillId="0" borderId="0" xfId="0" applyFont="1" applyFill="1" applyBorder="1" applyAlignment="1">
      <alignment horizontal="left" vertical="top"/>
    </xf>
    <xf numFmtId="0" fontId="0" fillId="6" borderId="5" xfId="0" applyFill="1" applyBorder="1" applyAlignment="1"/>
    <xf numFmtId="0" fontId="0" fillId="6" borderId="4" xfId="0" applyFill="1" applyBorder="1" applyAlignment="1"/>
    <xf numFmtId="0" fontId="0" fillId="6" borderId="5" xfId="0" applyFill="1" applyBorder="1" applyAlignment="1">
      <alignment vertical="center"/>
    </xf>
    <xf numFmtId="0" fontId="0" fillId="6" borderId="4" xfId="0" applyFill="1" applyBorder="1" applyAlignment="1">
      <alignment vertical="center"/>
    </xf>
    <xf numFmtId="0" fontId="35" fillId="0" borderId="0" xfId="0" applyFont="1"/>
    <xf numFmtId="0" fontId="36" fillId="0" borderId="0" xfId="41" applyFont="1" applyAlignment="1">
      <alignment horizontal="left" indent="4"/>
    </xf>
    <xf numFmtId="0" fontId="37" fillId="0" borderId="0" xfId="0" applyFont="1" applyAlignment="1">
      <alignment horizontal="left" indent="4"/>
    </xf>
    <xf numFmtId="0" fontId="35" fillId="0" borderId="0" xfId="0" applyFont="1" applyAlignment="1">
      <alignment horizontal="left" indent="4"/>
    </xf>
    <xf numFmtId="0" fontId="38" fillId="0" borderId="0" xfId="0" applyFont="1" applyAlignment="1">
      <alignment horizontal="left" vertical="center" wrapText="1"/>
    </xf>
  </cellXfs>
  <cellStyles count="42">
    <cellStyle name="Comma 2" xfId="6" xr:uid="{00000000-0005-0000-0000-000000000000}"/>
    <cellStyle name="Comma 2 2" xfId="14" xr:uid="{00000000-0005-0000-0000-000001000000}"/>
    <cellStyle name="Comma 2 2 2" xfId="25" xr:uid="{00000000-0005-0000-0000-000002000000}"/>
    <cellStyle name="Comma 2 3" xfId="19" xr:uid="{00000000-0005-0000-0000-000003000000}"/>
    <cellStyle name="Comma 3" xfId="29" xr:uid="{00000000-0005-0000-0000-000004000000}"/>
    <cellStyle name="Currency" xfId="40" builtinId="4"/>
    <cellStyle name="Heading 1" xfId="38" builtinId="16"/>
    <cellStyle name="Heading 2" xfId="39" builtinId="17"/>
    <cellStyle name="Hyperlink" xfId="41" builtinId="8"/>
    <cellStyle name="Normal" xfId="0" builtinId="0"/>
    <cellStyle name="Normal 2" xfId="2" xr:uid="{00000000-0005-0000-0000-000008000000}"/>
    <cellStyle name="Normal 2 2" xfId="4" xr:uid="{00000000-0005-0000-0000-000009000000}"/>
    <cellStyle name="Normal 2 3" xfId="11" xr:uid="{00000000-0005-0000-0000-00000A000000}"/>
    <cellStyle name="Normal 2 4" xfId="31" xr:uid="{00000000-0005-0000-0000-00000B000000}"/>
    <cellStyle name="Normal 3" xfId="1" xr:uid="{00000000-0005-0000-0000-00000C000000}"/>
    <cellStyle name="Normal 3 2" xfId="3" xr:uid="{00000000-0005-0000-0000-00000D000000}"/>
    <cellStyle name="Normal 3 2 2" xfId="12" xr:uid="{00000000-0005-0000-0000-00000E000000}"/>
    <cellStyle name="Normal 3 2 2 2" xfId="23" xr:uid="{00000000-0005-0000-0000-00000F000000}"/>
    <cellStyle name="Normal 3 2 3" xfId="17" xr:uid="{00000000-0005-0000-0000-000010000000}"/>
    <cellStyle name="Normal 3 3" xfId="10" xr:uid="{00000000-0005-0000-0000-000011000000}"/>
    <cellStyle name="Normal 3 3 2" xfId="22" xr:uid="{00000000-0005-0000-0000-000012000000}"/>
    <cellStyle name="Normal 3 4" xfId="8" xr:uid="{00000000-0005-0000-0000-000013000000}"/>
    <cellStyle name="Normal 3 4 2" xfId="21" xr:uid="{00000000-0005-0000-0000-000014000000}"/>
    <cellStyle name="Normal 3 5" xfId="16" xr:uid="{00000000-0005-0000-0000-000015000000}"/>
    <cellStyle name="Normal 3 6" xfId="33" xr:uid="{00000000-0005-0000-0000-000016000000}"/>
    <cellStyle name="Normal 4" xfId="5" xr:uid="{00000000-0005-0000-0000-000017000000}"/>
    <cellStyle name="Normal 4 2" xfId="13" xr:uid="{00000000-0005-0000-0000-000018000000}"/>
    <cellStyle name="Normal 4 2 2" xfId="24" xr:uid="{00000000-0005-0000-0000-000019000000}"/>
    <cellStyle name="Normal 4 3" xfId="18" xr:uid="{00000000-0005-0000-0000-00001A000000}"/>
    <cellStyle name="Normal 4 4" xfId="35" xr:uid="{00000000-0005-0000-0000-00001B000000}"/>
    <cellStyle name="Normal 5" xfId="9" xr:uid="{00000000-0005-0000-0000-00001C000000}"/>
    <cellStyle name="Normal 5 2" xfId="36" xr:uid="{00000000-0005-0000-0000-00001D000000}"/>
    <cellStyle name="Normal 6" xfId="37" xr:uid="{00000000-0005-0000-0000-00001E000000}"/>
    <cellStyle name="Normal 7" xfId="27" xr:uid="{00000000-0005-0000-0000-00001F000000}"/>
    <cellStyle name="Percent" xfId="28" builtinId="5"/>
    <cellStyle name="Percent 2" xfId="7" xr:uid="{00000000-0005-0000-0000-000021000000}"/>
    <cellStyle name="Percent 2 2" xfId="15" xr:uid="{00000000-0005-0000-0000-000022000000}"/>
    <cellStyle name="Percent 2 2 2" xfId="26" xr:uid="{00000000-0005-0000-0000-000023000000}"/>
    <cellStyle name="Percent 2 3" xfId="20" xr:uid="{00000000-0005-0000-0000-000024000000}"/>
    <cellStyle name="Percent 2 4" xfId="32" xr:uid="{00000000-0005-0000-0000-000025000000}"/>
    <cellStyle name="Percent 3" xfId="34" xr:uid="{00000000-0005-0000-0000-000026000000}"/>
    <cellStyle name="Percent 4" xfId="30" xr:uid="{00000000-0005-0000-0000-00002700000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6B13F-86ED-4CB8-AE8E-A2C86BA74575}">
  <dimension ref="A1:XFC10"/>
  <sheetViews>
    <sheetView tabSelected="1" workbookViewId="0"/>
  </sheetViews>
  <sheetFormatPr defaultColWidth="0" defaultRowHeight="25.05" customHeight="1" zeroHeight="1" x14ac:dyDescent="0.25"/>
  <cols>
    <col min="1" max="1" width="61.6640625" style="418" customWidth="1"/>
    <col min="2" max="16382" width="8.88671875" style="415" hidden="1"/>
    <col min="16383" max="16383" width="3.21875" style="415" hidden="1" customWidth="1"/>
    <col min="16384" max="16384" width="1.44140625" style="415" hidden="1" customWidth="1"/>
  </cols>
  <sheetData>
    <row r="1" spans="1:1" ht="48.6" customHeight="1" x14ac:dyDescent="0.25">
      <c r="A1" s="419" t="s">
        <v>206</v>
      </c>
    </row>
    <row r="2" spans="1:1" ht="25.05" customHeight="1" x14ac:dyDescent="0.25">
      <c r="A2" s="416" t="s">
        <v>197</v>
      </c>
    </row>
    <row r="3" spans="1:1" ht="25.05" customHeight="1" x14ac:dyDescent="0.25">
      <c r="A3" s="416" t="s">
        <v>198</v>
      </c>
    </row>
    <row r="4" spans="1:1" ht="25.05" customHeight="1" x14ac:dyDescent="0.25">
      <c r="A4" s="416" t="s">
        <v>199</v>
      </c>
    </row>
    <row r="5" spans="1:1" ht="25.05" customHeight="1" x14ac:dyDescent="0.25">
      <c r="A5" s="416" t="s">
        <v>200</v>
      </c>
    </row>
    <row r="6" spans="1:1" ht="25.05" customHeight="1" x14ac:dyDescent="0.25">
      <c r="A6" s="416" t="s">
        <v>201</v>
      </c>
    </row>
    <row r="7" spans="1:1" ht="25.05" customHeight="1" x14ac:dyDescent="0.25">
      <c r="A7" s="416" t="s">
        <v>202</v>
      </c>
    </row>
    <row r="8" spans="1:1" ht="25.05" customHeight="1" x14ac:dyDescent="0.25">
      <c r="A8" s="416" t="s">
        <v>203</v>
      </c>
    </row>
    <row r="9" spans="1:1" ht="25.05" customHeight="1" x14ac:dyDescent="0.25">
      <c r="A9" s="416" t="s">
        <v>204</v>
      </c>
    </row>
    <row r="10" spans="1:1" ht="25.05" customHeight="1" x14ac:dyDescent="0.25">
      <c r="A10" s="417" t="s">
        <v>205</v>
      </c>
    </row>
  </sheetData>
  <hyperlinks>
    <hyperlink ref="A2" location="'Section A'!A1" display="Section A" xr:uid="{220F76AF-C324-4D8B-9F21-CE873C28CB5D}"/>
    <hyperlink ref="A3" location="'Section B'!A1" display="Section B" xr:uid="{00EDBCBE-D2EC-4D3D-9D8E-C84E9DC71F66}"/>
    <hyperlink ref="A4" location="'Section C'!A1" display="Section C" xr:uid="{730AAC54-070B-408A-BC34-93D05A621B25}"/>
    <hyperlink ref="A5" location="'Section A Appendix'!A1" display="Section A Appendix" xr:uid="{73F1E9AC-7E0B-4EE1-BE8B-D6F9DCC7B25C}"/>
    <hyperlink ref="A6" location="'Section B Appendix'!A1" display="Section B Appendix" xr:uid="{1690032F-9BB5-453A-A2F8-7DB190F7A68E}"/>
    <hyperlink ref="A7" location="'Section C Appendix'!A1" display="Section C Appendix" xr:uid="{655C9315-EE07-4B80-8B25-91D4A73E6217}"/>
    <hyperlink ref="A8" location="'Sections D, E, and F'!A1" display="Sections D, E, and F" xr:uid="{4AF904D8-9A2C-4BEA-A196-BA49058DEA82}"/>
    <hyperlink ref="A9" location="'Notes about Report Populations'!A1" display="Notes about Report Populations" xr:uid="{026C0EF2-F656-4254-91BB-76E00302A8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zoomScaleNormal="100" workbookViewId="0">
      <pane ySplit="2" topLeftCell="A3" activePane="bottomLeft" state="frozen"/>
      <selection pane="bottomLeft"/>
    </sheetView>
  </sheetViews>
  <sheetFormatPr defaultRowHeight="13.2" x14ac:dyDescent="0.25"/>
  <cols>
    <col min="1" max="1" width="10.109375" style="1" customWidth="1"/>
    <col min="2" max="2" width="45.88671875" bestFit="1" customWidth="1"/>
    <col min="3" max="3" width="15.44140625" customWidth="1"/>
    <col min="4" max="4" width="12" customWidth="1"/>
    <col min="5" max="6" width="12" style="2" customWidth="1"/>
    <col min="7" max="7" width="12" style="3" customWidth="1"/>
    <col min="8" max="8" width="12" style="96" customWidth="1"/>
  </cols>
  <sheetData>
    <row r="1" spans="1:13" s="3" customFormat="1" ht="15" x14ac:dyDescent="0.25">
      <c r="A1" s="286" t="s">
        <v>65</v>
      </c>
      <c r="B1" s="287"/>
      <c r="C1" s="287"/>
      <c r="D1" s="287"/>
      <c r="E1" s="287"/>
      <c r="F1" s="287"/>
      <c r="G1" s="287"/>
      <c r="H1" s="288"/>
      <c r="I1" s="5"/>
      <c r="J1" s="5"/>
      <c r="K1" s="5"/>
      <c r="L1" s="5"/>
      <c r="M1" s="5"/>
    </row>
    <row r="2" spans="1:13" s="3" customFormat="1" ht="13.8" thickBot="1" x14ac:dyDescent="0.3">
      <c r="A2" s="32" t="s">
        <v>0</v>
      </c>
      <c r="B2" s="33" t="s">
        <v>17</v>
      </c>
      <c r="C2" s="33" t="s">
        <v>32</v>
      </c>
      <c r="D2" s="44" t="s">
        <v>19</v>
      </c>
      <c r="E2" s="44" t="s">
        <v>13</v>
      </c>
      <c r="F2" s="44" t="s">
        <v>22</v>
      </c>
      <c r="G2" s="44" t="s">
        <v>57</v>
      </c>
      <c r="H2" s="44" t="s">
        <v>67</v>
      </c>
      <c r="I2" s="5"/>
      <c r="J2" s="5"/>
      <c r="K2" s="5"/>
      <c r="L2" s="5"/>
      <c r="M2" s="5"/>
    </row>
    <row r="3" spans="1:13" s="3" customFormat="1" x14ac:dyDescent="0.25">
      <c r="A3" s="40" t="s">
        <v>35</v>
      </c>
      <c r="B3" s="145" t="s">
        <v>81</v>
      </c>
      <c r="C3" s="145" t="s">
        <v>10</v>
      </c>
      <c r="D3" s="146">
        <f>'Section A Appendix'!F3</f>
        <v>0.11690218388695174</v>
      </c>
      <c r="E3" s="146">
        <f>'Section A Appendix'!I3</f>
        <v>0.11734513274336283</v>
      </c>
      <c r="F3" s="146">
        <f>'Section A Appendix'!L3</f>
        <v>0.13919156414762743</v>
      </c>
      <c r="G3" s="146">
        <f>'Section A Appendix'!O3</f>
        <v>0.12737293325168403</v>
      </c>
      <c r="H3" s="146">
        <f>'Section A Appendix'!R3</f>
        <v>0.12080015536997475</v>
      </c>
    </row>
    <row r="4" spans="1:13" s="3" customFormat="1" x14ac:dyDescent="0.25">
      <c r="A4" s="11" t="s">
        <v>35</v>
      </c>
      <c r="B4" s="147" t="s">
        <v>81</v>
      </c>
      <c r="C4" s="147" t="s">
        <v>52</v>
      </c>
      <c r="D4" s="149">
        <f>'Section A Appendix'!F4</f>
        <v>0.10868510431829209</v>
      </c>
      <c r="E4" s="149">
        <f>'Section A Appendix'!I4</f>
        <v>0.11908608354488807</v>
      </c>
      <c r="F4" s="149">
        <f>'Section A Appendix'!L4</f>
        <v>0.13850732600732601</v>
      </c>
      <c r="G4" s="149">
        <f>'Section A Appendix'!O4</f>
        <v>0.11800986842105263</v>
      </c>
      <c r="H4" s="149">
        <f>'Section A Appendix'!R4</f>
        <v>0.12143774069319641</v>
      </c>
    </row>
    <row r="5" spans="1:13" s="96" customFormat="1" x14ac:dyDescent="0.25">
      <c r="A5" s="41" t="s">
        <v>35</v>
      </c>
      <c r="B5" s="150" t="s">
        <v>81</v>
      </c>
      <c r="C5" s="150" t="s">
        <v>73</v>
      </c>
      <c r="D5" s="284">
        <f>'Section A Appendix'!F5</f>
        <v>0.13261648745519714</v>
      </c>
      <c r="E5" s="284">
        <f>'Section A Appendix'!I5</f>
        <v>0.13157894736842105</v>
      </c>
      <c r="F5" s="284">
        <f>'Section A Appendix'!L5</f>
        <v>0.12218649517684887</v>
      </c>
      <c r="G5" s="284">
        <f>'Section A Appendix'!O5</f>
        <v>0.14550264550264549</v>
      </c>
      <c r="H5" s="284">
        <f>'Section A Appendix'!R5</f>
        <v>9.4444444444444442E-2</v>
      </c>
    </row>
    <row r="6" spans="1:13" s="3" customFormat="1" x14ac:dyDescent="0.25">
      <c r="A6" s="41" t="s">
        <v>35</v>
      </c>
      <c r="B6" s="150" t="s">
        <v>81</v>
      </c>
      <c r="C6" s="150" t="s">
        <v>28</v>
      </c>
      <c r="D6" s="151">
        <f>'Section A Appendix'!F6</f>
        <v>0.23952095808383234</v>
      </c>
      <c r="E6" s="151">
        <f>'Section A Appendix'!I6</f>
        <v>0.11728395061728394</v>
      </c>
      <c r="F6" s="151">
        <f>'Section A Appendix'!L6</f>
        <v>0.19298245614035087</v>
      </c>
      <c r="G6" s="151">
        <f>'Section A Appendix'!O6</f>
        <v>0.19292604501607716</v>
      </c>
      <c r="H6" s="151">
        <f>'Section A Appendix'!R6</f>
        <v>0.12727272727272726</v>
      </c>
    </row>
    <row r="7" spans="1:13" s="3" customFormat="1" x14ac:dyDescent="0.25">
      <c r="A7" s="41" t="s">
        <v>35</v>
      </c>
      <c r="B7" s="150" t="s">
        <v>81</v>
      </c>
      <c r="C7" s="150" t="s">
        <v>29</v>
      </c>
      <c r="D7" s="151">
        <f>'Section A Appendix'!F7</f>
        <v>0.13882352941176471</v>
      </c>
      <c r="E7" s="151">
        <f>'Section A Appendix'!I7</f>
        <v>0.10382513661202186</v>
      </c>
      <c r="F7" s="151">
        <f>'Section A Appendix'!L7</f>
        <v>0.12238805970149254</v>
      </c>
      <c r="G7" s="151">
        <f>'Section A Appendix'!O7</f>
        <v>0.1423611111111111</v>
      </c>
      <c r="H7" s="151">
        <f>'Section A Appendix'!R7</f>
        <v>0.10683760683760683</v>
      </c>
    </row>
    <row r="8" spans="1:13" s="3" customFormat="1" ht="13.8" thickBot="1" x14ac:dyDescent="0.3">
      <c r="A8" s="41" t="s">
        <v>35</v>
      </c>
      <c r="B8" s="150" t="s">
        <v>81</v>
      </c>
      <c r="C8" s="150" t="s">
        <v>30</v>
      </c>
      <c r="D8" s="151">
        <f>'Section A Appendix'!F8</f>
        <v>0.1162280701754386</v>
      </c>
      <c r="E8" s="151">
        <f>'Section A Appendix'!I8</f>
        <v>0.10309278350515463</v>
      </c>
      <c r="F8" s="151">
        <f>'Section A Appendix'!L8</f>
        <v>0.14285714285714285</v>
      </c>
      <c r="G8" s="151">
        <f>'Section A Appendix'!O8</f>
        <v>0.14761215629522431</v>
      </c>
      <c r="H8" s="151">
        <f>'Section A Appendix'!R8</f>
        <v>0.1409090909090909</v>
      </c>
    </row>
    <row r="9" spans="1:13" s="3" customFormat="1" x14ac:dyDescent="0.25">
      <c r="A9" s="152" t="s">
        <v>43</v>
      </c>
      <c r="B9" s="153" t="s">
        <v>92</v>
      </c>
      <c r="C9" s="153" t="s">
        <v>10</v>
      </c>
      <c r="D9" s="146">
        <f>'Section A Appendix'!F9</f>
        <v>0.58848978197757162</v>
      </c>
      <c r="E9" s="146">
        <f>'Section A Appendix'!I9</f>
        <v>0.59053938356164382</v>
      </c>
      <c r="F9" s="146">
        <f>'Section A Appendix'!L9</f>
        <v>0.57389162561576357</v>
      </c>
      <c r="G9" s="146">
        <f>'Section A Appendix'!O9</f>
        <v>0.56901802206579799</v>
      </c>
      <c r="H9" s="146">
        <f>'Section A Appendix'!R9</f>
        <v>0.53489827856025041</v>
      </c>
    </row>
    <row r="10" spans="1:13" s="3" customFormat="1" x14ac:dyDescent="0.25">
      <c r="A10" s="154" t="s">
        <v>43</v>
      </c>
      <c r="B10" s="155" t="s">
        <v>92</v>
      </c>
      <c r="C10" s="155" t="s">
        <v>52</v>
      </c>
      <c r="D10" s="148">
        <f>'Section A Appendix'!F10</f>
        <v>0.60937031484257875</v>
      </c>
      <c r="E10" s="148">
        <f>'Section A Appendix'!I10</f>
        <v>0.5920690155139916</v>
      </c>
      <c r="F10" s="148">
        <f>'Section A Appendix'!L10</f>
        <v>0.58090946333469884</v>
      </c>
      <c r="G10" s="148">
        <f>'Section A Appendix'!O10</f>
        <v>0.58106294457119845</v>
      </c>
      <c r="H10" s="148">
        <f>'Section A Appendix'!R10</f>
        <v>0.53704687998299139</v>
      </c>
    </row>
    <row r="11" spans="1:13" s="96" customFormat="1" x14ac:dyDescent="0.25">
      <c r="A11" s="156" t="s">
        <v>43</v>
      </c>
      <c r="B11" s="157" t="s">
        <v>92</v>
      </c>
      <c r="C11" s="157" t="s">
        <v>73</v>
      </c>
      <c r="D11" s="151">
        <f>'Section A Appendix'!F11</f>
        <v>0.49150622876557193</v>
      </c>
      <c r="E11" s="151">
        <f>'Section A Appendix'!I11</f>
        <v>0.54478301015697139</v>
      </c>
      <c r="F11" s="151">
        <f>'Section A Appendix'!L11</f>
        <v>0.55048076923076927</v>
      </c>
      <c r="G11" s="151">
        <f>'Section A Appendix'!O11</f>
        <v>0.50122448979591838</v>
      </c>
      <c r="H11" s="151">
        <f>'Section A Appendix'!R11</f>
        <v>0.47150259067357514</v>
      </c>
    </row>
    <row r="12" spans="1:13" s="3" customFormat="1" x14ac:dyDescent="0.25">
      <c r="A12" s="156" t="s">
        <v>43</v>
      </c>
      <c r="B12" s="157" t="s">
        <v>92</v>
      </c>
      <c r="C12" s="157" t="s">
        <v>28</v>
      </c>
      <c r="D12" s="151">
        <f>'Section A Appendix'!F12</f>
        <v>0.53242320819112632</v>
      </c>
      <c r="E12" s="151">
        <f>'Section A Appendix'!I12</f>
        <v>0.52407152682255842</v>
      </c>
      <c r="F12" s="151">
        <f>'Section A Appendix'!L12</f>
        <v>0.47489539748953974</v>
      </c>
      <c r="G12" s="151">
        <f>'Section A Appendix'!O12</f>
        <v>0.52013422818791943</v>
      </c>
      <c r="H12" s="151">
        <f>'Section A Appendix'!R12</f>
        <v>0.46850998463901689</v>
      </c>
    </row>
    <row r="13" spans="1:13" s="3" customFormat="1" x14ac:dyDescent="0.25">
      <c r="A13" s="156" t="s">
        <v>43</v>
      </c>
      <c r="B13" s="157" t="s">
        <v>92</v>
      </c>
      <c r="C13" s="157" t="s">
        <v>29</v>
      </c>
      <c r="D13" s="151">
        <f>'Section A Appendix'!F13</f>
        <v>0.43975903614457829</v>
      </c>
      <c r="E13" s="151">
        <f>'Section A Appendix'!I13</f>
        <v>0.54914703493095041</v>
      </c>
      <c r="F13" s="151">
        <f>'Section A Appendix'!L13</f>
        <v>0.51897533206831115</v>
      </c>
      <c r="G13" s="151">
        <f>'Section A Appendix'!O13</f>
        <v>0.49491869918699188</v>
      </c>
      <c r="H13" s="151">
        <f>'Section A Appendix'!R13</f>
        <v>0.51483679525222548</v>
      </c>
    </row>
    <row r="14" spans="1:13" s="3" customFormat="1" ht="13.8" thickBot="1" x14ac:dyDescent="0.3">
      <c r="A14" s="156" t="s">
        <v>43</v>
      </c>
      <c r="B14" s="157" t="s">
        <v>92</v>
      </c>
      <c r="C14" s="157" t="s">
        <v>30</v>
      </c>
      <c r="D14" s="151">
        <f>'Section A Appendix'!F14</f>
        <v>0.59649122807017541</v>
      </c>
      <c r="E14" s="151">
        <f>'Section A Appendix'!I14</f>
        <v>0.65947112790070161</v>
      </c>
      <c r="F14" s="151">
        <f>'Section A Appendix'!L14</f>
        <v>0.60684474123539234</v>
      </c>
      <c r="G14" s="151">
        <f>'Section A Appendix'!O14</f>
        <v>0.57897334649555776</v>
      </c>
      <c r="H14" s="151">
        <f>'Section A Appendix'!R14</f>
        <v>0.60188087774294674</v>
      </c>
    </row>
    <row r="15" spans="1:13" s="3" customFormat="1" x14ac:dyDescent="0.25">
      <c r="A15" s="152" t="s">
        <v>36</v>
      </c>
      <c r="B15" s="158" t="s">
        <v>74</v>
      </c>
      <c r="C15" s="153" t="s">
        <v>10</v>
      </c>
      <c r="D15" s="146">
        <f>'Section A Appendix'!F15</f>
        <v>0.35695476622388672</v>
      </c>
      <c r="E15" s="146">
        <f>'Section A Appendix'!I15</f>
        <v>0.36689615605278258</v>
      </c>
      <c r="F15" s="146">
        <f>'Section A Appendix'!L15</f>
        <v>0.36794740529180364</v>
      </c>
      <c r="G15" s="146">
        <f>'Section A Appendix'!O15</f>
        <v>0.35194880744618967</v>
      </c>
      <c r="H15" s="146">
        <f>'Section A Appendix'!R15</f>
        <v>0.32944330547232298</v>
      </c>
    </row>
    <row r="16" spans="1:13" s="3" customFormat="1" x14ac:dyDescent="0.25">
      <c r="A16" s="154" t="s">
        <v>36</v>
      </c>
      <c r="B16" s="159" t="s">
        <v>74</v>
      </c>
      <c r="C16" s="155" t="s">
        <v>52</v>
      </c>
      <c r="D16" s="148">
        <f>'Section A Appendix'!F16</f>
        <v>0.38289848379896868</v>
      </c>
      <c r="E16" s="148">
        <f>'Section A Appendix'!I16</f>
        <v>0.37940503432494277</v>
      </c>
      <c r="F16" s="148">
        <f>'Section A Appendix'!L16</f>
        <v>0.38826466916354557</v>
      </c>
      <c r="G16" s="148">
        <f>'Section A Appendix'!O16</f>
        <v>0.37572870752168347</v>
      </c>
      <c r="H16" s="148">
        <f>'Section A Appendix'!R16</f>
        <v>0.34435734994094275</v>
      </c>
    </row>
    <row r="17" spans="1:8" s="96" customFormat="1" x14ac:dyDescent="0.25">
      <c r="A17" s="156" t="s">
        <v>36</v>
      </c>
      <c r="B17" s="160" t="s">
        <v>74</v>
      </c>
      <c r="C17" s="157" t="s">
        <v>73</v>
      </c>
      <c r="D17" s="151">
        <f>'Section A Appendix'!F17</f>
        <v>0.2569593147751606</v>
      </c>
      <c r="E17" s="151">
        <f>'Section A Appendix'!I17</f>
        <v>0.28433476394849788</v>
      </c>
      <c r="F17" s="151">
        <f>'Section A Appendix'!L17</f>
        <v>0.30009319664492079</v>
      </c>
      <c r="G17" s="151">
        <f>'Section A Appendix'!O17</f>
        <v>0.30099728014505894</v>
      </c>
      <c r="H17" s="151">
        <f>'Section A Appendix'!R17</f>
        <v>0.27336122733612273</v>
      </c>
    </row>
    <row r="18" spans="1:8" s="3" customFormat="1" x14ac:dyDescent="0.25">
      <c r="A18" s="156" t="s">
        <v>36</v>
      </c>
      <c r="B18" s="160" t="s">
        <v>74</v>
      </c>
      <c r="C18" s="157" t="s">
        <v>28</v>
      </c>
      <c r="D18" s="151">
        <f>'Section A Appendix'!F18</f>
        <v>0.37627811860940696</v>
      </c>
      <c r="E18" s="151">
        <f>'Section A Appendix'!I18</f>
        <v>0.4017857142857143</v>
      </c>
      <c r="F18" s="151">
        <f>'Section A Appendix'!L18</f>
        <v>0.36047904191616764</v>
      </c>
      <c r="G18" s="151">
        <f>'Section A Appendix'!O18</f>
        <v>0.36045056320400498</v>
      </c>
      <c r="H18" s="151">
        <f>'Section A Appendix'!R18</f>
        <v>0.2857142857142857</v>
      </c>
    </row>
    <row r="19" spans="1:8" s="3" customFormat="1" x14ac:dyDescent="0.25">
      <c r="A19" s="156" t="s">
        <v>36</v>
      </c>
      <c r="B19" s="160" t="s">
        <v>74</v>
      </c>
      <c r="C19" s="157" t="s">
        <v>29</v>
      </c>
      <c r="D19" s="151">
        <f>'Section A Appendix'!F19</f>
        <v>0.24903846153846154</v>
      </c>
      <c r="E19" s="151">
        <f>'Section A Appendix'!I19</f>
        <v>0.29832303618711387</v>
      </c>
      <c r="F19" s="151">
        <f>'Section A Appendix'!L19</f>
        <v>0.25380228136882127</v>
      </c>
      <c r="G19" s="151">
        <f>'Section A Appendix'!O19</f>
        <v>0.25450901803607212</v>
      </c>
      <c r="H19" s="151">
        <f>'Section A Appendix'!R19</f>
        <v>0.28304597701149425</v>
      </c>
    </row>
    <row r="20" spans="1:8" s="3" customFormat="1" ht="13.8" thickBot="1" x14ac:dyDescent="0.3">
      <c r="A20" s="156" t="s">
        <v>36</v>
      </c>
      <c r="B20" s="160" t="s">
        <v>74</v>
      </c>
      <c r="C20" s="157" t="s">
        <v>30</v>
      </c>
      <c r="D20" s="151">
        <f>'Section A Appendix'!F20</f>
        <v>0.27066748315982853</v>
      </c>
      <c r="E20" s="151">
        <f>'Section A Appendix'!I20</f>
        <v>0.34617814276689829</v>
      </c>
      <c r="F20" s="151">
        <f>'Section A Appendix'!L20</f>
        <v>0.3287878787878788</v>
      </c>
      <c r="G20" s="151">
        <f>'Section A Appendix'!O20</f>
        <v>0.25527534740092639</v>
      </c>
      <c r="H20" s="151">
        <f>'Section A Appendix'!R20</f>
        <v>0.30007501875468867</v>
      </c>
    </row>
    <row r="21" spans="1:8" s="3" customFormat="1" x14ac:dyDescent="0.25">
      <c r="A21" s="152" t="s">
        <v>41</v>
      </c>
      <c r="B21" s="158" t="s">
        <v>75</v>
      </c>
      <c r="C21" s="153" t="s">
        <v>10</v>
      </c>
      <c r="D21" s="146">
        <f>'Section A Appendix'!F21</f>
        <v>0.26268359763590615</v>
      </c>
      <c r="E21" s="146">
        <f>'Section A Appendix'!I21</f>
        <v>0.28301778542742401</v>
      </c>
      <c r="F21" s="146">
        <f>'Section A Appendix'!L21</f>
        <v>0.27693053834132675</v>
      </c>
      <c r="G21" s="146">
        <f>'Section A Appendix'!O21</f>
        <v>0.28309270717647683</v>
      </c>
      <c r="H21" s="146">
        <f>'Section A Appendix'!R21</f>
        <v>0.29214634915628451</v>
      </c>
    </row>
    <row r="22" spans="1:8" s="3" customFormat="1" x14ac:dyDescent="0.25">
      <c r="A22" s="154" t="s">
        <v>41</v>
      </c>
      <c r="B22" s="159" t="s">
        <v>75</v>
      </c>
      <c r="C22" s="155" t="s">
        <v>52</v>
      </c>
      <c r="D22" s="148">
        <f>'Section A Appendix'!F22</f>
        <v>0.25375202031863309</v>
      </c>
      <c r="E22" s="148">
        <f>'Section A Appendix'!I22</f>
        <v>0.277116704805492</v>
      </c>
      <c r="F22" s="148">
        <f>'Section A Appendix'!L22</f>
        <v>0.26474260116031434</v>
      </c>
      <c r="G22" s="148">
        <f>'Section A Appendix'!O22</f>
        <v>0.2755580833214844</v>
      </c>
      <c r="H22" s="148">
        <f>'Section A Appendix'!R22</f>
        <v>0.28980994309030389</v>
      </c>
    </row>
    <row r="23" spans="1:8" s="96" customFormat="1" x14ac:dyDescent="0.25">
      <c r="A23" s="154" t="s">
        <v>41</v>
      </c>
      <c r="B23" s="159" t="s">
        <v>75</v>
      </c>
      <c r="C23" s="157" t="s">
        <v>73</v>
      </c>
      <c r="D23" s="151">
        <f>'Section A Appendix'!F23</f>
        <v>0.23875802997858672</v>
      </c>
      <c r="E23" s="151">
        <f>'Section A Appendix'!I23</f>
        <v>0.32296137339055792</v>
      </c>
      <c r="F23" s="151">
        <f>'Section A Appendix'!L23</f>
        <v>0.36346691519105312</v>
      </c>
      <c r="G23" s="151">
        <f>'Section A Appendix'!O23</f>
        <v>0.33454215775158658</v>
      </c>
      <c r="H23" s="151">
        <f>'Section A Appendix'!R23</f>
        <v>0.33891213389121339</v>
      </c>
    </row>
    <row r="24" spans="1:8" s="3" customFormat="1" x14ac:dyDescent="0.25">
      <c r="A24" s="154" t="s">
        <v>41</v>
      </c>
      <c r="B24" s="159" t="s">
        <v>75</v>
      </c>
      <c r="C24" s="157" t="s">
        <v>28</v>
      </c>
      <c r="D24" s="151">
        <f>'Section A Appendix'!F24</f>
        <v>0.25971370143149286</v>
      </c>
      <c r="E24" s="151">
        <f>'Section A Appendix'!I24</f>
        <v>0.26488095238095238</v>
      </c>
      <c r="F24" s="151">
        <f>'Section A Appendix'!L24</f>
        <v>0.34970059880239523</v>
      </c>
      <c r="G24" s="151">
        <f>'Section A Appendix'!O24</f>
        <v>0.32540675844806005</v>
      </c>
      <c r="H24" s="151">
        <f>'Section A Appendix'!R24</f>
        <v>0.32423756019261635</v>
      </c>
    </row>
    <row r="25" spans="1:8" s="3" customFormat="1" x14ac:dyDescent="0.25">
      <c r="A25" s="154" t="s">
        <v>41</v>
      </c>
      <c r="B25" s="159" t="s">
        <v>75</v>
      </c>
      <c r="C25" s="157" t="s">
        <v>29</v>
      </c>
      <c r="D25" s="151">
        <f>'Section A Appendix'!F25</f>
        <v>0.30576923076923079</v>
      </c>
      <c r="E25" s="151">
        <f>'Section A Appendix'!I25</f>
        <v>0.30273609885260372</v>
      </c>
      <c r="F25" s="151">
        <f>'Section A Appendix'!L25</f>
        <v>0.27186311787072243</v>
      </c>
      <c r="G25" s="151">
        <f>'Section A Appendix'!O25</f>
        <v>0.29659318637274551</v>
      </c>
      <c r="H25" s="151">
        <f>'Section A Appendix'!R25</f>
        <v>0.27873563218390807</v>
      </c>
    </row>
    <row r="26" spans="1:8" s="3" customFormat="1" ht="13.8" thickBot="1" x14ac:dyDescent="0.3">
      <c r="A26" s="161" t="s">
        <v>41</v>
      </c>
      <c r="B26" s="162" t="s">
        <v>75</v>
      </c>
      <c r="C26" s="157" t="s">
        <v>30</v>
      </c>
      <c r="D26" s="151">
        <f>'Section A Appendix'!F26</f>
        <v>0.32088181261481935</v>
      </c>
      <c r="E26" s="151">
        <f>'Section A Appendix'!I26</f>
        <v>0.30195830701200255</v>
      </c>
      <c r="F26" s="151">
        <f>'Section A Appendix'!L26</f>
        <v>0.28585858585858587</v>
      </c>
      <c r="G26" s="151">
        <f>'Section A Appendix'!O26</f>
        <v>0.28409675759135355</v>
      </c>
      <c r="H26" s="151">
        <f>'Section A Appendix'!R26</f>
        <v>0.27531882970742688</v>
      </c>
    </row>
    <row r="27" spans="1:8" s="3" customFormat="1" x14ac:dyDescent="0.25">
      <c r="A27" s="152" t="s">
        <v>37</v>
      </c>
      <c r="B27" s="153" t="s">
        <v>76</v>
      </c>
      <c r="C27" s="153" t="s">
        <v>10</v>
      </c>
      <c r="D27" s="146">
        <f>'Section A Appendix'!F27</f>
        <v>0.3766750541283867</v>
      </c>
      <c r="E27" s="146">
        <f>'Section A Appendix'!I27</f>
        <v>0.3472174411933448</v>
      </c>
      <c r="F27" s="146">
        <f>'Section A Appendix'!L27</f>
        <v>0.35221210324944763</v>
      </c>
      <c r="G27" s="146">
        <f>'Section A Appendix'!O27</f>
        <v>0.36072769580622982</v>
      </c>
      <c r="H27" s="146">
        <f>'Section A Appendix'!R27</f>
        <v>0.37841034537139251</v>
      </c>
    </row>
    <row r="28" spans="1:8" s="3" customFormat="1" x14ac:dyDescent="0.25">
      <c r="A28" s="154" t="s">
        <v>37</v>
      </c>
      <c r="B28" s="155" t="s">
        <v>76</v>
      </c>
      <c r="C28" s="155" t="s">
        <v>52</v>
      </c>
      <c r="D28" s="148">
        <f>'Section A Appendix'!F28</f>
        <v>0.35965519895328252</v>
      </c>
      <c r="E28" s="148">
        <f>'Section A Appendix'!I28</f>
        <v>0.34096109839816935</v>
      </c>
      <c r="F28" s="148">
        <f>'Section A Appendix'!L28</f>
        <v>0.34434897554527427</v>
      </c>
      <c r="G28" s="148">
        <f>'Section A Appendix'!O28</f>
        <v>0.34430541731835634</v>
      </c>
      <c r="H28" s="148">
        <f>'Section A Appendix'!R28</f>
        <v>0.36583270696875336</v>
      </c>
    </row>
    <row r="29" spans="1:8" s="96" customFormat="1" x14ac:dyDescent="0.25">
      <c r="A29" s="156" t="s">
        <v>37</v>
      </c>
      <c r="B29" s="157" t="s">
        <v>76</v>
      </c>
      <c r="C29" s="157" t="s">
        <v>73</v>
      </c>
      <c r="D29" s="151">
        <f>'Section A Appendix'!F29</f>
        <v>0.49357601713062099</v>
      </c>
      <c r="E29" s="151">
        <f>'Section A Appendix'!I29</f>
        <v>0.38412017167381973</v>
      </c>
      <c r="F29" s="151">
        <f>'Section A Appendix'!L29</f>
        <v>0.32712022367194782</v>
      </c>
      <c r="G29" s="151">
        <f>'Section A Appendix'!O29</f>
        <v>0.36264732547597461</v>
      </c>
      <c r="H29" s="151">
        <f>'Section A Appendix'!R29</f>
        <v>0.38772663877266389</v>
      </c>
    </row>
    <row r="30" spans="1:8" s="3" customFormat="1" x14ac:dyDescent="0.25">
      <c r="A30" s="156" t="s">
        <v>37</v>
      </c>
      <c r="B30" s="157" t="s">
        <v>76</v>
      </c>
      <c r="C30" s="150" t="s">
        <v>28</v>
      </c>
      <c r="D30" s="151">
        <f>'Section A Appendix'!F30</f>
        <v>0.3619631901840491</v>
      </c>
      <c r="E30" s="151">
        <f>'Section A Appendix'!I30</f>
        <v>0.33333333333333331</v>
      </c>
      <c r="F30" s="151">
        <f>'Section A Appendix'!L30</f>
        <v>0.28982035928143712</v>
      </c>
      <c r="G30" s="151">
        <f>'Section A Appendix'!O30</f>
        <v>0.311639549436796</v>
      </c>
      <c r="H30" s="151">
        <f>'Section A Appendix'!R30</f>
        <v>0.3900481540930979</v>
      </c>
    </row>
    <row r="31" spans="1:8" s="3" customFormat="1" x14ac:dyDescent="0.25">
      <c r="A31" s="156" t="s">
        <v>37</v>
      </c>
      <c r="B31" s="157" t="s">
        <v>76</v>
      </c>
      <c r="C31" s="150" t="s">
        <v>29</v>
      </c>
      <c r="D31" s="151">
        <f>'Section A Appendix'!F31</f>
        <v>0.44519230769230766</v>
      </c>
      <c r="E31" s="151">
        <f>'Section A Appendix'!I31</f>
        <v>0.3971756398940865</v>
      </c>
      <c r="F31" s="151">
        <f>'Section A Appendix'!L31</f>
        <v>0.47338403041825095</v>
      </c>
      <c r="G31" s="151">
        <f>'Section A Appendix'!O31</f>
        <v>0.4468937875751503</v>
      </c>
      <c r="H31" s="151">
        <f>'Section A Appendix'!R31</f>
        <v>0.43821839080459768</v>
      </c>
    </row>
    <row r="32" spans="1:8" s="3" customFormat="1" ht="13.8" thickBot="1" x14ac:dyDescent="0.3">
      <c r="A32" s="156" t="s">
        <v>37</v>
      </c>
      <c r="B32" s="157" t="s">
        <v>76</v>
      </c>
      <c r="C32" s="157" t="s">
        <v>30</v>
      </c>
      <c r="D32" s="151">
        <f>'Section A Appendix'!F32</f>
        <v>0.40600122473974282</v>
      </c>
      <c r="E32" s="151">
        <f>'Section A Appendix'!I32</f>
        <v>0.3474415666456096</v>
      </c>
      <c r="F32" s="151">
        <f>'Section A Appendix'!L32</f>
        <v>0.38181818181818183</v>
      </c>
      <c r="G32" s="151">
        <f>'Section A Appendix'!O32</f>
        <v>0.45445187853834279</v>
      </c>
      <c r="H32" s="151">
        <f>'Section A Appendix'!R32</f>
        <v>0.42460615153788445</v>
      </c>
    </row>
    <row r="33" spans="1:8" s="3" customFormat="1" x14ac:dyDescent="0.25">
      <c r="A33" s="152" t="s">
        <v>38</v>
      </c>
      <c r="B33" s="153" t="s">
        <v>82</v>
      </c>
      <c r="C33" s="153" t="s">
        <v>10</v>
      </c>
      <c r="D33" s="146">
        <f>'Section A Appendix'!F33</f>
        <v>6.7574872959238794E-2</v>
      </c>
      <c r="E33" s="146">
        <f>'Section A Appendix'!I33</f>
        <v>6.3761955366631207E-2</v>
      </c>
      <c r="F33" s="146">
        <f>'Section A Appendix'!L33</f>
        <v>6.0765718299964903E-2</v>
      </c>
      <c r="G33" s="146">
        <f>'Section A Appendix'!O33</f>
        <v>5.9633930328675498E-2</v>
      </c>
      <c r="H33" s="146">
        <f>'Section A Appendix'!R33</f>
        <v>6.8757275902211895E-2</v>
      </c>
    </row>
    <row r="34" spans="1:8" s="3" customFormat="1" ht="14.25" customHeight="1" x14ac:dyDescent="0.25">
      <c r="A34" s="163" t="s">
        <v>38</v>
      </c>
      <c r="B34" s="164" t="s">
        <v>82</v>
      </c>
      <c r="C34" s="155" t="s">
        <v>52</v>
      </c>
      <c r="D34" s="148">
        <f>'Section A Appendix'!F34</f>
        <v>6.3410454155955448E-2</v>
      </c>
      <c r="E34" s="148">
        <f>'Section A Appendix'!I34</f>
        <v>5.9157730274838435E-2</v>
      </c>
      <c r="F34" s="148">
        <f>'Section A Appendix'!L34</f>
        <v>5.7278090273014129E-2</v>
      </c>
      <c r="G34" s="148">
        <f>'Section A Appendix'!O34</f>
        <v>5.5666135881104035E-2</v>
      </c>
      <c r="H34" s="148">
        <f>'Section A Appendix'!R34</f>
        <v>6.2917539136504136E-2</v>
      </c>
    </row>
    <row r="35" spans="1:8" s="96" customFormat="1" ht="14.25" customHeight="1" x14ac:dyDescent="0.25">
      <c r="A35" s="163" t="s">
        <v>38</v>
      </c>
      <c r="B35" s="164" t="s">
        <v>82</v>
      </c>
      <c r="C35" s="157" t="s">
        <v>73</v>
      </c>
      <c r="D35" s="151">
        <f>'Section A Appendix'!F35</f>
        <v>7.1076011846001999E-2</v>
      </c>
      <c r="E35" s="151">
        <f>'Section A Appendix'!I35</f>
        <v>6.4165844027640695E-2</v>
      </c>
      <c r="F35" s="151">
        <f>'Section A Appendix'!L35</f>
        <v>6.4488392089423904E-2</v>
      </c>
      <c r="G35" s="151">
        <f>'Section A Appendix'!O35</f>
        <v>6.1551433389544698E-2</v>
      </c>
      <c r="H35" s="151">
        <f>'Section A Appendix'!R35</f>
        <v>6.82989690721649E-2</v>
      </c>
    </row>
    <row r="36" spans="1:8" s="3" customFormat="1" ht="14.25" customHeight="1" x14ac:dyDescent="0.25">
      <c r="A36" s="154" t="s">
        <v>38</v>
      </c>
      <c r="B36" s="159" t="s">
        <v>82</v>
      </c>
      <c r="C36" s="150" t="s">
        <v>28</v>
      </c>
      <c r="D36" s="151">
        <f>'Section A Appendix'!F36</f>
        <v>7.0075757575757597E-2</v>
      </c>
      <c r="E36" s="151">
        <f>'Section A Appendix'!I36</f>
        <v>6.2240663900414897E-2</v>
      </c>
      <c r="F36" s="151">
        <f>'Section A Appendix'!L36</f>
        <v>0.04</v>
      </c>
      <c r="G36" s="151">
        <f>'Section A Appendix'!O36</f>
        <v>4.5077105575326203E-2</v>
      </c>
      <c r="H36" s="151">
        <f>'Section A Appendix'!R36</f>
        <v>7.0901033973412103E-2</v>
      </c>
    </row>
    <row r="37" spans="1:8" s="3" customFormat="1" ht="14.25" customHeight="1" x14ac:dyDescent="0.25">
      <c r="A37" s="154" t="s">
        <v>38</v>
      </c>
      <c r="B37" s="159" t="s">
        <v>82</v>
      </c>
      <c r="C37" s="150" t="s">
        <v>29</v>
      </c>
      <c r="D37" s="151">
        <f>'Section A Appendix'!F37</f>
        <v>0.1</v>
      </c>
      <c r="E37" s="151">
        <f>'Section A Appendix'!I37</f>
        <v>9.3576526566217302E-2</v>
      </c>
      <c r="F37" s="151">
        <f>'Section A Appendix'!L37</f>
        <v>9.3321917808219204E-2</v>
      </c>
      <c r="G37" s="151">
        <f>'Section A Appendix'!O37</f>
        <v>8.5376930063578604E-2</v>
      </c>
      <c r="H37" s="151">
        <f>'Section A Appendix'!R37</f>
        <v>0.107594936708861</v>
      </c>
    </row>
    <row r="38" spans="1:8" s="3" customFormat="1" ht="13.8" thickBot="1" x14ac:dyDescent="0.3">
      <c r="A38" s="161" t="s">
        <v>38</v>
      </c>
      <c r="B38" s="162" t="s">
        <v>82</v>
      </c>
      <c r="C38" s="157" t="s">
        <v>30</v>
      </c>
      <c r="D38" s="151">
        <f>'Section A Appendix'!F38</f>
        <v>7.6275939427930498E-2</v>
      </c>
      <c r="E38" s="151">
        <f>'Section A Appendix'!I38</f>
        <v>7.97933409873708E-2</v>
      </c>
      <c r="F38" s="151">
        <f>'Section A Appendix'!L38</f>
        <v>7.3193473193473205E-2</v>
      </c>
      <c r="G38" s="151">
        <f>'Section A Appendix'!O38</f>
        <v>7.9170593779453402E-2</v>
      </c>
      <c r="H38" s="151">
        <f>'Section A Appendix'!R38</f>
        <v>8.6956521739130405E-2</v>
      </c>
    </row>
    <row r="39" spans="1:8" s="3" customFormat="1" x14ac:dyDescent="0.25">
      <c r="A39" s="152" t="s">
        <v>39</v>
      </c>
      <c r="B39" s="158" t="s">
        <v>16</v>
      </c>
      <c r="C39" s="153" t="s">
        <v>10</v>
      </c>
      <c r="D39" s="146">
        <f>'Section A Appendix'!F39</f>
        <v>0.60578947368421054</v>
      </c>
      <c r="E39" s="146">
        <f>'Section A Appendix'!I39</f>
        <v>0.61043285238623757</v>
      </c>
      <c r="F39" s="146">
        <f>'Section A Appendix'!L39</f>
        <v>0.64049999999999996</v>
      </c>
      <c r="G39" s="146">
        <f>'Section A Appendix'!O39</f>
        <v>0.64318479699999997</v>
      </c>
      <c r="H39" s="146">
        <f>'Section A Appendix'!R39</f>
        <v>0.62330552699999997</v>
      </c>
    </row>
    <row r="40" spans="1:8" s="3" customFormat="1" x14ac:dyDescent="0.25">
      <c r="A40" s="154" t="s">
        <v>39</v>
      </c>
      <c r="B40" s="159" t="s">
        <v>16</v>
      </c>
      <c r="C40" s="155" t="s">
        <v>52</v>
      </c>
      <c r="D40" s="149">
        <f>'Section A Appendix'!F40</f>
        <v>0.58077503774534478</v>
      </c>
      <c r="E40" s="149">
        <f>'Section A Appendix'!I40</f>
        <v>0.58426368952684737</v>
      </c>
      <c r="F40" s="149">
        <f>'Section A Appendix'!L40</f>
        <v>0.59700315457413244</v>
      </c>
      <c r="G40" s="149">
        <f>'Section A Appendix'!O40</f>
        <v>0.62440191387559807</v>
      </c>
      <c r="H40" s="149">
        <f>'Section A Appendix'!R40</f>
        <v>0.62019969278033793</v>
      </c>
    </row>
    <row r="41" spans="1:8" s="96" customFormat="1" x14ac:dyDescent="0.25">
      <c r="A41" s="156" t="s">
        <v>39</v>
      </c>
      <c r="B41" s="160" t="s">
        <v>16</v>
      </c>
      <c r="C41" s="157" t="s">
        <v>73</v>
      </c>
      <c r="D41" s="284">
        <f>'Section A Appendix'!F41</f>
        <v>0.62763466000000001</v>
      </c>
      <c r="E41" s="284">
        <f>'Section A Appendix'!I41</f>
        <v>0.69329896899999999</v>
      </c>
      <c r="F41" s="284">
        <f>'Section A Appendix'!L41</f>
        <v>0.80487804900000004</v>
      </c>
      <c r="G41" s="284">
        <f>'Section A Appendix'!O41</f>
        <v>0.72355769199999997</v>
      </c>
      <c r="H41" s="284">
        <f>'Section A Appendix'!R41</f>
        <v>0.68240343400000003</v>
      </c>
    </row>
    <row r="42" spans="1:8" s="3" customFormat="1" x14ac:dyDescent="0.25">
      <c r="A42" s="156" t="s">
        <v>39</v>
      </c>
      <c r="B42" s="160" t="s">
        <v>16</v>
      </c>
      <c r="C42" s="150" t="s">
        <v>28</v>
      </c>
      <c r="D42" s="151">
        <f>'Section A Appendix'!F42</f>
        <v>0.67259999999999998</v>
      </c>
      <c r="E42" s="151">
        <f>'Section A Appendix'!I42</f>
        <v>0.65359999999999996</v>
      </c>
      <c r="F42" s="151">
        <f>'Section A Appendix'!L42</f>
        <v>0.78439999999999999</v>
      </c>
      <c r="G42" s="151">
        <f>'Section A Appendix'!O42</f>
        <v>0.78680203100000001</v>
      </c>
      <c r="H42" s="151">
        <f>'Section A Appendix'!R42</f>
        <v>0.64670658700000005</v>
      </c>
    </row>
    <row r="43" spans="1:8" s="3" customFormat="1" x14ac:dyDescent="0.25">
      <c r="A43" s="156" t="s">
        <v>39</v>
      </c>
      <c r="B43" s="160" t="s">
        <v>16</v>
      </c>
      <c r="C43" s="150" t="s">
        <v>29</v>
      </c>
      <c r="D43" s="151">
        <f>'Section A Appendix'!F43</f>
        <v>0.62755102040816324</v>
      </c>
      <c r="E43" s="151">
        <f>'Section A Appendix'!I43</f>
        <v>0.65023474178403751</v>
      </c>
      <c r="F43" s="151">
        <f>'Section A Appendix'!L43</f>
        <v>0.62809999999999999</v>
      </c>
      <c r="G43" s="151">
        <f>'Section A Appendix'!O43</f>
        <v>0.67153284700000004</v>
      </c>
      <c r="H43" s="151">
        <f>'Section A Appendix'!R43</f>
        <v>0.58904109599999999</v>
      </c>
    </row>
    <row r="44" spans="1:8" s="3" customFormat="1" ht="13.8" thickBot="1" x14ac:dyDescent="0.3">
      <c r="A44" s="156" t="s">
        <v>39</v>
      </c>
      <c r="B44" s="160" t="s">
        <v>16</v>
      </c>
      <c r="C44" s="157" t="s">
        <v>30</v>
      </c>
      <c r="D44" s="151">
        <f>'Section A Appendix'!F44</f>
        <v>0.69899999999999995</v>
      </c>
      <c r="E44" s="151">
        <f>'Section A Appendix'!I44</f>
        <v>0.67359999999999998</v>
      </c>
      <c r="F44" s="151">
        <f>'Section A Appendix'!L44</f>
        <v>0.73919999999999997</v>
      </c>
      <c r="G44" s="151">
        <f>'Section A Appendix'!O44</f>
        <v>0.64888888899999997</v>
      </c>
      <c r="H44" s="151">
        <f>'Section A Appendix'!R44</f>
        <v>0.61990212099999997</v>
      </c>
    </row>
    <row r="45" spans="1:8" s="3" customFormat="1" x14ac:dyDescent="0.25">
      <c r="A45" s="152" t="s">
        <v>40</v>
      </c>
      <c r="B45" s="153" t="s">
        <v>77</v>
      </c>
      <c r="C45" s="153" t="s">
        <v>10</v>
      </c>
      <c r="D45" s="165">
        <f>'Section A Appendix'!F45</f>
        <v>18.309106593692434</v>
      </c>
      <c r="E45" s="165">
        <f>'Section A Appendix'!I45</f>
        <v>17.829531952633392</v>
      </c>
      <c r="F45" s="165">
        <f>'Section A Appendix'!L45</f>
        <v>17.368152527414455</v>
      </c>
      <c r="G45" s="165">
        <f>'Section A Appendix'!O45</f>
        <v>17.740702072252365</v>
      </c>
      <c r="H45" s="165">
        <f>'Section A Appendix'!R45</f>
        <v>17.894269754936129</v>
      </c>
    </row>
    <row r="46" spans="1:8" s="3" customFormat="1" x14ac:dyDescent="0.25">
      <c r="A46" s="154" t="s">
        <v>40</v>
      </c>
      <c r="B46" s="155" t="s">
        <v>77</v>
      </c>
      <c r="C46" s="155" t="s">
        <v>52</v>
      </c>
      <c r="D46" s="166">
        <f>'Section A Appendix'!F46</f>
        <v>17.890084735393671</v>
      </c>
      <c r="E46" s="166">
        <f>'Section A Appendix'!I46</f>
        <v>17.616498117612508</v>
      </c>
      <c r="F46" s="166">
        <f>'Section A Appendix'!L46</f>
        <v>17.302702741141957</v>
      </c>
      <c r="G46" s="166">
        <f>'Section A Appendix'!O46</f>
        <v>17.439593529153989</v>
      </c>
      <c r="H46" s="166">
        <f>'Section A Appendix'!R46</f>
        <v>17.599588504450768</v>
      </c>
    </row>
    <row r="47" spans="1:8" s="96" customFormat="1" x14ac:dyDescent="0.25">
      <c r="A47" s="156" t="s">
        <v>40</v>
      </c>
      <c r="B47" s="157" t="s">
        <v>77</v>
      </c>
      <c r="C47" s="157" t="s">
        <v>73</v>
      </c>
      <c r="D47" s="167">
        <f>'Section A Appendix'!F47</f>
        <v>21.649064032580299</v>
      </c>
      <c r="E47" s="167">
        <f>'Section A Appendix'!I47</f>
        <v>19.352796621845496</v>
      </c>
      <c r="F47" s="167">
        <f>'Section A Appendix'!L47</f>
        <v>17.18068123718546</v>
      </c>
      <c r="G47" s="167">
        <f>'Section A Appendix'!O47</f>
        <v>17.376714532257477</v>
      </c>
      <c r="H47" s="167">
        <f>'Section A Appendix'!R47</f>
        <v>18.002474467894004</v>
      </c>
    </row>
    <row r="48" spans="1:8" s="3" customFormat="1" x14ac:dyDescent="0.25">
      <c r="A48" s="156" t="s">
        <v>40</v>
      </c>
      <c r="B48" s="157" t="s">
        <v>77</v>
      </c>
      <c r="C48" s="150" t="s">
        <v>28</v>
      </c>
      <c r="D48" s="167">
        <f>'Section A Appendix'!F48</f>
        <v>18.320535655357872</v>
      </c>
      <c r="E48" s="167">
        <f>'Section A Appendix'!I48</f>
        <v>16.577044930654761</v>
      </c>
      <c r="F48" s="167">
        <f>'Section A Appendix'!L48</f>
        <v>15.275371837065867</v>
      </c>
      <c r="G48" s="167">
        <f>'Section A Appendix'!O48</f>
        <v>16.604990108635793</v>
      </c>
      <c r="H48" s="167">
        <f>'Section A Appendix'!R48</f>
        <v>17.57355149401284</v>
      </c>
    </row>
    <row r="49" spans="1:13" s="3" customFormat="1" x14ac:dyDescent="0.25">
      <c r="A49" s="156" t="s">
        <v>40</v>
      </c>
      <c r="B49" s="157" t="s">
        <v>77</v>
      </c>
      <c r="C49" s="150" t="s">
        <v>29</v>
      </c>
      <c r="D49" s="167">
        <f>'Section A Appendix'!F49</f>
        <v>19.972394540971152</v>
      </c>
      <c r="E49" s="167">
        <f>'Section A Appendix'!I49</f>
        <v>18.961649061747572</v>
      </c>
      <c r="F49" s="167">
        <f>'Section A Appendix'!L49</f>
        <v>19.862289954410645</v>
      </c>
      <c r="G49" s="167">
        <f>'Section A Appendix'!O49</f>
        <v>19.746396017825653</v>
      </c>
      <c r="H49" s="167">
        <f>'Section A Appendix'!R49</f>
        <v>19.298943270330458</v>
      </c>
    </row>
    <row r="50" spans="1:13" s="3" customFormat="1" ht="13.8" thickBot="1" x14ac:dyDescent="0.3">
      <c r="A50" s="161" t="s">
        <v>40</v>
      </c>
      <c r="B50" s="168" t="s">
        <v>77</v>
      </c>
      <c r="C50" s="168" t="s">
        <v>30</v>
      </c>
      <c r="D50" s="169">
        <f>'Section A Appendix'!F50</f>
        <v>18.670051162357623</v>
      </c>
      <c r="E50" s="169">
        <f>'Section A Appendix'!I50</f>
        <v>18.418397081857233</v>
      </c>
      <c r="F50" s="169">
        <f>'Section A Appendix'!L50</f>
        <v>17.477256435156566</v>
      </c>
      <c r="G50" s="169">
        <f>'Section A Appendix'!O50</f>
        <v>19.563976557627381</v>
      </c>
      <c r="H50" s="169">
        <f>'Section A Appendix'!R50</f>
        <v>19.311327831770445</v>
      </c>
    </row>
    <row r="51" spans="1:13" s="3" customFormat="1" x14ac:dyDescent="0.25">
      <c r="A51" s="152" t="s">
        <v>44</v>
      </c>
      <c r="B51" s="153" t="s">
        <v>78</v>
      </c>
      <c r="C51" s="170" t="s">
        <v>10</v>
      </c>
      <c r="D51" s="128">
        <f>'Section A Appendix'!F51</f>
        <v>12.804830145451326</v>
      </c>
      <c r="E51" s="128">
        <f>'Section A Appendix'!I51</f>
        <v>13.10734735518805</v>
      </c>
      <c r="F51" s="128">
        <f>'Section A Appendix'!L51</f>
        <v>12.663823755964483</v>
      </c>
      <c r="G51" s="128">
        <f>'Section A Appendix'!O51</f>
        <v>12.84376450984419</v>
      </c>
      <c r="H51" s="128">
        <f>'Section A Appendix'!R51</f>
        <v>13.262734421769377</v>
      </c>
    </row>
    <row r="52" spans="1:13" s="3" customFormat="1" x14ac:dyDescent="0.25">
      <c r="A52" s="154" t="s">
        <v>44</v>
      </c>
      <c r="B52" s="155" t="s">
        <v>78</v>
      </c>
      <c r="C52" s="155" t="s">
        <v>52</v>
      </c>
      <c r="D52" s="46">
        <f>'Section A Appendix'!F52</f>
        <v>12.428653320600045</v>
      </c>
      <c r="E52" s="46">
        <f>'Section A Appendix'!I52</f>
        <v>13.105422131547622</v>
      </c>
      <c r="F52" s="46">
        <f>'Section A Appendix'!L52</f>
        <v>12.350773291576893</v>
      </c>
      <c r="G52" s="46">
        <f>'Section A Appendix'!O52</f>
        <v>12.560661391715801</v>
      </c>
      <c r="H52" s="46">
        <f>'Section A Appendix'!R52</f>
        <v>13.012021176547448</v>
      </c>
    </row>
    <row r="53" spans="1:13" s="96" customFormat="1" x14ac:dyDescent="0.25">
      <c r="A53" s="156" t="s">
        <v>44</v>
      </c>
      <c r="B53" s="157" t="s">
        <v>78</v>
      </c>
      <c r="C53" s="157" t="s">
        <v>73</v>
      </c>
      <c r="D53" s="285">
        <f>'Section A Appendix'!F53</f>
        <v>13.762096774473685</v>
      </c>
      <c r="E53" s="285">
        <f>'Section A Appendix'!I53</f>
        <v>14.747225391800642</v>
      </c>
      <c r="F53" s="285">
        <f>'Section A Appendix'!L53</f>
        <v>14.465949820978835</v>
      </c>
      <c r="G53" s="285">
        <f>'Section A Appendix'!O53</f>
        <v>13.516129032314607</v>
      </c>
      <c r="H53" s="285">
        <f>'Section A Appendix'!R53</f>
        <v>13.871900055780348</v>
      </c>
    </row>
    <row r="54" spans="1:13" s="3" customFormat="1" x14ac:dyDescent="0.25">
      <c r="A54" s="156" t="s">
        <v>44</v>
      </c>
      <c r="B54" s="157" t="s">
        <v>78</v>
      </c>
      <c r="C54" s="150" t="s">
        <v>28</v>
      </c>
      <c r="D54" s="65">
        <f>'Section A Appendix'!F54</f>
        <v>12.531461568765431</v>
      </c>
      <c r="E54" s="65">
        <f>'Section A Appendix'!I54</f>
        <v>12.027872099078946</v>
      </c>
      <c r="F54" s="65">
        <f>'Section A Appendix'!L54</f>
        <v>12.278498081125402</v>
      </c>
      <c r="G54" s="65">
        <f>'Section A Appendix'!O54</f>
        <v>12.501318725911949</v>
      </c>
      <c r="H54" s="65">
        <f>'Section A Appendix'!R54</f>
        <v>14.229788928930041</v>
      </c>
    </row>
    <row r="55" spans="1:13" s="3" customFormat="1" x14ac:dyDescent="0.25">
      <c r="A55" s="156" t="s">
        <v>44</v>
      </c>
      <c r="B55" s="157" t="s">
        <v>78</v>
      </c>
      <c r="C55" s="150" t="s">
        <v>29</v>
      </c>
      <c r="D55" s="65">
        <f>'Section A Appendix'!F55</f>
        <v>15.075356953907106</v>
      </c>
      <c r="E55" s="65">
        <f>'Section A Appendix'!I55</f>
        <v>14.560808858507462</v>
      </c>
      <c r="F55" s="65">
        <f>'Section A Appendix'!L55</f>
        <v>14.85248655892361</v>
      </c>
      <c r="G55" s="65">
        <f>'Section A Appendix'!O55</f>
        <v>14.991664862416107</v>
      </c>
      <c r="H55" s="65">
        <f>'Section A Appendix'!R55</f>
        <v>15.33359022331058</v>
      </c>
    </row>
    <row r="56" spans="1:13" s="3" customFormat="1" ht="13.8" thickBot="1" x14ac:dyDescent="0.3">
      <c r="A56" s="156" t="s">
        <v>44</v>
      </c>
      <c r="B56" s="157" t="s">
        <v>78</v>
      </c>
      <c r="C56" s="157" t="s">
        <v>30</v>
      </c>
      <c r="D56" s="65">
        <f>'Section A Appendix'!F56</f>
        <v>13.94346524727835</v>
      </c>
      <c r="E56" s="65">
        <f>'Section A Appendix'!I56</f>
        <v>11.450244815580358</v>
      </c>
      <c r="F56" s="65">
        <f>'Section A Appendix'!L56</f>
        <v>13.142803790448625</v>
      </c>
      <c r="G56" s="65">
        <f>'Section A Appendix'!O56</f>
        <v>13.877747402661017</v>
      </c>
      <c r="H56" s="65">
        <f>'Section A Appendix'!R56</f>
        <v>12.844233318401827</v>
      </c>
    </row>
    <row r="57" spans="1:13" s="3" customFormat="1" x14ac:dyDescent="0.25">
      <c r="A57" s="40" t="s">
        <v>42</v>
      </c>
      <c r="B57" s="145" t="s">
        <v>102</v>
      </c>
      <c r="C57" s="145" t="s">
        <v>10</v>
      </c>
      <c r="D57" s="128">
        <f>'Section A Appendix'!F57</f>
        <v>3.7539684557890061</v>
      </c>
      <c r="E57" s="128">
        <f>'Section A Appendix'!I57</f>
        <v>3.725129059477458</v>
      </c>
      <c r="F57" s="128">
        <f>'Section A Appendix'!L57</f>
        <v>3.7920372021440274</v>
      </c>
      <c r="G57" s="128">
        <f>'Section A Appendix'!O57</f>
        <v>3.9380827763936765</v>
      </c>
      <c r="H57" s="128">
        <f>'Section A Appendix'!R57</f>
        <v>3.675634464454042</v>
      </c>
      <c r="I57" s="5"/>
      <c r="J57" s="5"/>
      <c r="K57" s="5"/>
      <c r="L57" s="5"/>
      <c r="M57" s="5"/>
    </row>
    <row r="58" spans="1:13" s="3" customFormat="1" x14ac:dyDescent="0.25">
      <c r="A58" s="11" t="s">
        <v>42</v>
      </c>
      <c r="B58" s="147" t="s">
        <v>102</v>
      </c>
      <c r="C58" s="147" t="s">
        <v>52</v>
      </c>
      <c r="D58" s="46">
        <f>'Section A Appendix'!F58</f>
        <v>3.6755525260688939</v>
      </c>
      <c r="E58" s="46">
        <f>'Section A Appendix'!I58</f>
        <v>3.6361631593835551</v>
      </c>
      <c r="F58" s="46">
        <f>'Section A Appendix'!L58</f>
        <v>3.7557021821983367</v>
      </c>
      <c r="G58" s="46">
        <f>'Section A Appendix'!O58</f>
        <v>3.8351802176281344</v>
      </c>
      <c r="H58" s="46">
        <f>'Section A Appendix'!R58</f>
        <v>3.6466931906841213</v>
      </c>
    </row>
    <row r="59" spans="1:13" s="96" customFormat="1" x14ac:dyDescent="0.25">
      <c r="A59" s="41" t="s">
        <v>42</v>
      </c>
      <c r="B59" s="150" t="s">
        <v>102</v>
      </c>
      <c r="C59" s="150" t="s">
        <v>73</v>
      </c>
      <c r="D59" s="285">
        <f>'Section A Appendix'!F59</f>
        <v>4.1213736758291217</v>
      </c>
      <c r="E59" s="285">
        <f>'Section A Appendix'!I59</f>
        <v>4.1010555459422049</v>
      </c>
      <c r="F59" s="285">
        <f>'Section A Appendix'!L59</f>
        <v>3.875827423832054</v>
      </c>
      <c r="G59" s="285">
        <f>'Section A Appendix'!O59</f>
        <v>4.0061327320951783</v>
      </c>
      <c r="H59" s="285">
        <f>'Section A Appendix'!R59</f>
        <v>4.6201038879768399</v>
      </c>
    </row>
    <row r="60" spans="1:13" s="3" customFormat="1" x14ac:dyDescent="0.25">
      <c r="A60" s="41" t="s">
        <v>42</v>
      </c>
      <c r="B60" s="150" t="s">
        <v>102</v>
      </c>
      <c r="C60" s="150" t="s">
        <v>28</v>
      </c>
      <c r="D60" s="65">
        <f>'Section A Appendix'!F60</f>
        <v>3.6521937619226192</v>
      </c>
      <c r="E60" s="65">
        <f>'Section A Appendix'!I60</f>
        <v>3.7046472871931395</v>
      </c>
      <c r="F60" s="65">
        <f>'Section A Appendix'!L60</f>
        <v>3.6768887527888361</v>
      </c>
      <c r="G60" s="65">
        <f>'Section A Appendix'!O60</f>
        <v>4.2675927225878914</v>
      </c>
      <c r="H60" s="65">
        <f>'Section A Appendix'!R60</f>
        <v>3.1194807609236501</v>
      </c>
    </row>
    <row r="61" spans="1:13" s="3" customFormat="1" x14ac:dyDescent="0.25">
      <c r="A61" s="41" t="s">
        <v>42</v>
      </c>
      <c r="B61" s="150" t="s">
        <v>102</v>
      </c>
      <c r="C61" s="150" t="s">
        <v>29</v>
      </c>
      <c r="D61" s="65">
        <f>'Section A Appendix'!F61</f>
        <v>3.753087124726977</v>
      </c>
      <c r="E61" s="65">
        <f>'Section A Appendix'!I61</f>
        <v>3.9291194950343109</v>
      </c>
      <c r="F61" s="65">
        <f>'Section A Appendix'!L61</f>
        <v>3.9453432993481936</v>
      </c>
      <c r="G61" s="65">
        <f>'Section A Appendix'!O61</f>
        <v>3.8804671636470425</v>
      </c>
      <c r="H61" s="65">
        <f>'Section A Appendix'!R61</f>
        <v>3.5969906684891999</v>
      </c>
    </row>
    <row r="62" spans="1:13" s="3" customFormat="1" ht="13.8" thickBot="1" x14ac:dyDescent="0.3">
      <c r="A62" s="41" t="s">
        <v>42</v>
      </c>
      <c r="B62" s="150" t="s">
        <v>102</v>
      </c>
      <c r="C62" s="150" t="s">
        <v>30</v>
      </c>
      <c r="D62" s="65">
        <f>'Section A Appendix'!F62</f>
        <v>4.1773112610245784</v>
      </c>
      <c r="E62" s="65">
        <f>'Section A Appendix'!I62</f>
        <v>3.9866220051301644</v>
      </c>
      <c r="F62" s="65">
        <f>'Section A Appendix'!L62</f>
        <v>3.9345854410057353</v>
      </c>
      <c r="G62" s="65">
        <f>'Section A Appendix'!O62</f>
        <v>4.467225929202951</v>
      </c>
      <c r="H62" s="65">
        <f>'Section A Appendix'!R62</f>
        <v>3.5819398075958402</v>
      </c>
    </row>
    <row r="63" spans="1:13" s="3" customFormat="1" x14ac:dyDescent="0.25">
      <c r="A63" s="152" t="s">
        <v>45</v>
      </c>
      <c r="B63" s="158" t="s">
        <v>53</v>
      </c>
      <c r="C63" s="153" t="s">
        <v>10</v>
      </c>
      <c r="D63" s="146">
        <f>'Section A Appendix'!F63</f>
        <v>0.31995300567848051</v>
      </c>
      <c r="E63" s="146">
        <f>'Section A Appendix'!I63</f>
        <v>0.23673612327088076</v>
      </c>
      <c r="F63" s="146">
        <f>'Section A Appendix'!L63</f>
        <v>0.25661809088557386</v>
      </c>
      <c r="G63" s="146">
        <f>'Section A Appendix'!O63</f>
        <v>0.30181664554288129</v>
      </c>
      <c r="H63" s="146">
        <f>'Section A Appendix'!R63</f>
        <v>0.19827390438141484</v>
      </c>
    </row>
    <row r="64" spans="1:13" s="3" customFormat="1" x14ac:dyDescent="0.25">
      <c r="A64" s="154" t="s">
        <v>45</v>
      </c>
      <c r="B64" s="159" t="s">
        <v>53</v>
      </c>
      <c r="C64" s="155" t="s">
        <v>52</v>
      </c>
      <c r="D64" s="148">
        <f>'Section A Appendix'!F64</f>
        <v>0.316327868852459</v>
      </c>
      <c r="E64" s="148">
        <f>'Section A Appendix'!I64</f>
        <v>0.22888914629908491</v>
      </c>
      <c r="F64" s="148">
        <f>'Section A Appendix'!L64</f>
        <v>0.26018099547511314</v>
      </c>
      <c r="G64" s="148">
        <f>'Section A Appendix'!O64</f>
        <v>0.29207756232686982</v>
      </c>
      <c r="H64" s="148">
        <f>'Section A Appendix'!R64</f>
        <v>0.19387906729433643</v>
      </c>
    </row>
    <row r="65" spans="1:8" s="96" customFormat="1" x14ac:dyDescent="0.25">
      <c r="A65" s="154" t="s">
        <v>45</v>
      </c>
      <c r="B65" s="159" t="s">
        <v>53</v>
      </c>
      <c r="C65" s="157" t="s">
        <v>73</v>
      </c>
      <c r="D65" s="151">
        <f>'Section A Appendix'!F65</f>
        <v>0.33333333333333331</v>
      </c>
      <c r="E65" s="151">
        <f>'Section A Appendix'!I65</f>
        <v>0.34146341463414637</v>
      </c>
      <c r="F65" s="151">
        <f>'Section A Appendix'!L65</f>
        <v>0.25316455696202533</v>
      </c>
      <c r="G65" s="151">
        <f>'Section A Appendix'!O65</f>
        <v>0.30226700251889171</v>
      </c>
      <c r="H65" s="151">
        <f>'Section A Appendix'!R65</f>
        <v>0.12631578947368421</v>
      </c>
    </row>
    <row r="66" spans="1:8" s="3" customFormat="1" x14ac:dyDescent="0.25">
      <c r="A66" s="154" t="s">
        <v>45</v>
      </c>
      <c r="B66" s="159" t="s">
        <v>53</v>
      </c>
      <c r="C66" s="150" t="s">
        <v>28</v>
      </c>
      <c r="D66" s="151">
        <f>'Section A Appendix'!F66</f>
        <v>0.30564784053156147</v>
      </c>
      <c r="E66" s="151">
        <f>'Section A Appendix'!I66</f>
        <v>0.19047619047619047</v>
      </c>
      <c r="F66" s="151">
        <f>'Section A Appendix'!L66</f>
        <v>0.21917808219178081</v>
      </c>
      <c r="G66" s="151">
        <f>'Section A Appendix'!O66</f>
        <v>0.15635179153094461</v>
      </c>
      <c r="H66" s="151">
        <f>'Section A Appendix'!R66</f>
        <v>0.19565217382797734</v>
      </c>
    </row>
    <row r="67" spans="1:8" s="3" customFormat="1" x14ac:dyDescent="0.25">
      <c r="A67" s="154" t="s">
        <v>45</v>
      </c>
      <c r="B67" s="159" t="s">
        <v>53</v>
      </c>
      <c r="C67" s="150" t="s">
        <v>29</v>
      </c>
      <c r="D67" s="151">
        <f>'Section A Appendix'!F67</f>
        <v>0.35854341736694678</v>
      </c>
      <c r="E67" s="151">
        <f>'Section A Appendix'!I67</f>
        <v>0.27944760357432979</v>
      </c>
      <c r="F67" s="151">
        <f>'Section A Appendix'!L67</f>
        <v>0.2372322899505766</v>
      </c>
      <c r="G67" s="151">
        <f>'Section A Appendix'!O67</f>
        <v>0.32903225806451614</v>
      </c>
      <c r="H67" s="151">
        <f>'Section A Appendix'!R67</f>
        <v>0.22697368421052633</v>
      </c>
    </row>
    <row r="68" spans="1:8" s="3" customFormat="1" ht="13.8" thickBot="1" x14ac:dyDescent="0.3">
      <c r="A68" s="161" t="s">
        <v>45</v>
      </c>
      <c r="B68" s="162" t="s">
        <v>53</v>
      </c>
      <c r="C68" s="157" t="s">
        <v>30</v>
      </c>
      <c r="D68" s="151">
        <f>'Section A Appendix'!F68</f>
        <v>0.30112923462986196</v>
      </c>
      <c r="E68" s="151">
        <f>'Section A Appendix'!I68</f>
        <v>0.22014051522248243</v>
      </c>
      <c r="F68" s="151">
        <f>'Section A Appendix'!L68</f>
        <v>0.26168224299065418</v>
      </c>
      <c r="G68" s="151">
        <f>'Section A Appendix'!O68</f>
        <v>0.41570438799076215</v>
      </c>
      <c r="H68" s="151">
        <f>'Section A Appendix'!R68</f>
        <v>0.2361111111111111</v>
      </c>
    </row>
    <row r="69" spans="1:8" s="96" customFormat="1" x14ac:dyDescent="0.25">
      <c r="A69" s="152" t="s">
        <v>46</v>
      </c>
      <c r="B69" s="158" t="s">
        <v>54</v>
      </c>
      <c r="C69" s="153" t="s">
        <v>10</v>
      </c>
      <c r="D69" s="146">
        <f>'Section A Appendix'!F69</f>
        <v>0.2529046203728722</v>
      </c>
      <c r="E69" s="146">
        <f>'Section A Appendix'!I69</f>
        <v>0.15996168582375478</v>
      </c>
      <c r="F69" s="146">
        <f>'Section A Appendix'!L69</f>
        <v>0.19894567957827183</v>
      </c>
      <c r="G69" s="146">
        <f>'Section A Appendix'!O69</f>
        <v>0.23327779100214235</v>
      </c>
      <c r="H69" s="146">
        <f>'Section A Appendix'!R69</f>
        <v>0.12487708947885939</v>
      </c>
    </row>
    <row r="70" spans="1:8" s="96" customFormat="1" x14ac:dyDescent="0.25">
      <c r="A70" s="154" t="s">
        <v>46</v>
      </c>
      <c r="B70" s="159" t="s">
        <v>54</v>
      </c>
      <c r="C70" s="155" t="s">
        <v>52</v>
      </c>
      <c r="D70" s="148">
        <f>'Section A Appendix'!F70</f>
        <v>0.23777864685177943</v>
      </c>
      <c r="E70" s="148">
        <f>'Section A Appendix'!I70</f>
        <v>0.14236351071181755</v>
      </c>
      <c r="F70" s="148">
        <f>'Section A Appendix'!L70</f>
        <v>0.21492537313432836</v>
      </c>
      <c r="G70" s="148">
        <f>'Section A Appendix'!O70</f>
        <v>0.23603351955307261</v>
      </c>
      <c r="H70" s="148">
        <f>'Section A Appendix'!R70</f>
        <v>0.11143270622286541</v>
      </c>
    </row>
    <row r="71" spans="1:8" s="96" customFormat="1" x14ac:dyDescent="0.25">
      <c r="A71" s="154" t="s">
        <v>46</v>
      </c>
      <c r="B71" s="159" t="s">
        <v>54</v>
      </c>
      <c r="C71" s="157" t="s">
        <v>73</v>
      </c>
      <c r="D71" s="151">
        <f>'Section A Appendix'!F71</f>
        <v>0.33480176211453744</v>
      </c>
      <c r="E71" s="151">
        <f>'Section A Appendix'!I71</f>
        <v>0.23529411764705882</v>
      </c>
      <c r="F71" s="151">
        <f>'Section A Appendix'!L71</f>
        <v>9.2592592592592587E-2</v>
      </c>
      <c r="G71" s="151">
        <f>'Section A Appendix'!O71</f>
        <v>9.4786729857819899E-2</v>
      </c>
      <c r="H71" s="151">
        <f>'Section A Appendix'!R71</f>
        <v>0.16770186324987463</v>
      </c>
    </row>
    <row r="72" spans="1:8" s="96" customFormat="1" x14ac:dyDescent="0.25">
      <c r="A72" s="154" t="s">
        <v>46</v>
      </c>
      <c r="B72" s="159" t="s">
        <v>54</v>
      </c>
      <c r="C72" s="150" t="s">
        <v>28</v>
      </c>
      <c r="D72" s="151">
        <f>'Section A Appendix'!F72</f>
        <v>0.28402366863905326</v>
      </c>
      <c r="E72" s="151">
        <f>'Section A Appendix'!I72</f>
        <v>0.17112299465240641</v>
      </c>
      <c r="F72" s="151">
        <f>'Section A Appendix'!L72</f>
        <v>0.13333333333333333</v>
      </c>
      <c r="G72" s="151">
        <f>'Section A Appendix'!O72</f>
        <v>0.32608695652173914</v>
      </c>
      <c r="H72" s="151">
        <f>'Section A Appendix'!R72</f>
        <v>0.1353383459664198</v>
      </c>
    </row>
    <row r="73" spans="1:8" s="96" customFormat="1" x14ac:dyDescent="0.25">
      <c r="A73" s="154" t="s">
        <v>46</v>
      </c>
      <c r="B73" s="159" t="s">
        <v>54</v>
      </c>
      <c r="C73" s="150" t="s">
        <v>29</v>
      </c>
      <c r="D73" s="151">
        <f>'Section A Appendix'!F73</f>
        <v>0.25214899713467048</v>
      </c>
      <c r="E73" s="151">
        <f>'Section A Appendix'!I73</f>
        <v>0.12264150943396226</v>
      </c>
      <c r="F73" s="151">
        <f>'Section A Appendix'!L73</f>
        <v>0.11475409836065574</v>
      </c>
      <c r="G73" s="151">
        <f>'Section A Appendix'!O73</f>
        <v>0.15833333333333333</v>
      </c>
      <c r="H73" s="151">
        <f>'Section A Appendix'!R73</f>
        <v>6.2130177330975804E-2</v>
      </c>
    </row>
    <row r="74" spans="1:8" s="96" customFormat="1" ht="13.8" thickBot="1" x14ac:dyDescent="0.3">
      <c r="A74" s="161" t="s">
        <v>46</v>
      </c>
      <c r="B74" s="162" t="s">
        <v>54</v>
      </c>
      <c r="C74" s="157" t="s">
        <v>30</v>
      </c>
      <c r="D74" s="151">
        <f>'Section A Appendix'!F74</f>
        <v>0.2907268170426065</v>
      </c>
      <c r="E74" s="151">
        <f>'Section A Appendix'!I74</f>
        <v>0.26666666666666666</v>
      </c>
      <c r="F74" s="151">
        <f>'Section A Appendix'!L74</f>
        <v>0.25862068965517243</v>
      </c>
      <c r="G74" s="151">
        <f>'Section A Appendix'!O74</f>
        <v>0.32034632034632032</v>
      </c>
      <c r="H74" s="151">
        <f>'Section A Appendix'!R74</f>
        <v>0.24277456717564905</v>
      </c>
    </row>
    <row r="75" spans="1:8" s="96" customFormat="1" x14ac:dyDescent="0.25">
      <c r="A75" s="152" t="s">
        <v>47</v>
      </c>
      <c r="B75" s="158" t="s">
        <v>55</v>
      </c>
      <c r="C75" s="153" t="s">
        <v>10</v>
      </c>
      <c r="D75" s="146">
        <f>'Section A Appendix'!F75</f>
        <v>0.22611788617886178</v>
      </c>
      <c r="E75" s="146">
        <f>'Section A Appendix'!I75</f>
        <v>0.16494360902255639</v>
      </c>
      <c r="F75" s="146">
        <f>'Section A Appendix'!L75</f>
        <v>0.17413278198943258</v>
      </c>
      <c r="G75" s="146">
        <f>'Section A Appendix'!O75</f>
        <v>0.17115130127922365</v>
      </c>
      <c r="H75" s="146">
        <f>'Section A Appendix'!R75</f>
        <v>0.18014866637516397</v>
      </c>
    </row>
    <row r="76" spans="1:8" s="96" customFormat="1" x14ac:dyDescent="0.25">
      <c r="A76" s="154" t="s">
        <v>47</v>
      </c>
      <c r="B76" s="159" t="s">
        <v>55</v>
      </c>
      <c r="C76" s="155" t="s">
        <v>52</v>
      </c>
      <c r="D76" s="148">
        <f>'Section A Appendix'!F76</f>
        <v>0.22562674094707522</v>
      </c>
      <c r="E76" s="148">
        <f>'Section A Appendix'!I76</f>
        <v>0.16259640102827763</v>
      </c>
      <c r="F76" s="148">
        <f>'Section A Appendix'!L76</f>
        <v>0.17169517884914465</v>
      </c>
      <c r="G76" s="148">
        <f>'Section A Appendix'!O76</f>
        <v>0.16403220996122875</v>
      </c>
      <c r="H76" s="148">
        <f>'Section A Appendix'!R76</f>
        <v>0.10875073085380531</v>
      </c>
    </row>
    <row r="77" spans="1:8" s="96" customFormat="1" x14ac:dyDescent="0.25">
      <c r="A77" s="154" t="s">
        <v>47</v>
      </c>
      <c r="B77" s="159" t="s">
        <v>55</v>
      </c>
      <c r="C77" s="157" t="s">
        <v>73</v>
      </c>
      <c r="D77" s="151">
        <f>'Section A Appendix'!F77</f>
        <v>0.2247191011235955</v>
      </c>
      <c r="E77" s="151">
        <f>'Section A Appendix'!I77</f>
        <v>0.1762114537444934</v>
      </c>
      <c r="F77" s="151">
        <f>'Section A Appendix'!L77</f>
        <v>0.18410041841004185</v>
      </c>
      <c r="G77" s="151">
        <f>'Section A Appendix'!O77</f>
        <v>0.15594541910331383</v>
      </c>
      <c r="H77" s="151">
        <f>'Section A Appendix'!R77</f>
        <v>0.16296296296296298</v>
      </c>
    </row>
    <row r="78" spans="1:8" s="96" customFormat="1" x14ac:dyDescent="0.25">
      <c r="A78" s="154" t="s">
        <v>47</v>
      </c>
      <c r="B78" s="159" t="s">
        <v>55</v>
      </c>
      <c r="C78" s="150" t="s">
        <v>28</v>
      </c>
      <c r="D78" s="151">
        <f>'Section A Appendix'!F78</f>
        <v>0.27467811158798283</v>
      </c>
      <c r="E78" s="151">
        <f>'Section A Appendix'!I78</f>
        <v>0.21993127147766323</v>
      </c>
      <c r="F78" s="151">
        <f>'Section A Appendix'!L78</f>
        <v>0.12618296529968454</v>
      </c>
      <c r="G78" s="151">
        <f>'Section A Appendix'!O78</f>
        <v>0.28653295128939826</v>
      </c>
      <c r="H78" s="151">
        <f>'Section A Appendix'!R78</f>
        <v>0.3218884118790179</v>
      </c>
    </row>
    <row r="79" spans="1:8" s="96" customFormat="1" x14ac:dyDescent="0.25">
      <c r="A79" s="154" t="s">
        <v>47</v>
      </c>
      <c r="B79" s="159" t="s">
        <v>55</v>
      </c>
      <c r="C79" s="150" t="s">
        <v>29</v>
      </c>
      <c r="D79" s="151">
        <f>'Section A Appendix'!F79</f>
        <v>0.26434782608695651</v>
      </c>
      <c r="E79" s="151">
        <f>'Section A Appendix'!I79</f>
        <v>0.19219219219219219</v>
      </c>
      <c r="F79" s="151">
        <f>'Section A Appendix'!L79</f>
        <v>0.18035426731078905</v>
      </c>
      <c r="G79" s="151">
        <f>'Section A Appendix'!O79</f>
        <v>0.14213197969543148</v>
      </c>
      <c r="H79" s="151">
        <f>'Section A Appendix'!R79</f>
        <v>1.0831168859301736</v>
      </c>
    </row>
    <row r="80" spans="1:8" s="96" customFormat="1" ht="13.8" thickBot="1" x14ac:dyDescent="0.3">
      <c r="A80" s="161" t="s">
        <v>47</v>
      </c>
      <c r="B80" s="162" t="s">
        <v>55</v>
      </c>
      <c r="C80" s="157" t="s">
        <v>30</v>
      </c>
      <c r="D80" s="151" t="str">
        <f>'Section A Appendix'!F80</f>
        <v>`</v>
      </c>
      <c r="E80" s="151">
        <f>'Section A Appendix'!I80</f>
        <v>0.13683010262257697</v>
      </c>
      <c r="F80" s="151">
        <f>'Section A Appendix'!L80</f>
        <v>0.2</v>
      </c>
      <c r="G80" s="151">
        <f>'Section A Appendix'!O80</f>
        <v>0.20682068206820681</v>
      </c>
      <c r="H80" s="151">
        <f>'Section A Appendix'!R80</f>
        <v>0.16973125860009725</v>
      </c>
    </row>
    <row r="81" spans="1:8" s="96" customFormat="1" x14ac:dyDescent="0.25">
      <c r="A81" s="152" t="s">
        <v>48</v>
      </c>
      <c r="B81" s="158" t="s">
        <v>56</v>
      </c>
      <c r="C81" s="153" t="s">
        <v>10</v>
      </c>
      <c r="D81" s="146">
        <f>'Section A Appendix'!F81</f>
        <v>7.8212290502793297E-2</v>
      </c>
      <c r="E81" s="146">
        <f>'Section A Appendix'!I81</f>
        <v>5.128205128205128E-2</v>
      </c>
      <c r="F81" s="146">
        <f>'Section A Appendix'!L81</f>
        <v>5.6782334384858045E-2</v>
      </c>
      <c r="G81" s="146">
        <f>'Section A Appendix'!O81</f>
        <v>7.6707950459448657E-2</v>
      </c>
      <c r="H81" s="146">
        <f>'Section A Appendix'!R81</f>
        <v>6.9383259950100903E-2</v>
      </c>
    </row>
    <row r="82" spans="1:8" s="96" customFormat="1" x14ac:dyDescent="0.25">
      <c r="A82" s="154" t="s">
        <v>48</v>
      </c>
      <c r="B82" s="159" t="s">
        <v>56</v>
      </c>
      <c r="C82" s="155" t="s">
        <v>52</v>
      </c>
      <c r="D82" s="148">
        <f>'Section A Appendix'!F82</f>
        <v>8.2313681868743049E-2</v>
      </c>
      <c r="E82" s="148">
        <f>'Section A Appendix'!I82</f>
        <v>4.2964554242749732E-2</v>
      </c>
      <c r="F82" s="148">
        <f>'Section A Appendix'!L82</f>
        <v>5.1336898395721926E-2</v>
      </c>
      <c r="G82" s="148">
        <f>'Section A Appendix'!O82</f>
        <v>6.7689053410893707E-2</v>
      </c>
      <c r="H82" s="148">
        <f>'Section A Appendix'!R82</f>
        <v>5.1867219949294947E-2</v>
      </c>
    </row>
    <row r="83" spans="1:8" s="96" customFormat="1" x14ac:dyDescent="0.25">
      <c r="A83" s="154" t="s">
        <v>48</v>
      </c>
      <c r="B83" s="159" t="s">
        <v>56</v>
      </c>
      <c r="C83" s="157" t="s">
        <v>73</v>
      </c>
      <c r="D83" s="151">
        <f>'Section A Appendix'!F83</f>
        <v>7.6923076923076927E-2</v>
      </c>
      <c r="E83" s="151">
        <f>'Section A Appendix'!I83</f>
        <v>0</v>
      </c>
      <c r="F83" s="151">
        <f>'Section A Appendix'!L83</f>
        <v>0.10126582278481013</v>
      </c>
      <c r="G83" s="151">
        <f>'Section A Appendix'!O83</f>
        <v>0.12987012987012986</v>
      </c>
      <c r="H83" s="151">
        <f>'Section A Appendix'!R83</f>
        <v>0.21739130434782608</v>
      </c>
    </row>
    <row r="84" spans="1:8" s="96" customFormat="1" x14ac:dyDescent="0.25">
      <c r="A84" s="154" t="s">
        <v>48</v>
      </c>
      <c r="B84" s="159" t="s">
        <v>56</v>
      </c>
      <c r="C84" s="150" t="s">
        <v>28</v>
      </c>
      <c r="D84" s="151">
        <f>'Section A Appendix'!F84</f>
        <v>0.125</v>
      </c>
      <c r="E84" s="151">
        <f>'Section A Appendix'!I84</f>
        <v>0.13114754098360656</v>
      </c>
      <c r="F84" s="151">
        <f>'Section A Appendix'!L84</f>
        <v>0.13114754098360656</v>
      </c>
      <c r="G84" s="151">
        <f>'Section A Appendix'!O84</f>
        <v>0</v>
      </c>
      <c r="H84" s="151">
        <f>'Section A Appendix'!R84</f>
        <v>9.6774193860561922E-2</v>
      </c>
    </row>
    <row r="85" spans="1:8" s="96" customFormat="1" x14ac:dyDescent="0.25">
      <c r="A85" s="154" t="s">
        <v>48</v>
      </c>
      <c r="B85" s="159" t="s">
        <v>56</v>
      </c>
      <c r="C85" s="150" t="s">
        <v>29</v>
      </c>
      <c r="D85" s="151">
        <f>'Section A Appendix'!F85</f>
        <v>6.2827225130890049E-2</v>
      </c>
      <c r="E85" s="151">
        <f>'Section A Appendix'!I85</f>
        <v>0.14213197969543148</v>
      </c>
      <c r="F85" s="151">
        <f>'Section A Appendix'!L85</f>
        <v>2.6490066225165563E-2</v>
      </c>
      <c r="G85" s="151">
        <f>'Section A Appendix'!O85</f>
        <v>5.4421768707482991E-2</v>
      </c>
      <c r="H85" s="151">
        <f>'Section A Appendix'!R85</f>
        <v>0.22641509455322179</v>
      </c>
    </row>
    <row r="86" spans="1:8" s="96" customFormat="1" ht="13.8" thickBot="1" x14ac:dyDescent="0.3">
      <c r="A86" s="161" t="s">
        <v>48</v>
      </c>
      <c r="B86" s="162" t="s">
        <v>56</v>
      </c>
      <c r="C86" s="157" t="s">
        <v>30</v>
      </c>
      <c r="D86" s="151">
        <f>'Section A Appendix'!F86</f>
        <v>5.387205387205387E-2</v>
      </c>
      <c r="E86" s="151">
        <f>'Section A Appendix'!I86</f>
        <v>5.387205387205387E-2</v>
      </c>
      <c r="F86" s="151">
        <f>'Section A Appendix'!L86</f>
        <v>6.7567567567567571E-2</v>
      </c>
      <c r="G86" s="151">
        <f>'Section A Appendix'!O86</f>
        <v>0.14173228346456693</v>
      </c>
      <c r="H86" s="151">
        <f>'Section A Appendix'!R86</f>
        <v>5.4878048747025579E-2</v>
      </c>
    </row>
    <row r="87" spans="1:8" s="3" customFormat="1" x14ac:dyDescent="0.25">
      <c r="A87" s="152" t="s">
        <v>1</v>
      </c>
      <c r="B87" s="158" t="s">
        <v>2</v>
      </c>
      <c r="C87" s="153" t="s">
        <v>10</v>
      </c>
      <c r="D87" s="171">
        <f>'Section A Appendix'!F87</f>
        <v>1590</v>
      </c>
      <c r="E87" s="171">
        <f>'Section A Appendix'!I87</f>
        <v>1655.3333333333333</v>
      </c>
      <c r="F87" s="171">
        <f>'Section A Appendix'!L87</f>
        <v>1723.75</v>
      </c>
      <c r="G87" s="171">
        <f>'Section A Appendix'!O87</f>
        <v>1551.25</v>
      </c>
      <c r="H87" s="171">
        <f>'Section A Appendix'!R87</f>
        <v>1349.7777777777778</v>
      </c>
    </row>
    <row r="88" spans="1:8" s="3" customFormat="1" x14ac:dyDescent="0.25">
      <c r="A88" s="154" t="s">
        <v>1</v>
      </c>
      <c r="B88" s="159" t="s">
        <v>2</v>
      </c>
      <c r="C88" s="155" t="s">
        <v>52</v>
      </c>
      <c r="D88" s="172">
        <f>'Section A Appendix'!F88</f>
        <v>1492.4166666666667</v>
      </c>
      <c r="E88" s="172">
        <f>'Section A Appendix'!I88</f>
        <v>1583.1666666666667</v>
      </c>
      <c r="F88" s="172">
        <f>'Section A Appendix'!L88</f>
        <v>1636.5833333333333</v>
      </c>
      <c r="G88" s="172">
        <f>'Section A Appendix'!O88</f>
        <v>1251.0833333333333</v>
      </c>
      <c r="H88" s="172">
        <f>'Section A Appendix'!R88</f>
        <v>976.33333333333337</v>
      </c>
    </row>
    <row r="89" spans="1:8" s="96" customFormat="1" x14ac:dyDescent="0.25">
      <c r="A89" s="154" t="s">
        <v>1</v>
      </c>
      <c r="B89" s="159" t="s">
        <v>2</v>
      </c>
      <c r="C89" s="157" t="s">
        <v>73</v>
      </c>
      <c r="D89" s="173">
        <f>'Section A Appendix'!F89</f>
        <v>86.5</v>
      </c>
      <c r="E89" s="173">
        <f>'Section A Appendix'!I89</f>
        <v>117.91666666666667</v>
      </c>
      <c r="F89" s="173">
        <f>'Section A Appendix'!L89</f>
        <v>93.583333333333329</v>
      </c>
      <c r="G89" s="173">
        <f>'Section A Appendix'!O89</f>
        <v>105.66666666666667</v>
      </c>
      <c r="H89" s="173">
        <f>'Section A Appendix'!R89</f>
        <v>76.555555555555557</v>
      </c>
    </row>
    <row r="90" spans="1:8" s="3" customFormat="1" x14ac:dyDescent="0.25">
      <c r="A90" s="154" t="s">
        <v>1</v>
      </c>
      <c r="B90" s="159" t="s">
        <v>2</v>
      </c>
      <c r="C90" s="150" t="s">
        <v>28</v>
      </c>
      <c r="D90" s="173">
        <f>'Section A Appendix'!F90</f>
        <v>61.333333333333336</v>
      </c>
      <c r="E90" s="173">
        <f>'Section A Appendix'!I90</f>
        <v>72.166666666666671</v>
      </c>
      <c r="F90" s="173">
        <f>'Section A Appendix'!L90</f>
        <v>83.916666666666671</v>
      </c>
      <c r="G90" s="173">
        <f>'Section A Appendix'!O90</f>
        <v>74.583333333333329</v>
      </c>
      <c r="H90" s="173">
        <f>'Section A Appendix'!R90</f>
        <v>74.444444444444443</v>
      </c>
    </row>
    <row r="91" spans="1:8" s="3" customFormat="1" x14ac:dyDescent="0.25">
      <c r="A91" s="154" t="s">
        <v>1</v>
      </c>
      <c r="B91" s="159" t="s">
        <v>2</v>
      </c>
      <c r="C91" s="150" t="s">
        <v>29</v>
      </c>
      <c r="D91" s="173">
        <f>'Section A Appendix'!F91</f>
        <v>98</v>
      </c>
      <c r="E91" s="173">
        <f>'Section A Appendix'!I91</f>
        <v>72.166666666666671</v>
      </c>
      <c r="F91" s="173">
        <f>'Section A Appendix'!L91</f>
        <v>87.166666666666671</v>
      </c>
      <c r="G91" s="173">
        <f>'Section A Appendix'!O91</f>
        <v>83.75</v>
      </c>
      <c r="H91" s="173">
        <f>'Section A Appendix'!R91</f>
        <v>76.777777777777771</v>
      </c>
    </row>
    <row r="92" spans="1:8" s="3" customFormat="1" ht="13.8" thickBot="1" x14ac:dyDescent="0.3">
      <c r="A92" s="161" t="s">
        <v>1</v>
      </c>
      <c r="B92" s="162" t="s">
        <v>2</v>
      </c>
      <c r="C92" s="157" t="s">
        <v>30</v>
      </c>
      <c r="D92" s="173">
        <f>'Section A Appendix'!F92</f>
        <v>159.16666666666666</v>
      </c>
      <c r="E92" s="173">
        <f>'Section A Appendix'!I92</f>
        <v>198.33333333333334</v>
      </c>
      <c r="F92" s="173">
        <f>'Section A Appendix'!L92</f>
        <v>170.75</v>
      </c>
      <c r="G92" s="173">
        <f>'Section A Appendix'!O92</f>
        <v>141.83333333333334</v>
      </c>
      <c r="H92" s="173">
        <f>'Section A Appendix'!R92</f>
        <v>145.66666666666666</v>
      </c>
    </row>
    <row r="93" spans="1:8" s="3" customFormat="1" x14ac:dyDescent="0.25">
      <c r="A93" s="66"/>
      <c r="B93" s="62"/>
      <c r="C93" s="67"/>
      <c r="D93" s="62"/>
      <c r="E93" s="62"/>
      <c r="F93" s="62"/>
      <c r="G93" s="62"/>
      <c r="H93" s="62"/>
    </row>
    <row r="94" spans="1:8" x14ac:dyDescent="0.25">
      <c r="A94" s="92" t="s">
        <v>100</v>
      </c>
      <c r="D94" s="91"/>
      <c r="E94" s="91"/>
      <c r="F94" s="91"/>
      <c r="G94" s="91"/>
      <c r="H94" s="91"/>
    </row>
    <row r="95" spans="1:8" x14ac:dyDescent="0.25">
      <c r="A95" s="6" t="s">
        <v>31</v>
      </c>
      <c r="D95" s="91"/>
      <c r="E95" s="91"/>
      <c r="F95" s="91"/>
      <c r="G95" s="91"/>
      <c r="H95" s="91"/>
    </row>
    <row r="96" spans="1:8" x14ac:dyDescent="0.25">
      <c r="A96" s="6" t="s">
        <v>91</v>
      </c>
    </row>
    <row r="97" spans="1:1" x14ac:dyDescent="0.25">
      <c r="A97" s="410" t="s">
        <v>195</v>
      </c>
    </row>
  </sheetData>
  <phoneticPr fontId="6" type="noConversion"/>
  <printOptions horizontalCentered="1"/>
  <pageMargins left="0.25" right="0.25" top="0.75" bottom="0.75" header="0.3" footer="0.3"/>
  <pageSetup fitToHeight="0" orientation="landscape" horizontalDpi="300" verticalDpi="300" r:id="rId1"/>
  <headerFooter alignWithMargins="0">
    <oddHeader>&amp;C&amp;8Texas Department of Family and Protective Services</oddHeader>
    <oddFooter>&amp;L&amp;8Data Source:  IMPACT Data Warehouse&amp;10
&amp;C&amp;8&amp;P of &amp;N&amp;R&amp;8Data and Decision Support
FY16 - FY19 Data as of November 7th Following End of Each Fiscal Year
FY20 Data as of 8/7/2020
Log 98078 (dD)</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1"/>
  <sheetViews>
    <sheetView zoomScaleNormal="100" workbookViewId="0"/>
  </sheetViews>
  <sheetFormatPr defaultRowHeight="13.2" x14ac:dyDescent="0.25"/>
  <cols>
    <col min="1" max="1" width="4.109375" customWidth="1"/>
    <col min="2" max="2" width="63.5546875" customWidth="1"/>
    <col min="3" max="3" width="16.44140625" bestFit="1" customWidth="1"/>
    <col min="4" max="5" width="9.88671875" customWidth="1"/>
    <col min="6" max="7" width="9.88671875" style="3" customWidth="1"/>
    <col min="8" max="8" width="11.44140625" style="96" bestFit="1" customWidth="1"/>
    <col min="9" max="9" width="12.33203125" bestFit="1" customWidth="1"/>
    <col min="10" max="11" width="11.88671875" customWidth="1"/>
    <col min="12" max="12" width="12.6640625" customWidth="1"/>
    <col min="13" max="15" width="11.88671875" customWidth="1"/>
    <col min="16" max="16" width="12" customWidth="1"/>
    <col min="17" max="17" width="11.88671875" customWidth="1"/>
    <col min="18" max="19" width="11.88671875" style="2" customWidth="1"/>
    <col min="20" max="20" width="12" style="2" customWidth="1"/>
    <col min="21" max="21" width="11.88671875" style="2" customWidth="1"/>
  </cols>
  <sheetData>
    <row r="1" spans="1:8" ht="15.6" x14ac:dyDescent="0.3">
      <c r="A1" s="80" t="s">
        <v>101</v>
      </c>
      <c r="B1" s="81"/>
      <c r="C1" s="81"/>
      <c r="D1" s="81"/>
      <c r="E1" s="81"/>
      <c r="F1" s="81"/>
      <c r="G1" s="81"/>
      <c r="H1" s="82"/>
    </row>
    <row r="2" spans="1:8" ht="13.8" thickBot="1" x14ac:dyDescent="0.3">
      <c r="A2" s="37" t="s">
        <v>18</v>
      </c>
      <c r="B2" s="38" t="s">
        <v>4</v>
      </c>
      <c r="C2" s="38" t="s">
        <v>32</v>
      </c>
      <c r="D2" s="39" t="s">
        <v>9</v>
      </c>
      <c r="E2" s="39" t="s">
        <v>13</v>
      </c>
      <c r="F2" s="39" t="s">
        <v>22</v>
      </c>
      <c r="G2" s="39" t="s">
        <v>57</v>
      </c>
      <c r="H2" s="39" t="s">
        <v>67</v>
      </c>
    </row>
    <row r="3" spans="1:8" x14ac:dyDescent="0.25">
      <c r="A3" s="40">
        <v>1.1000000000000001</v>
      </c>
      <c r="B3" s="18" t="s">
        <v>27</v>
      </c>
      <c r="C3" s="31" t="s">
        <v>7</v>
      </c>
      <c r="D3" s="93">
        <f>'Section B Appendix'!F3</f>
        <v>0.99736190724335594</v>
      </c>
      <c r="E3" s="93">
        <f>'Section B Appendix'!I3</f>
        <v>0.99702104487651755</v>
      </c>
      <c r="F3" s="93">
        <f>'Section B Appendix'!L3</f>
        <v>0.99814233943417485</v>
      </c>
      <c r="G3" s="93">
        <f>'Section B Appendix'!O3</f>
        <v>0.9970182413470533</v>
      </c>
      <c r="H3" s="93">
        <f>'Section B Appendix'!R3</f>
        <v>0.99559629085961832</v>
      </c>
    </row>
    <row r="4" spans="1:8" x14ac:dyDescent="0.25">
      <c r="A4" s="11">
        <v>1.1000000000000001</v>
      </c>
      <c r="B4" s="12" t="s">
        <v>27</v>
      </c>
      <c r="C4" s="16" t="s">
        <v>94</v>
      </c>
      <c r="D4" s="57">
        <f>'Section B Appendix'!F4</f>
        <v>0.99734485396696815</v>
      </c>
      <c r="E4" s="57">
        <f>'Section B Appendix'!I4</f>
        <v>0.99745048941497838</v>
      </c>
      <c r="F4" s="57">
        <f>'Section B Appendix'!L4</f>
        <v>0.99815624732012687</v>
      </c>
      <c r="G4" s="57">
        <f>'Section B Appendix'!O4</f>
        <v>0.99773946190328444</v>
      </c>
      <c r="H4" s="57">
        <f>'Section B Appendix'!R4</f>
        <v>0.99542699138572799</v>
      </c>
    </row>
    <row r="5" spans="1:8" s="96" customFormat="1" x14ac:dyDescent="0.25">
      <c r="A5" s="41">
        <v>1.1000000000000001</v>
      </c>
      <c r="B5" s="42" t="s">
        <v>27</v>
      </c>
      <c r="C5" s="21" t="s">
        <v>71</v>
      </c>
      <c r="D5" s="57" t="str">
        <f>'Section B Appendix'!F5</f>
        <v>n/a</v>
      </c>
      <c r="E5" s="57" t="str">
        <f>'Section B Appendix'!I5</f>
        <v>n/a</v>
      </c>
      <c r="F5" s="57" t="str">
        <f>'Section B Appendix'!L5</f>
        <v>n/a</v>
      </c>
      <c r="G5" s="57" t="str">
        <f>'Section B Appendix'!O5</f>
        <v>n/a</v>
      </c>
      <c r="H5" s="57">
        <f>'Section B Appendix'!R5</f>
        <v>1</v>
      </c>
    </row>
    <row r="6" spans="1:8" s="96" customFormat="1" x14ac:dyDescent="0.25">
      <c r="A6" s="41">
        <v>1.1000000000000001</v>
      </c>
      <c r="B6" s="42" t="s">
        <v>27</v>
      </c>
      <c r="C6" s="21" t="s">
        <v>72</v>
      </c>
      <c r="D6" s="57">
        <f>'Section B Appendix'!F6</f>
        <v>0.99607843137254903</v>
      </c>
      <c r="E6" s="57">
        <f>'Section B Appendix'!I6</f>
        <v>0.99599599599599598</v>
      </c>
      <c r="F6" s="57">
        <f>'Section B Appendix'!L6</f>
        <v>0.99950074887668494</v>
      </c>
      <c r="G6" s="57">
        <f>'Section B Appendix'!O6</f>
        <v>0.99607843137254903</v>
      </c>
      <c r="H6" s="57">
        <f>'Section B Appendix'!R6</f>
        <v>0.99576570218772054</v>
      </c>
    </row>
    <row r="7" spans="1:8" s="3" customFormat="1" x14ac:dyDescent="0.25">
      <c r="A7" s="41">
        <v>1.1000000000000001</v>
      </c>
      <c r="B7" s="42" t="s">
        <v>27</v>
      </c>
      <c r="C7" s="21" t="s">
        <v>23</v>
      </c>
      <c r="D7" s="57" t="str">
        <f>'Section B Appendix'!F7</f>
        <v>n/a</v>
      </c>
      <c r="E7" s="57" t="str">
        <f>'Section B Appendix'!I7</f>
        <v>n/a</v>
      </c>
      <c r="F7" s="57" t="str">
        <f>'Section B Appendix'!L7</f>
        <v>n/a</v>
      </c>
      <c r="G7" s="57">
        <f>'Section B Appendix'!O7</f>
        <v>0.99740708729472771</v>
      </c>
      <c r="H7" s="57">
        <f>'Section B Appendix'!R7</f>
        <v>0.99453551912568305</v>
      </c>
    </row>
    <row r="8" spans="1:8" x14ac:dyDescent="0.25">
      <c r="A8" s="41">
        <v>1.1000000000000001</v>
      </c>
      <c r="B8" s="42" t="s">
        <v>27</v>
      </c>
      <c r="C8" s="21" t="s">
        <v>24</v>
      </c>
      <c r="D8" s="57">
        <f>'Section B Appendix'!F8</f>
        <v>0.99910714285714286</v>
      </c>
      <c r="E8" s="57">
        <f>'Section B Appendix'!I8</f>
        <v>0.9943820224719101</v>
      </c>
      <c r="F8" s="57">
        <f>'Section B Appendix'!L8</f>
        <v>0.99777282850779514</v>
      </c>
      <c r="G8" s="57">
        <f>'Section B Appendix'!O8</f>
        <v>0.99353448275862066</v>
      </c>
      <c r="H8" s="57">
        <f>'Section B Appendix'!R8</f>
        <v>1</v>
      </c>
    </row>
    <row r="9" spans="1:8" s="3" customFormat="1" x14ac:dyDescent="0.25">
      <c r="A9" s="41">
        <v>2.1</v>
      </c>
      <c r="B9" s="42" t="s">
        <v>27</v>
      </c>
      <c r="C9" s="21" t="s">
        <v>87</v>
      </c>
      <c r="D9" s="57">
        <f>'Section B Appendix'!F9</f>
        <v>0.99843444227005873</v>
      </c>
      <c r="E9" s="57">
        <f>'Section B Appendix'!I9</f>
        <v>0.99650349650349646</v>
      </c>
      <c r="F9" s="57">
        <f>'Section B Appendix'!L9</f>
        <v>0.99672533769954974</v>
      </c>
      <c r="G9" s="57">
        <f>'Section B Appendix'!O9</f>
        <v>0.9965546942291128</v>
      </c>
      <c r="H9" s="57">
        <f>'Section B Appendix'!R9</f>
        <v>0.99177800616649536</v>
      </c>
    </row>
    <row r="10" spans="1:8" x14ac:dyDescent="0.25">
      <c r="A10" s="41">
        <v>1.1000000000000001</v>
      </c>
      <c r="B10" s="42" t="s">
        <v>27</v>
      </c>
      <c r="C10" s="21" t="s">
        <v>25</v>
      </c>
      <c r="D10" s="57" t="str">
        <f>'Section B Appendix'!F10</f>
        <v>n/a</v>
      </c>
      <c r="E10" s="57" t="str">
        <f>'Section B Appendix'!I10</f>
        <v>n/a</v>
      </c>
      <c r="F10" s="57" t="str">
        <f>'Section B Appendix'!L10</f>
        <v>n/a</v>
      </c>
      <c r="G10" s="57">
        <f>'Section B Appendix'!O10</f>
        <v>0.99720781810929393</v>
      </c>
      <c r="H10" s="57">
        <f>'Section B Appendix'!R10</f>
        <v>0.99775425088225855</v>
      </c>
    </row>
    <row r="11" spans="1:8" ht="13.8" thickBot="1" x14ac:dyDescent="0.3">
      <c r="A11" s="14">
        <v>1.1000000000000001</v>
      </c>
      <c r="B11" s="15" t="s">
        <v>27</v>
      </c>
      <c r="C11" s="20" t="s">
        <v>26</v>
      </c>
      <c r="D11" s="94">
        <f>'Section B Appendix'!F11</f>
        <v>0.99669202778696664</v>
      </c>
      <c r="E11" s="94">
        <f>'Section B Appendix'!I11</f>
        <v>0.99621653084982542</v>
      </c>
      <c r="F11" s="94">
        <f>'Section B Appendix'!L11</f>
        <v>0.99838796346050507</v>
      </c>
      <c r="G11" s="94">
        <f>'Section B Appendix'!O11</f>
        <v>0.99294467137021913</v>
      </c>
      <c r="H11" s="94">
        <f>'Section B Appendix'!R11</f>
        <v>0.99425287356321834</v>
      </c>
    </row>
    <row r="12" spans="1:8" x14ac:dyDescent="0.25">
      <c r="A12" s="13">
        <v>1.2</v>
      </c>
      <c r="B12" s="43" t="s">
        <v>11</v>
      </c>
      <c r="C12" s="17" t="s">
        <v>7</v>
      </c>
      <c r="D12" s="58">
        <f>'Section B Appendix'!F12</f>
        <v>1.4381188118811901</v>
      </c>
      <c r="E12" s="58">
        <f>'Section B Appendix'!I12</f>
        <v>1.43028284057785</v>
      </c>
      <c r="F12" s="58">
        <f>'Section B Appendix'!L12</f>
        <v>1.4310990650790301</v>
      </c>
      <c r="G12" s="58">
        <f>'Section B Appendix'!O12</f>
        <v>1.3959015434985969</v>
      </c>
      <c r="H12" s="58">
        <f>'Section B Appendix'!R12</f>
        <v>1.3357559700690989</v>
      </c>
    </row>
    <row r="13" spans="1:8" x14ac:dyDescent="0.25">
      <c r="A13" s="11">
        <v>1.2</v>
      </c>
      <c r="B13" s="12" t="s">
        <v>11</v>
      </c>
      <c r="C13" s="16" t="s">
        <v>94</v>
      </c>
      <c r="D13" s="59">
        <f>'Section B Appendix'!F13</f>
        <v>1.4065073579046847</v>
      </c>
      <c r="E13" s="59">
        <f>'Section B Appendix'!I13</f>
        <v>1.4071932620077396</v>
      </c>
      <c r="F13" s="59">
        <f>'Section B Appendix'!L13</f>
        <v>1.4150158648486408</v>
      </c>
      <c r="G13" s="59">
        <f>'Section B Appendix'!O13</f>
        <v>1.420637383094721</v>
      </c>
      <c r="H13" s="59">
        <f>'Section B Appendix'!R13</f>
        <v>1.3534510262682122</v>
      </c>
    </row>
    <row r="14" spans="1:8" s="96" customFormat="1" x14ac:dyDescent="0.25">
      <c r="A14" s="13">
        <v>1.2</v>
      </c>
      <c r="B14" s="43" t="s">
        <v>11</v>
      </c>
      <c r="C14" s="17" t="s">
        <v>71</v>
      </c>
      <c r="D14" s="59" t="str">
        <f>'Section B Appendix'!F14</f>
        <v>n/a</v>
      </c>
      <c r="E14" s="59" t="str">
        <f>'Section B Appendix'!I14</f>
        <v>n/a</v>
      </c>
      <c r="F14" s="59" t="str">
        <f>'Section B Appendix'!L14</f>
        <v>n/a</v>
      </c>
      <c r="G14" s="59" t="str">
        <f>'Section B Appendix'!O14</f>
        <v>n/a</v>
      </c>
      <c r="H14" s="59">
        <f>'Section B Appendix'!R14</f>
        <v>1.1833333333333333</v>
      </c>
    </row>
    <row r="15" spans="1:8" s="96" customFormat="1" x14ac:dyDescent="0.25">
      <c r="A15" s="13">
        <v>1.2</v>
      </c>
      <c r="B15" s="43" t="s">
        <v>11</v>
      </c>
      <c r="C15" s="17" t="s">
        <v>72</v>
      </c>
      <c r="D15" s="59">
        <f>'Section B Appendix'!F15</f>
        <v>1.60952381</v>
      </c>
      <c r="E15" s="59">
        <f>'Section B Appendix'!I15</f>
        <v>1.5705705700000001</v>
      </c>
      <c r="F15" s="59">
        <f>'Section B Appendix'!L15</f>
        <v>1.55267099</v>
      </c>
      <c r="G15" s="59">
        <f>'Section B Appendix'!O15</f>
        <v>1.47156862745098</v>
      </c>
      <c r="H15" s="59">
        <f>'Section B Appendix'!R15</f>
        <v>1.2589978828510939</v>
      </c>
    </row>
    <row r="16" spans="1:8" s="3" customFormat="1" x14ac:dyDescent="0.25">
      <c r="A16" s="13">
        <v>1.2</v>
      </c>
      <c r="B16" s="43" t="s">
        <v>11</v>
      </c>
      <c r="C16" s="17" t="s">
        <v>23</v>
      </c>
      <c r="D16" s="59" t="str">
        <f>'Section B Appendix'!F16</f>
        <v>n/a</v>
      </c>
      <c r="E16" s="59" t="str">
        <f>'Section B Appendix'!I16</f>
        <v>n/a</v>
      </c>
      <c r="F16" s="59" t="str">
        <f>'Section B Appendix'!L16</f>
        <v>n/a</v>
      </c>
      <c r="G16" s="59">
        <f>'Section B Appendix'!O16</f>
        <v>1.2955920484010399</v>
      </c>
      <c r="H16" s="59">
        <f>'Section B Appendix'!R16</f>
        <v>1.2818110850897737</v>
      </c>
    </row>
    <row r="17" spans="1:10" x14ac:dyDescent="0.25">
      <c r="A17" s="13">
        <v>1.2</v>
      </c>
      <c r="B17" s="43" t="s">
        <v>11</v>
      </c>
      <c r="C17" s="17" t="s">
        <v>24</v>
      </c>
      <c r="D17" s="59">
        <f>'Section B Appendix'!F17</f>
        <v>1.45625</v>
      </c>
      <c r="E17" s="59">
        <f>'Section B Appendix'!I17</f>
        <v>1.37239165329053</v>
      </c>
      <c r="F17" s="59">
        <f>'Section B Appendix'!L17</f>
        <v>1.41202672605791</v>
      </c>
      <c r="G17" s="59">
        <f>'Section B Appendix'!O17</f>
        <v>1.17133620689655</v>
      </c>
      <c r="H17" s="59">
        <f>'Section B Appendix'!R17</f>
        <v>1</v>
      </c>
    </row>
    <row r="18" spans="1:10" s="3" customFormat="1" x14ac:dyDescent="0.25">
      <c r="A18" s="41">
        <v>2.2000000000000002</v>
      </c>
      <c r="B18" s="42" t="s">
        <v>11</v>
      </c>
      <c r="C18" s="21" t="s">
        <v>87</v>
      </c>
      <c r="D18" s="59">
        <f>'Section B Appendix'!F18</f>
        <v>1.5048923679060666</v>
      </c>
      <c r="E18" s="59">
        <f>'Section B Appendix'!I18</f>
        <v>1.4743589743589745</v>
      </c>
      <c r="F18" s="59">
        <f>'Section B Appendix'!L18</f>
        <v>1.4559967253377</v>
      </c>
      <c r="G18" s="59">
        <f>'Section B Appendix'!O18</f>
        <v>1.4642549526270456</v>
      </c>
      <c r="H18" s="59">
        <f>'Section B Appendix'!R18</f>
        <v>1.3741007194244601</v>
      </c>
    </row>
    <row r="19" spans="1:10" x14ac:dyDescent="0.25">
      <c r="A19" s="11">
        <v>1.2</v>
      </c>
      <c r="B19" s="12" t="s">
        <v>11</v>
      </c>
      <c r="C19" s="16" t="s">
        <v>25</v>
      </c>
      <c r="D19" s="59" t="str">
        <f>'Section B Appendix'!F19</f>
        <v>n/a</v>
      </c>
      <c r="E19" s="59" t="str">
        <f>'Section B Appendix'!I19</f>
        <v>n/a</v>
      </c>
      <c r="F19" s="59" t="str">
        <f>'Section B Appendix'!L19</f>
        <v>n/a</v>
      </c>
      <c r="G19" s="59">
        <f>'Section B Appendix'!O19</f>
        <v>1.3071400079776601</v>
      </c>
      <c r="H19" s="59">
        <f>'Section B Appendix'!R19</f>
        <v>1.3403914019890921</v>
      </c>
    </row>
    <row r="20" spans="1:10" ht="13.8" thickBot="1" x14ac:dyDescent="0.3">
      <c r="A20" s="14">
        <v>1.2</v>
      </c>
      <c r="B20" s="15" t="s">
        <v>11</v>
      </c>
      <c r="C20" s="97" t="s">
        <v>26</v>
      </c>
      <c r="D20" s="60">
        <f>'Section B Appendix'!F20</f>
        <v>1.50611974859411</v>
      </c>
      <c r="E20" s="60">
        <f>'Section B Appendix'!I20</f>
        <v>1.4842840512223501</v>
      </c>
      <c r="F20" s="60">
        <f>'Section B Appendix'!L20</f>
        <v>1.4570123589468</v>
      </c>
      <c r="G20" s="60">
        <f>'Section B Appendix'!O20</f>
        <v>1.2755291496472301</v>
      </c>
      <c r="H20" s="60">
        <f>'Section B Appendix'!R20</f>
        <v>1.0287356321839081</v>
      </c>
    </row>
    <row r="21" spans="1:10" x14ac:dyDescent="0.25">
      <c r="A21" s="13">
        <v>1.3</v>
      </c>
      <c r="B21" s="43" t="s">
        <v>12</v>
      </c>
      <c r="C21" s="98" t="s">
        <v>7</v>
      </c>
      <c r="D21" s="83">
        <f>'Section B Appendix'!F21</f>
        <v>0.73417829235991194</v>
      </c>
      <c r="E21" s="83">
        <f>'Section B Appendix'!I21</f>
        <v>0.7693530397720787</v>
      </c>
      <c r="F21" s="83">
        <f>'Section B Appendix'!L21</f>
        <v>0.78163964457455359</v>
      </c>
      <c r="G21" s="83">
        <f>'Section B Appendix'!O21</f>
        <v>0.79140393866110326</v>
      </c>
      <c r="H21" s="83">
        <f>'Section B Appendix'!R21</f>
        <v>0.79834487691515055</v>
      </c>
    </row>
    <row r="22" spans="1:10" x14ac:dyDescent="0.25">
      <c r="A22" s="11">
        <v>1.3</v>
      </c>
      <c r="B22" s="12" t="s">
        <v>12</v>
      </c>
      <c r="C22" s="16" t="s">
        <v>94</v>
      </c>
      <c r="D22" s="22">
        <f>'Section B Appendix'!F22</f>
        <v>0.75418784682011364</v>
      </c>
      <c r="E22" s="22">
        <f>'Section B Appendix'!I22</f>
        <v>0.79253899103038961</v>
      </c>
      <c r="F22" s="22">
        <f>'Section B Appendix'!L22</f>
        <v>0.80113319915951497</v>
      </c>
      <c r="G22" s="22">
        <f>'Section B Appendix'!O22</f>
        <v>0.81251876213284591</v>
      </c>
      <c r="H22" s="22">
        <f>'Section B Appendix'!R22</f>
        <v>0.81917282202825636</v>
      </c>
    </row>
    <row r="23" spans="1:10" s="96" customFormat="1" x14ac:dyDescent="0.25">
      <c r="A23" s="11">
        <v>1.3</v>
      </c>
      <c r="B23" s="42" t="s">
        <v>12</v>
      </c>
      <c r="C23" s="21" t="s">
        <v>71</v>
      </c>
      <c r="D23" s="22" t="str">
        <f>'Section B Appendix'!F23</f>
        <v>n/a</v>
      </c>
      <c r="E23" s="22" t="str">
        <f>'Section B Appendix'!I23</f>
        <v>n/a</v>
      </c>
      <c r="F23" s="22" t="str">
        <f>'Section B Appendix'!L23</f>
        <v>n/a</v>
      </c>
      <c r="G23" s="22" t="str">
        <f>'Section B Appendix'!O23</f>
        <v>n/a</v>
      </c>
      <c r="H23" s="22">
        <f>'Section B Appendix'!R23</f>
        <v>0.76507054518312723</v>
      </c>
    </row>
    <row r="24" spans="1:10" s="96" customFormat="1" x14ac:dyDescent="0.25">
      <c r="A24" s="11">
        <v>1.3</v>
      </c>
      <c r="B24" s="42" t="s">
        <v>12</v>
      </c>
      <c r="C24" s="21" t="s">
        <v>72</v>
      </c>
      <c r="D24" s="22">
        <f>'Section B Appendix'!F24</f>
        <v>0.6419004195613367</v>
      </c>
      <c r="E24" s="22">
        <f>'Section B Appendix'!I24</f>
        <v>0.68196246949836969</v>
      </c>
      <c r="F24" s="22">
        <f>'Section B Appendix'!L24</f>
        <v>0.70165606265934721</v>
      </c>
      <c r="G24" s="22">
        <f>'Section B Appendix'!O24</f>
        <v>0.68048083495385614</v>
      </c>
      <c r="H24" s="22">
        <f>'Section B Appendix'!R24</f>
        <v>0.6787802924093731</v>
      </c>
    </row>
    <row r="25" spans="1:10" s="3" customFormat="1" x14ac:dyDescent="0.25">
      <c r="A25" s="11">
        <v>1.3</v>
      </c>
      <c r="B25" s="42" t="s">
        <v>12</v>
      </c>
      <c r="C25" s="21" t="s">
        <v>23</v>
      </c>
      <c r="D25" s="22" t="str">
        <f>'Section B Appendix'!F25</f>
        <v>n/a</v>
      </c>
      <c r="E25" s="22" t="str">
        <f>'Section B Appendix'!I25</f>
        <v>n/a</v>
      </c>
      <c r="F25" s="22" t="str">
        <f>'Section B Appendix'!L25</f>
        <v>n/a</v>
      </c>
      <c r="G25" s="22">
        <f>'Section B Appendix'!O25</f>
        <v>0.81599999999999995</v>
      </c>
      <c r="H25" s="22">
        <f>'Section B Appendix'!R25</f>
        <v>0.77828935718080394</v>
      </c>
    </row>
    <row r="26" spans="1:10" x14ac:dyDescent="0.25">
      <c r="A26" s="11">
        <v>1.3</v>
      </c>
      <c r="B26" s="42" t="s">
        <v>12</v>
      </c>
      <c r="C26" s="21" t="s">
        <v>24</v>
      </c>
      <c r="D26" s="22">
        <f>'Section B Appendix'!F26</f>
        <v>0.76341981503983969</v>
      </c>
      <c r="E26" s="22">
        <f>'Section B Appendix'!I26</f>
        <v>0.79111763271415481</v>
      </c>
      <c r="F26" s="22">
        <f>'Section B Appendix'!L26</f>
        <v>0.76861884181832174</v>
      </c>
      <c r="G26" s="22">
        <f>'Section B Appendix'!O26</f>
        <v>0.70599999999999996</v>
      </c>
      <c r="H26" s="22">
        <f>'Section B Appendix'!R26</f>
        <v>0.94334079462786791</v>
      </c>
    </row>
    <row r="27" spans="1:10" x14ac:dyDescent="0.25">
      <c r="A27" s="11">
        <v>1.3</v>
      </c>
      <c r="B27" s="42" t="s">
        <v>12</v>
      </c>
      <c r="C27" s="21" t="s">
        <v>25</v>
      </c>
      <c r="D27" s="22" t="str">
        <f>'Section B Appendix'!F27</f>
        <v>n/a</v>
      </c>
      <c r="E27" s="22" t="str">
        <f>'Section B Appendix'!I27</f>
        <v>n/a</v>
      </c>
      <c r="F27" s="22" t="str">
        <f>'Section B Appendix'!L27</f>
        <v>n/a</v>
      </c>
      <c r="G27" s="22">
        <f>'Section B Appendix'!O27</f>
        <v>0.72262742786247924</v>
      </c>
      <c r="H27" s="22">
        <f>'Section B Appendix'!R27</f>
        <v>0.72425261845862299</v>
      </c>
    </row>
    <row r="28" spans="1:10" ht="13.8" thickBot="1" x14ac:dyDescent="0.3">
      <c r="A28" s="14">
        <v>1.3</v>
      </c>
      <c r="B28" s="15" t="s">
        <v>12</v>
      </c>
      <c r="C28" s="20" t="s">
        <v>26</v>
      </c>
      <c r="D28" s="23">
        <f>'Section B Appendix'!F28</f>
        <v>0.64653604734410874</v>
      </c>
      <c r="E28" s="23">
        <f>'Section B Appendix'!I28</f>
        <v>0.67998536804796905</v>
      </c>
      <c r="F28" s="23">
        <f>'Section B Appendix'!L28</f>
        <v>0.72219672360038556</v>
      </c>
      <c r="G28" s="23">
        <f>'Section B Appendix'!O28</f>
        <v>0.72699999999999998</v>
      </c>
      <c r="H28" s="23">
        <f>'Section B Appendix'!R28</f>
        <v>0.81744955738097136</v>
      </c>
    </row>
    <row r="29" spans="1:10" s="96" customFormat="1" x14ac:dyDescent="0.25">
      <c r="A29" s="13">
        <v>4</v>
      </c>
      <c r="B29" s="100" t="s">
        <v>33</v>
      </c>
      <c r="C29" s="17" t="s">
        <v>7</v>
      </c>
      <c r="D29" s="24">
        <f>'Section B Appendix'!F29</f>
        <v>0.64408457676260522</v>
      </c>
      <c r="E29" s="24">
        <f>'Section B Appendix'!I29</f>
        <v>0.63905000000000001</v>
      </c>
      <c r="F29" s="24">
        <f>'Section B Appendix'!L29</f>
        <v>0.6361</v>
      </c>
      <c r="G29" s="24">
        <f>'Section B Appendix'!O29</f>
        <v>0.63295999999999997</v>
      </c>
      <c r="H29" s="24">
        <f>'Section B Appendix'!R29</f>
        <v>0.62804000000000004</v>
      </c>
      <c r="J29" s="138"/>
    </row>
    <row r="30" spans="1:10" s="96" customFormat="1" x14ac:dyDescent="0.25">
      <c r="A30" s="13">
        <v>4</v>
      </c>
      <c r="B30" s="101" t="s">
        <v>33</v>
      </c>
      <c r="C30" s="17" t="s">
        <v>94</v>
      </c>
      <c r="D30" s="83">
        <f>'Section B Appendix'!F30</f>
        <v>0.63602941176470584</v>
      </c>
      <c r="E30" s="83">
        <f>'Section B Appendix'!I30</f>
        <v>0.63512857836001946</v>
      </c>
      <c r="F30" s="83">
        <f>'Section B Appendix'!L30</f>
        <v>0.63160908570337848</v>
      </c>
      <c r="G30" s="83">
        <f>'Section B Appendix'!O30</f>
        <v>0.62680452594615688</v>
      </c>
      <c r="H30" s="83">
        <f>'Section B Appendix'!R30</f>
        <v>0.61645885286783042</v>
      </c>
      <c r="J30" s="138"/>
    </row>
    <row r="31" spans="1:10" s="96" customFormat="1" x14ac:dyDescent="0.25">
      <c r="A31" s="13">
        <v>4</v>
      </c>
      <c r="B31" s="101" t="s">
        <v>33</v>
      </c>
      <c r="C31" s="17" t="s">
        <v>71</v>
      </c>
      <c r="D31" s="83" t="str">
        <f>'Section B Appendix'!F31</f>
        <v>n/a</v>
      </c>
      <c r="E31" s="83" t="str">
        <f>'Section B Appendix'!I31</f>
        <v>n/a</v>
      </c>
      <c r="F31" s="83" t="str">
        <f>'Section B Appendix'!L31</f>
        <v>n/a</v>
      </c>
      <c r="G31" s="83" t="str">
        <f>'Section B Appendix'!O31</f>
        <v>n/a</v>
      </c>
      <c r="H31" s="83">
        <f>'Section B Appendix'!R31</f>
        <v>0.45915</v>
      </c>
      <c r="J31" s="138"/>
    </row>
    <row r="32" spans="1:10" s="96" customFormat="1" x14ac:dyDescent="0.25">
      <c r="A32" s="13">
        <v>4</v>
      </c>
      <c r="B32" s="101" t="s">
        <v>33</v>
      </c>
      <c r="C32" s="17" t="s">
        <v>72</v>
      </c>
      <c r="D32" s="83">
        <f>'Section B Appendix'!F32</f>
        <v>0.53683000000000003</v>
      </c>
      <c r="E32" s="83">
        <f>'Section B Appendix'!I32</f>
        <v>0.47821999999999998</v>
      </c>
      <c r="F32" s="83">
        <f>'Section B Appendix'!L32</f>
        <v>0.45643</v>
      </c>
      <c r="G32" s="83">
        <f>'Section B Appendix'!O32</f>
        <v>0.438</v>
      </c>
      <c r="H32" s="83">
        <f>'Section B Appendix'!R32</f>
        <v>3.125E-2</v>
      </c>
      <c r="J32" s="138"/>
    </row>
    <row r="33" spans="1:10" s="96" customFormat="1" x14ac:dyDescent="0.25">
      <c r="A33" s="13">
        <v>4</v>
      </c>
      <c r="B33" s="101" t="s">
        <v>33</v>
      </c>
      <c r="C33" s="17" t="s">
        <v>23</v>
      </c>
      <c r="D33" s="22" t="str">
        <f>'Section B Appendix'!F33</f>
        <v>n/a</v>
      </c>
      <c r="E33" s="22" t="str">
        <f>'Section B Appendix'!I33</f>
        <v>n/a</v>
      </c>
      <c r="F33" s="22" t="str">
        <f>'Section B Appendix'!L33</f>
        <v>n/a</v>
      </c>
      <c r="G33" s="22">
        <f>'Section B Appendix'!O33</f>
        <v>0.47743999999999998</v>
      </c>
      <c r="H33" s="22">
        <f>'Section B Appendix'!R33</f>
        <v>0.43224000000000001</v>
      </c>
      <c r="J33" s="138"/>
    </row>
    <row r="34" spans="1:10" s="96" customFormat="1" x14ac:dyDescent="0.25">
      <c r="A34" s="13">
        <v>4</v>
      </c>
      <c r="B34" s="101" t="s">
        <v>33</v>
      </c>
      <c r="C34" s="17" t="s">
        <v>24</v>
      </c>
      <c r="D34" s="22">
        <f>'Section B Appendix'!F34</f>
        <v>0.42513000000000001</v>
      </c>
      <c r="E34" s="22">
        <f>'Section B Appendix'!I34</f>
        <v>0.48829</v>
      </c>
      <c r="F34" s="22">
        <f>'Section B Appendix'!L34</f>
        <v>0.45455000000000001</v>
      </c>
      <c r="G34" s="22">
        <f>'Section B Appendix'!O34</f>
        <v>6.0606060606060608E-2</v>
      </c>
      <c r="H34" s="22">
        <f>'Section B Appendix'!R34</f>
        <v>5.5555555555555552E-2</v>
      </c>
      <c r="J34" s="138"/>
    </row>
    <row r="35" spans="1:10" s="96" customFormat="1" x14ac:dyDescent="0.25">
      <c r="A35" s="13">
        <v>4</v>
      </c>
      <c r="B35" s="101" t="s">
        <v>33</v>
      </c>
      <c r="C35" s="17" t="s">
        <v>87</v>
      </c>
      <c r="D35" s="22">
        <f>'Section B Appendix'!F35</f>
        <v>0.73338999999999999</v>
      </c>
      <c r="E35" s="22">
        <f>'Section B Appendix'!I35</f>
        <v>0.72887999999999997</v>
      </c>
      <c r="F35" s="22">
        <f>'Section B Appendix'!L35</f>
        <v>0.73401000000000005</v>
      </c>
      <c r="G35" s="22">
        <f>'Section B Appendix'!O35</f>
        <v>0.73138000000000003</v>
      </c>
      <c r="H35" s="22">
        <f>'Section B Appendix'!R35</f>
        <v>0.76297999999999999</v>
      </c>
      <c r="J35" s="138"/>
    </row>
    <row r="36" spans="1:10" s="96" customFormat="1" x14ac:dyDescent="0.25">
      <c r="A36" s="13">
        <v>4</v>
      </c>
      <c r="B36" s="101" t="s">
        <v>33</v>
      </c>
      <c r="C36" s="16" t="s">
        <v>25</v>
      </c>
      <c r="D36" s="22" t="str">
        <f>'Section B Appendix'!F36</f>
        <v>n/a</v>
      </c>
      <c r="E36" s="22" t="str">
        <f>'Section B Appendix'!I36</f>
        <v>n/a</v>
      </c>
      <c r="F36" s="22" t="str">
        <f>'Section B Appendix'!L36</f>
        <v>n/a</v>
      </c>
      <c r="G36" s="22">
        <f>'Section B Appendix'!O36</f>
        <v>0.82559000000000005</v>
      </c>
      <c r="H36" s="22">
        <f>'Section B Appendix'!R36</f>
        <v>0.84528000000000003</v>
      </c>
      <c r="J36" s="138"/>
    </row>
    <row r="37" spans="1:10" s="96" customFormat="1" ht="13.8" thickBot="1" x14ac:dyDescent="0.3">
      <c r="A37" s="14">
        <v>4</v>
      </c>
      <c r="B37" s="102" t="s">
        <v>33</v>
      </c>
      <c r="C37" s="55" t="s">
        <v>26</v>
      </c>
      <c r="D37" s="23">
        <f>'Section B Appendix'!F37</f>
        <v>0.77119000000000004</v>
      </c>
      <c r="E37" s="23">
        <f>'Section B Appendix'!I37</f>
        <v>0.74204999999999999</v>
      </c>
      <c r="F37" s="23">
        <f>'Section B Appendix'!L37</f>
        <v>0.75700000000000001</v>
      </c>
      <c r="G37" s="23">
        <f>'Section B Appendix'!O37</f>
        <v>0.33870967741935482</v>
      </c>
      <c r="H37" s="23">
        <f>'Section B Appendix'!R37</f>
        <v>0.25</v>
      </c>
      <c r="J37" s="138"/>
    </row>
    <row r="38" spans="1:10" x14ac:dyDescent="0.25">
      <c r="A38" s="13">
        <v>1.5</v>
      </c>
      <c r="B38" s="100" t="s">
        <v>96</v>
      </c>
      <c r="C38" s="17" t="s">
        <v>7</v>
      </c>
      <c r="D38" s="24">
        <f>'Section B Appendix'!F38</f>
        <v>0.61768082663605051</v>
      </c>
      <c r="E38" s="24">
        <f>'Section B Appendix'!I38</f>
        <v>0.61764705882352944</v>
      </c>
      <c r="F38" s="24">
        <f>'Section B Appendix'!L38</f>
        <v>0.62965964343598058</v>
      </c>
      <c r="G38" s="24">
        <f>'Section B Appendix'!O38</f>
        <v>0.65216170690623243</v>
      </c>
      <c r="H38" s="24">
        <f>'Section B Appendix'!R38</f>
        <v>0.65596064814814814</v>
      </c>
    </row>
    <row r="39" spans="1:10" s="3" customFormat="1" x14ac:dyDescent="0.25">
      <c r="A39" s="13">
        <v>1.5</v>
      </c>
      <c r="B39" s="101" t="s">
        <v>96</v>
      </c>
      <c r="C39" s="17" t="s">
        <v>94</v>
      </c>
      <c r="D39" s="83">
        <f>'Section B Appendix'!F39</f>
        <v>0.61086695964842186</v>
      </c>
      <c r="E39" s="83">
        <f>'Section B Appendix'!I39</f>
        <v>0.61622041133100502</v>
      </c>
      <c r="F39" s="83">
        <f>'Section B Appendix'!L39</f>
        <v>0.62237495227185946</v>
      </c>
      <c r="G39" s="83">
        <f>'Section B Appendix'!O39</f>
        <v>0.65048543689320393</v>
      </c>
      <c r="H39" s="83">
        <f>'Section B Appendix'!R39</f>
        <v>0.66307501036054706</v>
      </c>
    </row>
    <row r="40" spans="1:10" s="96" customFormat="1" x14ac:dyDescent="0.25">
      <c r="A40" s="13">
        <v>1.5</v>
      </c>
      <c r="B40" s="101" t="s">
        <v>96</v>
      </c>
      <c r="C40" s="17" t="s">
        <v>71</v>
      </c>
      <c r="D40" s="83" t="str">
        <f>'Section B Appendix'!F40</f>
        <v>n/a</v>
      </c>
      <c r="E40" s="83" t="str">
        <f>'Section B Appendix'!I40</f>
        <v>n/a</v>
      </c>
      <c r="F40" s="83" t="str">
        <f>'Section B Appendix'!L40</f>
        <v>n/a</v>
      </c>
      <c r="G40" s="83" t="str">
        <f>'Section B Appendix'!O40</f>
        <v>n/a</v>
      </c>
      <c r="H40" s="83">
        <f>'Section B Appendix'!R40</f>
        <v>0.65116279069767447</v>
      </c>
    </row>
    <row r="41" spans="1:10" s="96" customFormat="1" x14ac:dyDescent="0.25">
      <c r="A41" s="13">
        <v>1.5</v>
      </c>
      <c r="B41" s="101" t="s">
        <v>96</v>
      </c>
      <c r="C41" s="17" t="s">
        <v>72</v>
      </c>
      <c r="D41" s="83">
        <f>'Section B Appendix'!F41</f>
        <v>0.69458128078817738</v>
      </c>
      <c r="E41" s="83">
        <f>'Section B Appendix'!I41</f>
        <v>0.56201550387596899</v>
      </c>
      <c r="F41" s="83">
        <f>'Section B Appendix'!L41</f>
        <v>0.59482758620689657</v>
      </c>
      <c r="G41" s="83">
        <f>'Section B Appendix'!O41</f>
        <v>0.62916666666666665</v>
      </c>
      <c r="H41" s="83">
        <f>'Section B Appendix'!R41</f>
        <v>0.82352941176470584</v>
      </c>
    </row>
    <row r="42" spans="1:10" x14ac:dyDescent="0.25">
      <c r="A42" s="13">
        <v>1.5</v>
      </c>
      <c r="B42" s="101" t="s">
        <v>96</v>
      </c>
      <c r="C42" s="17" t="s">
        <v>23</v>
      </c>
      <c r="D42" s="22" t="str">
        <f>'Section B Appendix'!F42</f>
        <v>n/a</v>
      </c>
      <c r="E42" s="22" t="str">
        <f>'Section B Appendix'!I42</f>
        <v>n/a</v>
      </c>
      <c r="F42" s="22" t="str">
        <f>'Section B Appendix'!L42</f>
        <v>n/a</v>
      </c>
      <c r="G42" s="22">
        <f>'Section B Appendix'!O42</f>
        <v>0.62427745664739887</v>
      </c>
      <c r="H42" s="22">
        <f>'Section B Appendix'!R42</f>
        <v>0.5696969696969697</v>
      </c>
    </row>
    <row r="43" spans="1:10" x14ac:dyDescent="0.25">
      <c r="A43" s="13">
        <v>1.5</v>
      </c>
      <c r="B43" s="101" t="s">
        <v>96</v>
      </c>
      <c r="C43" s="17" t="s">
        <v>24</v>
      </c>
      <c r="D43" s="22">
        <f>'Section B Appendix'!F43</f>
        <v>0.60992907801418439</v>
      </c>
      <c r="E43" s="22">
        <f>'Section B Appendix'!I43</f>
        <v>0.63758389261744963</v>
      </c>
      <c r="F43" s="22">
        <f>'Section B Appendix'!L43</f>
        <v>0.70552147239263807</v>
      </c>
      <c r="G43" s="22">
        <f>'Section B Appendix'!O43</f>
        <v>0.8571428571428571</v>
      </c>
      <c r="H43" s="22">
        <f>'Section B Appendix'!R43</f>
        <v>1</v>
      </c>
    </row>
    <row r="44" spans="1:10" s="3" customFormat="1" x14ac:dyDescent="0.25">
      <c r="A44" s="13">
        <v>2.5</v>
      </c>
      <c r="B44" s="101" t="s">
        <v>96</v>
      </c>
      <c r="C44" s="70" t="s">
        <v>87</v>
      </c>
      <c r="D44" s="22">
        <f>'Section B Appendix'!F44</f>
        <v>0.60784313725490202</v>
      </c>
      <c r="E44" s="22">
        <f>'Section B Appendix'!I44</f>
        <v>0.64983164983164998</v>
      </c>
      <c r="F44" s="22">
        <f>'Section B Appendix'!L44</f>
        <v>0.65124555160142295</v>
      </c>
      <c r="G44" s="22">
        <f>'Section B Appendix'!O44</f>
        <v>0.66666666666666696</v>
      </c>
      <c r="H44" s="22">
        <f>'Section B Appendix'!R44</f>
        <v>0.65441176470588236</v>
      </c>
    </row>
    <row r="45" spans="1:10" x14ac:dyDescent="0.25">
      <c r="A45" s="13">
        <v>1.5</v>
      </c>
      <c r="B45" s="101" t="s">
        <v>96</v>
      </c>
      <c r="C45" s="16" t="s">
        <v>25</v>
      </c>
      <c r="D45" s="22" t="str">
        <f>'Section B Appendix'!F45</f>
        <v>n/a</v>
      </c>
      <c r="E45" s="22" t="str">
        <f>'Section B Appendix'!I45</f>
        <v>n/a</v>
      </c>
      <c r="F45" s="22" t="str">
        <f>'Section B Appendix'!L45</f>
        <v>n/a</v>
      </c>
      <c r="G45" s="22">
        <f>'Section B Appendix'!O45</f>
        <v>0.66032608695652173</v>
      </c>
      <c r="H45" s="22">
        <f>'Section B Appendix'!R45</f>
        <v>0.63128491620111726</v>
      </c>
    </row>
    <row r="46" spans="1:10" ht="13.8" thickBot="1" x14ac:dyDescent="0.3">
      <c r="A46" s="14">
        <v>1.5</v>
      </c>
      <c r="B46" s="102" t="s">
        <v>96</v>
      </c>
      <c r="C46" s="55" t="s">
        <v>26</v>
      </c>
      <c r="D46" s="23">
        <f>'Section B Appendix'!F46</f>
        <v>0.6344410876132931</v>
      </c>
      <c r="E46" s="23">
        <f>'Section B Appendix'!I46</f>
        <v>0.63171355498721227</v>
      </c>
      <c r="F46" s="23">
        <f>'Section B Appendix'!L46</f>
        <v>0.65110565110565111</v>
      </c>
      <c r="G46" s="23">
        <f>'Section B Appendix'!O46</f>
        <v>0.91304347826086951</v>
      </c>
      <c r="H46" s="23">
        <f>'Section B Appendix'!R46</f>
        <v>0.91666666666666663</v>
      </c>
    </row>
    <row r="47" spans="1:10" x14ac:dyDescent="0.25">
      <c r="A47" s="13">
        <v>1.7</v>
      </c>
      <c r="B47" s="100" t="s">
        <v>34</v>
      </c>
      <c r="C47" s="17" t="s">
        <v>7</v>
      </c>
      <c r="D47" s="24">
        <f>'Section B Appendix'!F47</f>
        <v>0.81049562682215748</v>
      </c>
      <c r="E47" s="24">
        <f>'Section B Appendix'!I47</f>
        <v>0.86655405405405395</v>
      </c>
      <c r="F47" s="24">
        <f>'Section B Appendix'!L47</f>
        <v>0.87031250000000004</v>
      </c>
      <c r="G47" s="24">
        <f>'Section B Appendix'!O47</f>
        <v>0.92500000000000004</v>
      </c>
      <c r="H47" s="24">
        <f>'Section B Appendix'!R47</f>
        <v>0.94188376753507019</v>
      </c>
    </row>
    <row r="48" spans="1:10" s="3" customFormat="1" x14ac:dyDescent="0.25">
      <c r="A48" s="13">
        <v>1.7</v>
      </c>
      <c r="B48" s="101" t="s">
        <v>34</v>
      </c>
      <c r="C48" s="17" t="s">
        <v>94</v>
      </c>
      <c r="D48" s="83">
        <f>'Section B Appendix'!F48</f>
        <v>0.80894308943089432</v>
      </c>
      <c r="E48" s="83">
        <f>'Section B Appendix'!I48</f>
        <v>0.85</v>
      </c>
      <c r="F48" s="83">
        <f>'Section B Appendix'!L48</f>
        <v>0.8794642857142857</v>
      </c>
      <c r="G48" s="83">
        <f>'Section B Appendix'!O48</f>
        <v>0.92183908045977014</v>
      </c>
      <c r="H48" s="83">
        <f>'Section B Appendix'!R48</f>
        <v>0.95508982035928147</v>
      </c>
    </row>
    <row r="49" spans="1:8" s="96" customFormat="1" x14ac:dyDescent="0.25">
      <c r="A49" s="13">
        <v>1.7</v>
      </c>
      <c r="B49" s="101" t="s">
        <v>34</v>
      </c>
      <c r="C49" s="17" t="s">
        <v>71</v>
      </c>
      <c r="D49" s="83" t="str">
        <f>'Section B Appendix'!F49</f>
        <v>n/a</v>
      </c>
      <c r="E49" s="83" t="str">
        <f>'Section B Appendix'!I49</f>
        <v>n/a</v>
      </c>
      <c r="F49" s="83" t="str">
        <f>'Section B Appendix'!L49</f>
        <v>n/a</v>
      </c>
      <c r="G49" s="83" t="str">
        <f>'Section B Appendix'!O49</f>
        <v>n/a</v>
      </c>
      <c r="H49" s="83">
        <f>'Section B Appendix'!R49</f>
        <v>1</v>
      </c>
    </row>
    <row r="50" spans="1:8" s="96" customFormat="1" x14ac:dyDescent="0.25">
      <c r="A50" s="13">
        <v>1.7</v>
      </c>
      <c r="B50" s="101" t="s">
        <v>34</v>
      </c>
      <c r="C50" s="17" t="s">
        <v>72</v>
      </c>
      <c r="D50" s="83">
        <f>'Section B Appendix'!F50</f>
        <v>0.82499999999999996</v>
      </c>
      <c r="E50" s="83">
        <f>'Section B Appendix'!I50</f>
        <v>0.93939393939393945</v>
      </c>
      <c r="F50" s="83">
        <f>'Section B Appendix'!L50</f>
        <v>0.90909090909090906</v>
      </c>
      <c r="G50" s="83">
        <f>'Section B Appendix'!O50</f>
        <v>0.93500000000000005</v>
      </c>
      <c r="H50" s="83">
        <f>'Section B Appendix'!R50</f>
        <v>1</v>
      </c>
    </row>
    <row r="51" spans="1:8" x14ac:dyDescent="0.25">
      <c r="A51" s="13">
        <v>1.7</v>
      </c>
      <c r="B51" s="101" t="s">
        <v>34</v>
      </c>
      <c r="C51" s="17" t="s">
        <v>23</v>
      </c>
      <c r="D51" s="22" t="str">
        <f>'Section B Appendix'!F51</f>
        <v>n/a</v>
      </c>
      <c r="E51" s="22" t="str">
        <f>'Section B Appendix'!I51</f>
        <v>n/a</v>
      </c>
      <c r="F51" s="22" t="str">
        <f>'Section B Appendix'!L51</f>
        <v>n/a</v>
      </c>
      <c r="G51" s="22">
        <f>'Section B Appendix'!O51</f>
        <v>1</v>
      </c>
      <c r="H51" s="22">
        <f>'Section B Appendix'!R51</f>
        <v>1</v>
      </c>
    </row>
    <row r="52" spans="1:8" x14ac:dyDescent="0.25">
      <c r="A52" s="13">
        <v>1.7</v>
      </c>
      <c r="B52" s="101" t="s">
        <v>34</v>
      </c>
      <c r="C52" s="17" t="s">
        <v>24</v>
      </c>
      <c r="D52" s="22">
        <f>'Section B Appendix'!F52</f>
        <v>0.9285714285714286</v>
      </c>
      <c r="E52" s="22">
        <f>'Section B Appendix'!I52</f>
        <v>0.88888888888888895</v>
      </c>
      <c r="F52" s="22">
        <f>'Section B Appendix'!L52</f>
        <v>0.92307692307692302</v>
      </c>
      <c r="G52" s="22">
        <f>'Section B Appendix'!O52</f>
        <v>1</v>
      </c>
      <c r="H52" s="22" t="str">
        <f>'Section B Appendix'!R52</f>
        <v>n/a</v>
      </c>
    </row>
    <row r="53" spans="1:8" x14ac:dyDescent="0.25">
      <c r="A53" s="13">
        <v>1.7</v>
      </c>
      <c r="B53" s="101" t="s">
        <v>34</v>
      </c>
      <c r="C53" s="16" t="s">
        <v>25</v>
      </c>
      <c r="D53" s="22" t="str">
        <f>'Section B Appendix'!F53</f>
        <v>n/a</v>
      </c>
      <c r="E53" s="22" t="str">
        <f>'Section B Appendix'!I53</f>
        <v>n/a</v>
      </c>
      <c r="F53" s="22" t="str">
        <f>'Section B Appendix'!L53</f>
        <v>n/a</v>
      </c>
      <c r="G53" s="22">
        <f>'Section B Appendix'!O53</f>
        <v>1</v>
      </c>
      <c r="H53" s="22">
        <f>'Section B Appendix'!R53</f>
        <v>0.92063492063492058</v>
      </c>
    </row>
    <row r="54" spans="1:8" ht="13.8" thickBot="1" x14ac:dyDescent="0.3">
      <c r="A54" s="14">
        <v>1.7</v>
      </c>
      <c r="B54" s="102" t="s">
        <v>34</v>
      </c>
      <c r="C54" s="55" t="s">
        <v>26</v>
      </c>
      <c r="D54" s="23">
        <f>'Section B Appendix'!F54</f>
        <v>0.82608695652173914</v>
      </c>
      <c r="E54" s="23">
        <f>'Section B Appendix'!I54</f>
        <v>0.86153846153846203</v>
      </c>
      <c r="F54" s="23">
        <f>'Section B Appendix'!L54</f>
        <v>0.90140845070422504</v>
      </c>
      <c r="G54" s="23">
        <f>'Section B Appendix'!O54</f>
        <v>0.97699999999999998</v>
      </c>
      <c r="H54" s="23">
        <f>'Section B Appendix'!R54</f>
        <v>0.5</v>
      </c>
    </row>
    <row r="56" spans="1:8" x14ac:dyDescent="0.25">
      <c r="A56" s="92" t="s">
        <v>8</v>
      </c>
      <c r="D56" s="92"/>
      <c r="E56" s="92"/>
      <c r="F56" s="92"/>
      <c r="G56" s="92"/>
      <c r="H56" s="92"/>
    </row>
    <row r="57" spans="1:8" x14ac:dyDescent="0.25">
      <c r="A57" s="92" t="s">
        <v>93</v>
      </c>
      <c r="D57" s="92"/>
      <c r="E57" s="92"/>
      <c r="F57" s="92"/>
      <c r="G57" s="92"/>
      <c r="H57" s="92"/>
    </row>
    <row r="58" spans="1:8" x14ac:dyDescent="0.25">
      <c r="A58" s="56" t="s">
        <v>97</v>
      </c>
    </row>
    <row r="59" spans="1:8" x14ac:dyDescent="0.25">
      <c r="A59" s="6" t="s">
        <v>31</v>
      </c>
    </row>
    <row r="60" spans="1:8" x14ac:dyDescent="0.25">
      <c r="A60" s="6" t="s">
        <v>95</v>
      </c>
    </row>
    <row r="61" spans="1:8" x14ac:dyDescent="0.25">
      <c r="A61" s="410" t="s">
        <v>195</v>
      </c>
    </row>
  </sheetData>
  <printOptions horizontalCentered="1"/>
  <pageMargins left="0.25" right="0.25" top="0.75" bottom="0.75" header="0.3" footer="0.3"/>
  <pageSetup scale="61" fitToWidth="0" orientation="landscape" horizontalDpi="300" verticalDpi="300" r:id="rId1"/>
  <headerFooter alignWithMargins="0">
    <oddHeader>&amp;C&amp;8Texas Department of Family and Protective Services</oddHeader>
    <oddFooter>&amp;L&amp;8Data Source:  IMPACT Data Warehouse&amp;C&amp;8&amp;P of &amp;N&amp;R&amp;8Data and Decision Support
FY16 - FY19 Data as of November 7th Following End of Each Fiscal Year
FY20 Data as of 6/7, 7/7 or 8/7/2020
Log 98078 (dD)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E3E79-6873-4CE0-BD4C-EB98C25954B8}">
  <dimension ref="A1:J16"/>
  <sheetViews>
    <sheetView zoomScaleNormal="100" workbookViewId="0"/>
  </sheetViews>
  <sheetFormatPr defaultColWidth="8.88671875" defaultRowHeight="13.2" x14ac:dyDescent="0.25"/>
  <cols>
    <col min="1" max="1" width="7.6640625" style="228" bestFit="1" customWidth="1"/>
    <col min="2" max="2" width="68.6640625" style="96" customWidth="1"/>
    <col min="3" max="3" width="16.44140625" style="96" bestFit="1" customWidth="1"/>
    <col min="4" max="7" width="9.88671875" style="96" customWidth="1"/>
    <col min="8" max="8" width="23" style="96" customWidth="1"/>
    <col min="9" max="9" width="12.33203125" style="96" bestFit="1" customWidth="1"/>
    <col min="10" max="11" width="11.88671875" style="96" customWidth="1"/>
    <col min="12" max="12" width="12.6640625" style="96" customWidth="1"/>
    <col min="13" max="15" width="11.88671875" style="96" customWidth="1"/>
    <col min="16" max="16" width="12" style="96" customWidth="1"/>
    <col min="17" max="19" width="11.88671875" style="96" customWidth="1"/>
    <col min="20" max="20" width="12" style="96" customWidth="1"/>
    <col min="21" max="21" width="11.88671875" style="96" customWidth="1"/>
    <col min="22" max="16384" width="8.88671875" style="96"/>
  </cols>
  <sheetData>
    <row r="1" spans="1:10" ht="15.6" x14ac:dyDescent="0.3">
      <c r="A1" s="80" t="s">
        <v>86</v>
      </c>
      <c r="B1" s="81"/>
      <c r="C1" s="81"/>
      <c r="D1" s="81"/>
      <c r="E1" s="81"/>
      <c r="F1" s="81"/>
      <c r="G1" s="81"/>
      <c r="H1" s="82"/>
    </row>
    <row r="2" spans="1:10" ht="13.8" thickBot="1" x14ac:dyDescent="0.3">
      <c r="A2" s="223" t="s">
        <v>0</v>
      </c>
      <c r="B2" s="38" t="s">
        <v>4</v>
      </c>
      <c r="C2" s="38" t="s">
        <v>32</v>
      </c>
      <c r="D2" s="39" t="s">
        <v>9</v>
      </c>
      <c r="E2" s="39" t="s">
        <v>13</v>
      </c>
      <c r="F2" s="39" t="s">
        <v>22</v>
      </c>
      <c r="G2" s="39" t="s">
        <v>57</v>
      </c>
      <c r="H2" s="39" t="s">
        <v>67</v>
      </c>
    </row>
    <row r="3" spans="1:10" x14ac:dyDescent="0.25">
      <c r="A3" s="224">
        <v>2.2999999999999998</v>
      </c>
      <c r="B3" s="18" t="s">
        <v>88</v>
      </c>
      <c r="C3" s="19" t="s">
        <v>7</v>
      </c>
      <c r="D3" s="24">
        <f>'Section C Appendix'!F3</f>
        <v>0.84823867997405977</v>
      </c>
      <c r="E3" s="24">
        <f>'Section C Appendix'!I3</f>
        <v>0.86543462946872274</v>
      </c>
      <c r="F3" s="24">
        <f>'Section C Appendix'!L3</f>
        <v>0.8724211882914934</v>
      </c>
      <c r="G3" s="24">
        <f>'Section C Appendix'!O3</f>
        <v>0.87636844391812985</v>
      </c>
      <c r="H3" s="24">
        <f>'Section C Appendix'!R3</f>
        <v>0.87345720862930953</v>
      </c>
    </row>
    <row r="4" spans="1:10" x14ac:dyDescent="0.25">
      <c r="A4" s="226">
        <v>2.2999999999999998</v>
      </c>
      <c r="B4" s="42" t="s">
        <v>88</v>
      </c>
      <c r="C4" s="21" t="s">
        <v>58</v>
      </c>
      <c r="D4" s="22">
        <f>'Section C Appendix'!F4</f>
        <v>0.85113288984148383</v>
      </c>
      <c r="E4" s="22">
        <f>'Section C Appendix'!I4</f>
        <v>0.86796807317283631</v>
      </c>
      <c r="F4" s="22">
        <f>'Section C Appendix'!L4</f>
        <v>0.87430944485760675</v>
      </c>
      <c r="G4" s="22">
        <f>'Section C Appendix'!O4</f>
        <v>0.87793757402544115</v>
      </c>
      <c r="H4" s="22">
        <f>'Section C Appendix'!R4</f>
        <v>0.87498467434623028</v>
      </c>
    </row>
    <row r="5" spans="1:10" ht="13.8" thickBot="1" x14ac:dyDescent="0.3">
      <c r="A5" s="227">
        <v>2.2999999999999998</v>
      </c>
      <c r="B5" s="15" t="s">
        <v>88</v>
      </c>
      <c r="C5" s="20" t="s">
        <v>29</v>
      </c>
      <c r="D5" s="23">
        <f>'Section C Appendix'!F5</f>
        <v>0.80925823377375172</v>
      </c>
      <c r="E5" s="23">
        <f>'Section C Appendix'!I5</f>
        <v>0.82997075687865618</v>
      </c>
      <c r="F5" s="23">
        <f>'Section C Appendix'!L5</f>
        <v>0.84366667960761377</v>
      </c>
      <c r="G5" s="23">
        <f>'Section C Appendix'!O5</f>
        <v>0.85144111988427618</v>
      </c>
      <c r="H5" s="23">
        <f>'Section C Appendix'!R5</f>
        <v>0.84971032519161838</v>
      </c>
    </row>
    <row r="6" spans="1:10" x14ac:dyDescent="0.25">
      <c r="A6" s="224">
        <v>2.7</v>
      </c>
      <c r="B6" s="221" t="s">
        <v>89</v>
      </c>
      <c r="C6" s="222" t="s">
        <v>7</v>
      </c>
      <c r="D6" s="24">
        <f>'Section C Appendix'!F6</f>
        <v>0.66452074391988603</v>
      </c>
      <c r="E6" s="24">
        <f>'Section C Appendix'!I6</f>
        <v>0.75520833333333304</v>
      </c>
      <c r="F6" s="24">
        <f>'Section C Appendix'!L6</f>
        <v>0.80469897209985297</v>
      </c>
      <c r="G6" s="24">
        <f>'Section C Appendix'!O6</f>
        <v>0.82142857142857095</v>
      </c>
      <c r="H6" s="24">
        <f>'Section C Appendix'!R6</f>
        <v>0.854870775347913</v>
      </c>
    </row>
    <row r="7" spans="1:10" x14ac:dyDescent="0.25">
      <c r="A7" s="225">
        <v>2.7</v>
      </c>
      <c r="B7" s="42" t="s">
        <v>89</v>
      </c>
      <c r="C7" s="21" t="s">
        <v>58</v>
      </c>
      <c r="D7" s="22">
        <f>'Section C Appendix'!F7</f>
        <v>0.66509433962264153</v>
      </c>
      <c r="E7" s="22">
        <f>'Section C Appendix'!I7</f>
        <v>0.75020610057708159</v>
      </c>
      <c r="F7" s="22">
        <f>'Section C Appendix'!L7</f>
        <v>0.80883534136546187</v>
      </c>
      <c r="G7" s="22">
        <f>'Section C Appendix'!O7</f>
        <v>0.82362204724409449</v>
      </c>
      <c r="H7" s="22">
        <f>'Section C Appendix'!R7</f>
        <v>0.86150490730643403</v>
      </c>
    </row>
    <row r="8" spans="1:10" ht="13.8" thickBot="1" x14ac:dyDescent="0.3">
      <c r="A8" s="227">
        <v>2.7</v>
      </c>
      <c r="B8" s="15" t="s">
        <v>89</v>
      </c>
      <c r="C8" s="20" t="s">
        <v>29</v>
      </c>
      <c r="D8" s="23">
        <f>'Section C Appendix'!F8</f>
        <v>0.65873015873015905</v>
      </c>
      <c r="E8" s="23">
        <f>'Section C Appendix'!I8</f>
        <v>0.80152671755725202</v>
      </c>
      <c r="F8" s="23">
        <f>'Section C Appendix'!L8</f>
        <v>0.76068376068376098</v>
      </c>
      <c r="G8" s="23">
        <f>'Section C Appendix'!O8</f>
        <v>0.79411764705882304</v>
      </c>
      <c r="H8" s="23">
        <f>'Section C Appendix'!R8</f>
        <v>0.78651685393258397</v>
      </c>
    </row>
    <row r="9" spans="1:10" x14ac:dyDescent="0.25">
      <c r="A9" s="229" t="s">
        <v>64</v>
      </c>
      <c r="B9" s="18" t="s">
        <v>90</v>
      </c>
      <c r="C9" s="19" t="s">
        <v>7</v>
      </c>
      <c r="D9" s="24">
        <f>'Section C Appendix'!F9</f>
        <v>0.39951706728130831</v>
      </c>
      <c r="E9" s="24">
        <f>'Section C Appendix'!I9</f>
        <v>0.42855636957782112</v>
      </c>
      <c r="F9" s="24">
        <f>'Section C Appendix'!L9</f>
        <v>0.41535263398063177</v>
      </c>
      <c r="G9" s="24">
        <f>'Section C Appendix'!O9</f>
        <v>0.43567349680886797</v>
      </c>
      <c r="H9" s="24">
        <f>'Section C Appendix'!R9</f>
        <v>0.45717607544244931</v>
      </c>
    </row>
    <row r="10" spans="1:10" x14ac:dyDescent="0.25">
      <c r="A10" s="225" t="s">
        <v>64</v>
      </c>
      <c r="B10" s="12" t="s">
        <v>90</v>
      </c>
      <c r="C10" s="16" t="s">
        <v>58</v>
      </c>
      <c r="D10" s="22">
        <f>'Section C Appendix'!F10</f>
        <v>0.41389586863787764</v>
      </c>
      <c r="E10" s="22">
        <f>'Section C Appendix'!I10</f>
        <v>0.44356369320084849</v>
      </c>
      <c r="F10" s="22">
        <f>'Section C Appendix'!L10</f>
        <v>0.42762454564892027</v>
      </c>
      <c r="G10" s="22">
        <f>'Section C Appendix'!O10</f>
        <v>0.44940229612971949</v>
      </c>
      <c r="H10" s="22">
        <f>'Section C Appendix'!R10</f>
        <v>0.46979223619464189</v>
      </c>
    </row>
    <row r="11" spans="1:10" ht="13.8" thickBot="1" x14ac:dyDescent="0.3">
      <c r="A11" s="227" t="s">
        <v>64</v>
      </c>
      <c r="B11" s="20" t="s">
        <v>90</v>
      </c>
      <c r="C11" s="97" t="s">
        <v>29</v>
      </c>
      <c r="D11" s="23">
        <f>'Section C Appendix'!F11</f>
        <v>0.17763751127141569</v>
      </c>
      <c r="E11" s="23">
        <f>'Section C Appendix'!I11</f>
        <v>0.17469310670443816</v>
      </c>
      <c r="F11" s="99">
        <f>'Section C Appendix'!L11</f>
        <v>0.18916256157635469</v>
      </c>
      <c r="G11" s="23">
        <f>'Section C Appendix'!O11</f>
        <v>0.19502074688796681</v>
      </c>
      <c r="H11" s="23">
        <f>'Section C Appendix'!R11</f>
        <v>0.24</v>
      </c>
      <c r="J11" s="138"/>
    </row>
    <row r="13" spans="1:10" x14ac:dyDescent="0.25">
      <c r="A13" s="407" t="s">
        <v>99</v>
      </c>
    </row>
    <row r="14" spans="1:10" x14ac:dyDescent="0.25">
      <c r="A14" s="92" t="s">
        <v>98</v>
      </c>
      <c r="D14" s="92"/>
      <c r="E14" s="92"/>
      <c r="F14" s="92"/>
      <c r="G14" s="92"/>
      <c r="H14" s="92"/>
    </row>
    <row r="15" spans="1:10" x14ac:dyDescent="0.25">
      <c r="A15" s="408" t="s">
        <v>31</v>
      </c>
    </row>
    <row r="16" spans="1:10" x14ac:dyDescent="0.25">
      <c r="A16" s="410" t="s">
        <v>195</v>
      </c>
    </row>
  </sheetData>
  <pageMargins left="0.7" right="0.7" top="0.75" bottom="0.75" header="0.3" footer="0.3"/>
  <pageSetup scale="58" orientation="portrait" horizontalDpi="1200" verticalDpi="1200" r:id="rId1"/>
  <headerFooter>
    <oddHeader>&amp;C&amp;8Texas Department of Family and Protective Services</oddHeader>
    <oddFooter>&amp;L&amp;8Data Source: IMPACT Warehouse&amp;C&amp;8&amp;P of &amp;N&amp;R&amp;8Data and Decision Support
FY16 - FY19 Data as of November 7th Following End of Each Fiscal Year
FY20 Data as of 6/7, 7/7 or 8/7/2020
Log 98078 (dD)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98"/>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RowHeight="14.4" x14ac:dyDescent="0.3"/>
  <cols>
    <col min="1" max="1" width="10.109375" style="1" customWidth="1"/>
    <col min="2" max="2" width="46.44140625" customWidth="1"/>
    <col min="3" max="3" width="18.33203125" customWidth="1"/>
    <col min="4" max="4" width="6.6640625" bestFit="1" customWidth="1"/>
    <col min="5" max="5" width="9" bestFit="1" customWidth="1"/>
    <col min="6" max="6" width="5.6640625" bestFit="1" customWidth="1"/>
    <col min="7" max="7" width="6.6640625" bestFit="1" customWidth="1"/>
    <col min="8" max="8" width="9" bestFit="1" customWidth="1"/>
    <col min="9" max="9" width="6.88671875" bestFit="1" customWidth="1"/>
    <col min="10" max="10" width="6.6640625" style="3" bestFit="1" customWidth="1"/>
    <col min="11" max="11" width="9" style="3" bestFit="1" customWidth="1"/>
    <col min="12" max="12" width="5.6640625" style="3" bestFit="1" customWidth="1"/>
    <col min="13" max="13" width="6.6640625" style="3" bestFit="1" customWidth="1"/>
    <col min="14" max="14" width="9" style="3" bestFit="1" customWidth="1"/>
    <col min="15" max="15" width="5.6640625" style="3" bestFit="1" customWidth="1"/>
    <col min="16" max="16" width="7.88671875" style="96" customWidth="1"/>
    <col min="17" max="17" width="9" style="96" bestFit="1" customWidth="1"/>
    <col min="18" max="18" width="8.109375" style="96" bestFit="1" customWidth="1"/>
    <col min="19" max="22" width="6.5546875" style="241" customWidth="1"/>
    <col min="23" max="23" width="6.6640625" customWidth="1"/>
    <col min="24" max="24" width="6.44140625" customWidth="1"/>
    <col min="25" max="25" width="5" customWidth="1"/>
    <col min="26" max="26" width="5.6640625" customWidth="1"/>
    <col min="27" max="27" width="6.6640625" customWidth="1"/>
    <col min="28" max="29" width="5.6640625" customWidth="1"/>
    <col min="30" max="30" width="9.5546875" bestFit="1" customWidth="1"/>
    <col min="31" max="32" width="6.6640625" bestFit="1" customWidth="1"/>
    <col min="33" max="33" width="8.109375" bestFit="1" customWidth="1"/>
    <col min="34" max="34" width="5" bestFit="1" customWidth="1"/>
    <col min="35" max="35" width="5.88671875" bestFit="1" customWidth="1"/>
    <col min="36" max="36" width="8.109375" bestFit="1" customWidth="1"/>
    <col min="37" max="37" width="5" customWidth="1"/>
    <col min="38" max="38" width="5.88671875" bestFit="1" customWidth="1"/>
    <col min="39" max="40" width="5" bestFit="1" customWidth="1"/>
    <col min="41" max="41" width="6.5546875" bestFit="1" customWidth="1"/>
    <col min="42" max="42" width="9.5546875" bestFit="1" customWidth="1"/>
    <col min="43" max="43" width="6.44140625" bestFit="1" customWidth="1"/>
    <col min="44" max="44" width="6.5546875" bestFit="1" customWidth="1"/>
    <col min="45" max="45" width="7.33203125" bestFit="1" customWidth="1"/>
    <col min="46" max="46" width="5" bestFit="1" customWidth="1"/>
    <col min="47" max="47" width="6.5546875" bestFit="1" customWidth="1"/>
    <col min="48" max="48" width="7.33203125" bestFit="1" customWidth="1"/>
    <col min="49" max="49" width="5" bestFit="1" customWidth="1"/>
    <col min="50" max="50" width="5.6640625" customWidth="1"/>
    <col min="51" max="52" width="5" bestFit="1" customWidth="1"/>
    <col min="53" max="53" width="6.5546875" bestFit="1" customWidth="1"/>
    <col min="54" max="54" width="9.5546875" style="2" bestFit="1" customWidth="1"/>
    <col min="55" max="55" width="6.44140625" style="2" bestFit="1" customWidth="1"/>
    <col min="56" max="56" width="6.5546875" style="2" bestFit="1" customWidth="1"/>
    <col min="57" max="57" width="7.33203125" style="2" bestFit="1" customWidth="1"/>
    <col min="58" max="58" width="5" style="2" bestFit="1" customWidth="1"/>
    <col min="59" max="59" width="6.5546875" style="2" bestFit="1" customWidth="1"/>
    <col min="60" max="60" width="7.33203125" style="2" bestFit="1" customWidth="1"/>
    <col min="61" max="61" width="5" style="2" bestFit="1" customWidth="1"/>
    <col min="62" max="62" width="5.6640625" style="2" customWidth="1"/>
    <col min="63" max="64" width="5" style="2" bestFit="1" customWidth="1"/>
    <col min="65" max="65" width="6.5546875" style="2" bestFit="1" customWidth="1"/>
  </cols>
  <sheetData>
    <row r="1" spans="1:54" s="3" customFormat="1" ht="15.6" x14ac:dyDescent="0.3">
      <c r="A1" s="80" t="s">
        <v>66</v>
      </c>
      <c r="B1" s="81"/>
      <c r="C1" s="81"/>
      <c r="D1" s="81"/>
      <c r="E1" s="81"/>
      <c r="F1" s="81"/>
      <c r="G1" s="81"/>
      <c r="H1" s="81"/>
      <c r="I1" s="81"/>
      <c r="J1" s="81"/>
      <c r="K1" s="81"/>
      <c r="L1" s="81"/>
      <c r="M1" s="81"/>
      <c r="N1" s="81"/>
      <c r="O1" s="82"/>
      <c r="P1" s="81"/>
      <c r="Q1" s="81"/>
      <c r="R1" s="82"/>
      <c r="S1" s="241"/>
      <c r="T1" s="241"/>
      <c r="U1" s="241"/>
      <c r="V1" s="241"/>
      <c r="AD1" s="6"/>
      <c r="AP1" s="4"/>
      <c r="BB1" s="4"/>
    </row>
    <row r="2" spans="1:54" s="3" customFormat="1" ht="24.6" thickBot="1" x14ac:dyDescent="0.35">
      <c r="A2" s="32" t="s">
        <v>0</v>
      </c>
      <c r="B2" s="33" t="s">
        <v>17</v>
      </c>
      <c r="C2" s="33" t="s">
        <v>32</v>
      </c>
      <c r="D2" s="35" t="s">
        <v>5</v>
      </c>
      <c r="E2" s="34" t="s">
        <v>60</v>
      </c>
      <c r="F2" s="36" t="s">
        <v>6</v>
      </c>
      <c r="G2" s="35" t="s">
        <v>15</v>
      </c>
      <c r="H2" s="32" t="s">
        <v>61</v>
      </c>
      <c r="I2" s="36" t="s">
        <v>14</v>
      </c>
      <c r="J2" s="35" t="s">
        <v>20</v>
      </c>
      <c r="K2" s="32" t="s">
        <v>62</v>
      </c>
      <c r="L2" s="36" t="s">
        <v>21</v>
      </c>
      <c r="M2" s="35" t="s">
        <v>49</v>
      </c>
      <c r="N2" s="32" t="s">
        <v>63</v>
      </c>
      <c r="O2" s="36" t="s">
        <v>51</v>
      </c>
      <c r="P2" s="35" t="s">
        <v>68</v>
      </c>
      <c r="Q2" s="32" t="s">
        <v>69</v>
      </c>
      <c r="R2" s="36" t="s">
        <v>70</v>
      </c>
      <c r="S2" s="241"/>
      <c r="T2" s="241"/>
      <c r="U2" s="241"/>
      <c r="V2" s="241"/>
      <c r="AD2" s="6"/>
      <c r="AP2" s="4"/>
      <c r="BB2" s="4"/>
    </row>
    <row r="3" spans="1:54" s="3" customFormat="1" x14ac:dyDescent="0.3">
      <c r="A3" s="174" t="s">
        <v>35</v>
      </c>
      <c r="B3" s="175" t="s">
        <v>81</v>
      </c>
      <c r="C3" s="176" t="s">
        <v>10</v>
      </c>
      <c r="D3" s="27">
        <v>637</v>
      </c>
      <c r="E3" s="28">
        <v>5449</v>
      </c>
      <c r="F3" s="177">
        <v>0.11690218388695174</v>
      </c>
      <c r="G3" s="27">
        <v>663</v>
      </c>
      <c r="H3" s="28">
        <v>5650</v>
      </c>
      <c r="I3" s="177">
        <v>0.11734513274336283</v>
      </c>
      <c r="J3" s="27">
        <v>792</v>
      </c>
      <c r="K3" s="28">
        <v>5690</v>
      </c>
      <c r="L3" s="177">
        <v>0.13919156414762743</v>
      </c>
      <c r="M3" s="27">
        <v>832</v>
      </c>
      <c r="N3" s="28">
        <v>6532</v>
      </c>
      <c r="O3" s="177">
        <v>0.12737293325168403</v>
      </c>
      <c r="P3" s="27">
        <v>622</v>
      </c>
      <c r="Q3" s="28">
        <v>5149</v>
      </c>
      <c r="R3" s="177">
        <v>0.12080015536997475</v>
      </c>
      <c r="V3" s="241"/>
      <c r="AD3" s="6"/>
      <c r="AP3" s="4"/>
      <c r="BB3" s="4"/>
    </row>
    <row r="4" spans="1:54" s="3" customFormat="1" x14ac:dyDescent="0.3">
      <c r="A4" s="178" t="s">
        <v>35</v>
      </c>
      <c r="B4" s="179" t="s">
        <v>81</v>
      </c>
      <c r="C4" s="180" t="s">
        <v>52</v>
      </c>
      <c r="D4" s="7">
        <v>448</v>
      </c>
      <c r="E4" s="181">
        <v>4122</v>
      </c>
      <c r="F4" s="182">
        <v>0.10868510431829209</v>
      </c>
      <c r="G4" s="7">
        <v>516</v>
      </c>
      <c r="H4" s="181">
        <v>4333</v>
      </c>
      <c r="I4" s="182">
        <v>0.11908608354488807</v>
      </c>
      <c r="J4" s="7">
        <v>605</v>
      </c>
      <c r="K4" s="181">
        <v>4368</v>
      </c>
      <c r="L4" s="182">
        <v>0.13850732600732601</v>
      </c>
      <c r="M4" s="7">
        <v>574</v>
      </c>
      <c r="N4" s="181">
        <v>4864</v>
      </c>
      <c r="O4" s="182">
        <v>0.11800986842105263</v>
      </c>
      <c r="P4" s="7">
        <v>473</v>
      </c>
      <c r="Q4" s="68">
        <v>3895</v>
      </c>
      <c r="R4" s="182">
        <v>0.12143774069319641</v>
      </c>
      <c r="V4" s="241"/>
      <c r="AD4" s="6"/>
      <c r="AP4" s="4"/>
      <c r="BB4" s="4"/>
    </row>
    <row r="5" spans="1:54" s="96" customFormat="1" x14ac:dyDescent="0.3">
      <c r="A5" s="189" t="s">
        <v>35</v>
      </c>
      <c r="B5" s="200" t="s">
        <v>81</v>
      </c>
      <c r="C5" s="191" t="s">
        <v>73</v>
      </c>
      <c r="D5" s="29">
        <v>37</v>
      </c>
      <c r="E5" s="30">
        <v>279</v>
      </c>
      <c r="F5" s="263">
        <v>0.13261648745519714</v>
      </c>
      <c r="G5" s="29">
        <v>40</v>
      </c>
      <c r="H5" s="30">
        <v>304</v>
      </c>
      <c r="I5" s="263">
        <v>0.13157894736842105</v>
      </c>
      <c r="J5" s="29">
        <v>38</v>
      </c>
      <c r="K5" s="30">
        <v>311</v>
      </c>
      <c r="L5" s="263">
        <v>0.12218649517684887</v>
      </c>
      <c r="M5" s="29">
        <v>55</v>
      </c>
      <c r="N5" s="30">
        <v>378</v>
      </c>
      <c r="O5" s="183">
        <v>0.14550264550264549</v>
      </c>
      <c r="P5" s="29">
        <v>34</v>
      </c>
      <c r="Q5" s="30">
        <v>360</v>
      </c>
      <c r="R5" s="183">
        <v>9.4444444444444442E-2</v>
      </c>
      <c r="S5" s="241"/>
      <c r="T5" s="271"/>
      <c r="U5" s="241"/>
      <c r="V5" s="241"/>
      <c r="AD5" s="6"/>
      <c r="AP5" s="4"/>
      <c r="BB5" s="4"/>
    </row>
    <row r="6" spans="1:54" s="3" customFormat="1" x14ac:dyDescent="0.3">
      <c r="A6" s="184" t="s">
        <v>35</v>
      </c>
      <c r="B6" s="185" t="s">
        <v>81</v>
      </c>
      <c r="C6" s="186" t="s">
        <v>28</v>
      </c>
      <c r="D6" s="7">
        <v>40</v>
      </c>
      <c r="E6" s="181">
        <v>167</v>
      </c>
      <c r="F6" s="187">
        <v>0.23952095808383234</v>
      </c>
      <c r="G6" s="7">
        <v>19</v>
      </c>
      <c r="H6" s="181">
        <v>162</v>
      </c>
      <c r="I6" s="187">
        <v>0.11728395061728394</v>
      </c>
      <c r="J6" s="7">
        <v>44</v>
      </c>
      <c r="K6" s="181">
        <v>228</v>
      </c>
      <c r="L6" s="187">
        <v>0.19298245614035087</v>
      </c>
      <c r="M6" s="7">
        <v>60</v>
      </c>
      <c r="N6" s="181">
        <v>311</v>
      </c>
      <c r="O6" s="182">
        <v>0.19292604501607716</v>
      </c>
      <c r="P6" s="7">
        <v>28</v>
      </c>
      <c r="Q6" s="181">
        <v>220</v>
      </c>
      <c r="R6" s="182">
        <v>0.12727272727272726</v>
      </c>
      <c r="S6" s="241"/>
      <c r="T6" s="241"/>
      <c r="U6" s="241"/>
      <c r="V6" s="241"/>
      <c r="AD6" s="6"/>
      <c r="AP6" s="4"/>
      <c r="BB6" s="4"/>
    </row>
    <row r="7" spans="1:54" s="3" customFormat="1" x14ac:dyDescent="0.3">
      <c r="A7" s="184" t="s">
        <v>35</v>
      </c>
      <c r="B7" s="185" t="s">
        <v>81</v>
      </c>
      <c r="C7" s="186" t="s">
        <v>29</v>
      </c>
      <c r="D7" s="54">
        <v>59</v>
      </c>
      <c r="E7" s="53">
        <v>425</v>
      </c>
      <c r="F7" s="188">
        <v>0.13882352941176471</v>
      </c>
      <c r="G7" s="54">
        <v>38</v>
      </c>
      <c r="H7" s="53">
        <v>366</v>
      </c>
      <c r="I7" s="188">
        <v>0.10382513661202186</v>
      </c>
      <c r="J7" s="54">
        <v>41</v>
      </c>
      <c r="K7" s="53">
        <v>335</v>
      </c>
      <c r="L7" s="188">
        <v>0.12238805970149254</v>
      </c>
      <c r="M7" s="54">
        <v>41</v>
      </c>
      <c r="N7" s="53">
        <v>288</v>
      </c>
      <c r="O7" s="188">
        <v>0.1423611111111111</v>
      </c>
      <c r="P7" s="54">
        <v>25</v>
      </c>
      <c r="Q7" s="53">
        <v>234</v>
      </c>
      <c r="R7" s="188">
        <v>0.10683760683760683</v>
      </c>
      <c r="S7" s="241"/>
      <c r="T7" s="241"/>
      <c r="U7" s="241"/>
      <c r="V7" s="241"/>
      <c r="AD7" s="6"/>
      <c r="AP7" s="4"/>
      <c r="BB7" s="4"/>
    </row>
    <row r="8" spans="1:54" s="3" customFormat="1" ht="15" thickBot="1" x14ac:dyDescent="0.35">
      <c r="A8" s="189" t="s">
        <v>35</v>
      </c>
      <c r="B8" s="190" t="s">
        <v>81</v>
      </c>
      <c r="C8" s="191" t="s">
        <v>30</v>
      </c>
      <c r="D8" s="25">
        <v>53</v>
      </c>
      <c r="E8" s="26">
        <v>456</v>
      </c>
      <c r="F8" s="193">
        <v>0.1162280701754386</v>
      </c>
      <c r="G8" s="25">
        <v>50</v>
      </c>
      <c r="H8" s="26">
        <v>485</v>
      </c>
      <c r="I8" s="193">
        <v>0.10309278350515463</v>
      </c>
      <c r="J8" s="25">
        <v>64</v>
      </c>
      <c r="K8" s="26">
        <v>448</v>
      </c>
      <c r="L8" s="193">
        <v>0.14285714285714285</v>
      </c>
      <c r="M8" s="25">
        <v>102</v>
      </c>
      <c r="N8" s="26">
        <v>691</v>
      </c>
      <c r="O8" s="192">
        <v>0.14761215629522431</v>
      </c>
      <c r="P8" s="25">
        <v>62</v>
      </c>
      <c r="Q8" s="26">
        <v>440</v>
      </c>
      <c r="R8" s="192">
        <v>0.1409090909090909</v>
      </c>
      <c r="S8" s="241"/>
      <c r="T8" s="241"/>
      <c r="U8" s="241"/>
      <c r="V8" s="241"/>
      <c r="AD8" s="6"/>
      <c r="AP8" s="4"/>
      <c r="BB8" s="4"/>
    </row>
    <row r="9" spans="1:54" x14ac:dyDescent="0.3">
      <c r="A9" s="174" t="s">
        <v>43</v>
      </c>
      <c r="B9" s="175" t="s">
        <v>92</v>
      </c>
      <c r="C9" s="176" t="s">
        <v>10</v>
      </c>
      <c r="D9" s="29">
        <v>10338</v>
      </c>
      <c r="E9" s="30">
        <v>17567</v>
      </c>
      <c r="F9" s="183">
        <v>0.58848978197757162</v>
      </c>
      <c r="G9" s="29">
        <v>11036</v>
      </c>
      <c r="H9" s="30">
        <v>18688</v>
      </c>
      <c r="I9" s="183">
        <v>0.59053938356164382</v>
      </c>
      <c r="J9" s="29">
        <v>11650</v>
      </c>
      <c r="K9" s="30">
        <v>20300</v>
      </c>
      <c r="L9" s="183">
        <v>0.57389162561576357</v>
      </c>
      <c r="M9" s="29">
        <v>11398</v>
      </c>
      <c r="N9" s="30">
        <v>20031</v>
      </c>
      <c r="O9" s="183">
        <v>0.56901802206579799</v>
      </c>
      <c r="P9" s="29">
        <v>6836</v>
      </c>
      <c r="Q9" s="30">
        <v>12780</v>
      </c>
      <c r="R9" s="183">
        <v>0.53489827856025041</v>
      </c>
    </row>
    <row r="10" spans="1:54" x14ac:dyDescent="0.3">
      <c r="A10" s="178" t="s">
        <v>43</v>
      </c>
      <c r="B10" s="179" t="s">
        <v>92</v>
      </c>
      <c r="C10" s="180" t="s">
        <v>52</v>
      </c>
      <c r="D10" s="7">
        <v>8129</v>
      </c>
      <c r="E10" s="181">
        <v>13340</v>
      </c>
      <c r="F10" s="182">
        <v>0.60937031484257875</v>
      </c>
      <c r="G10" s="7">
        <v>8167</v>
      </c>
      <c r="H10" s="181">
        <v>13794</v>
      </c>
      <c r="I10" s="182">
        <v>0.5920690155139916</v>
      </c>
      <c r="J10" s="7">
        <v>8508</v>
      </c>
      <c r="K10" s="181">
        <v>14646</v>
      </c>
      <c r="L10" s="182">
        <v>0.58090946333469884</v>
      </c>
      <c r="M10" s="7">
        <v>8659</v>
      </c>
      <c r="N10" s="181">
        <v>14902</v>
      </c>
      <c r="O10" s="182">
        <v>0.58106294457119845</v>
      </c>
      <c r="P10" s="7">
        <v>5052</v>
      </c>
      <c r="Q10" s="68">
        <v>9407</v>
      </c>
      <c r="R10" s="182">
        <v>0.53704687998299139</v>
      </c>
    </row>
    <row r="11" spans="1:54" s="96" customFormat="1" x14ac:dyDescent="0.3">
      <c r="A11" s="189" t="s">
        <v>43</v>
      </c>
      <c r="B11" s="200" t="s">
        <v>92</v>
      </c>
      <c r="C11" s="191" t="s">
        <v>73</v>
      </c>
      <c r="D11" s="7">
        <v>434</v>
      </c>
      <c r="E11" s="181">
        <v>883</v>
      </c>
      <c r="F11" s="264">
        <v>0.49150622876557193</v>
      </c>
      <c r="G11" s="7">
        <v>590</v>
      </c>
      <c r="H11" s="181">
        <v>1083</v>
      </c>
      <c r="I11" s="264">
        <v>0.54478301015697139</v>
      </c>
      <c r="J11" s="7">
        <v>687</v>
      </c>
      <c r="K11" s="181">
        <v>1248</v>
      </c>
      <c r="L11" s="264">
        <v>0.55048076923076927</v>
      </c>
      <c r="M11" s="7">
        <v>614</v>
      </c>
      <c r="N11" s="181">
        <v>1225</v>
      </c>
      <c r="O11" s="182">
        <v>0.50122448979591838</v>
      </c>
      <c r="P11" s="7">
        <v>364</v>
      </c>
      <c r="Q11" s="181">
        <v>772</v>
      </c>
      <c r="R11" s="182">
        <v>0.47150259067357514</v>
      </c>
      <c r="S11" s="241"/>
      <c r="T11" s="241"/>
      <c r="U11" s="241"/>
      <c r="V11" s="241"/>
    </row>
    <row r="12" spans="1:54" s="3" customFormat="1" x14ac:dyDescent="0.3">
      <c r="A12" s="184" t="s">
        <v>43</v>
      </c>
      <c r="B12" s="185" t="s">
        <v>92</v>
      </c>
      <c r="C12" s="186" t="s">
        <v>28</v>
      </c>
      <c r="D12" s="7">
        <v>312</v>
      </c>
      <c r="E12" s="181">
        <v>586</v>
      </c>
      <c r="F12" s="187">
        <v>0.53242320819112632</v>
      </c>
      <c r="G12" s="7">
        <v>381</v>
      </c>
      <c r="H12" s="181">
        <v>727</v>
      </c>
      <c r="I12" s="187">
        <v>0.52407152682255842</v>
      </c>
      <c r="J12" s="7">
        <v>454</v>
      </c>
      <c r="K12" s="181">
        <v>956</v>
      </c>
      <c r="L12" s="187">
        <v>0.47489539748953974</v>
      </c>
      <c r="M12" s="7">
        <v>465</v>
      </c>
      <c r="N12" s="181">
        <v>894</v>
      </c>
      <c r="O12" s="182">
        <v>0.52013422818791943</v>
      </c>
      <c r="P12" s="7">
        <v>305</v>
      </c>
      <c r="Q12" s="181">
        <v>651</v>
      </c>
      <c r="R12" s="182">
        <v>0.46850998463901689</v>
      </c>
      <c r="S12" s="241"/>
      <c r="T12" s="241"/>
      <c r="U12" s="241"/>
      <c r="V12" s="241"/>
      <c r="AD12" s="6"/>
      <c r="AP12" s="4"/>
      <c r="BB12" s="4"/>
    </row>
    <row r="13" spans="1:54" x14ac:dyDescent="0.3">
      <c r="A13" s="184" t="s">
        <v>43</v>
      </c>
      <c r="B13" s="185" t="s">
        <v>92</v>
      </c>
      <c r="C13" s="186" t="s">
        <v>29</v>
      </c>
      <c r="D13" s="54">
        <v>511</v>
      </c>
      <c r="E13" s="53">
        <v>1162</v>
      </c>
      <c r="F13" s="188">
        <v>0.43975903614457829</v>
      </c>
      <c r="G13" s="54">
        <v>676</v>
      </c>
      <c r="H13" s="53">
        <v>1231</v>
      </c>
      <c r="I13" s="188">
        <v>0.54914703493095041</v>
      </c>
      <c r="J13" s="54">
        <v>547</v>
      </c>
      <c r="K13" s="53">
        <v>1054</v>
      </c>
      <c r="L13" s="188">
        <v>0.51897533206831115</v>
      </c>
      <c r="M13" s="54">
        <v>487</v>
      </c>
      <c r="N13" s="53">
        <v>984</v>
      </c>
      <c r="O13" s="188">
        <v>0.49491869918699188</v>
      </c>
      <c r="P13" s="54">
        <v>347</v>
      </c>
      <c r="Q13" s="53">
        <v>674</v>
      </c>
      <c r="R13" s="188">
        <v>0.51483679525222548</v>
      </c>
    </row>
    <row r="14" spans="1:54" s="3" customFormat="1" ht="15" thickBot="1" x14ac:dyDescent="0.35">
      <c r="A14" s="189" t="s">
        <v>43</v>
      </c>
      <c r="B14" s="190" t="s">
        <v>92</v>
      </c>
      <c r="C14" s="191" t="s">
        <v>30</v>
      </c>
      <c r="D14" s="7">
        <v>952</v>
      </c>
      <c r="E14" s="181">
        <v>1596</v>
      </c>
      <c r="F14" s="187">
        <v>0.59649122807017541</v>
      </c>
      <c r="G14" s="7">
        <v>1222</v>
      </c>
      <c r="H14" s="181">
        <v>1853</v>
      </c>
      <c r="I14" s="187">
        <v>0.65947112790070161</v>
      </c>
      <c r="J14" s="7">
        <v>1454</v>
      </c>
      <c r="K14" s="181">
        <v>2396</v>
      </c>
      <c r="L14" s="187">
        <v>0.60684474123539234</v>
      </c>
      <c r="M14" s="25">
        <v>1173</v>
      </c>
      <c r="N14" s="26">
        <v>2026</v>
      </c>
      <c r="O14" s="192">
        <v>0.57897334649555776</v>
      </c>
      <c r="P14" s="25">
        <v>768</v>
      </c>
      <c r="Q14" s="26">
        <v>1276</v>
      </c>
      <c r="R14" s="192">
        <v>0.60188087774294674</v>
      </c>
      <c r="S14" s="241"/>
      <c r="T14" s="241"/>
      <c r="U14" s="241"/>
      <c r="V14" s="241"/>
      <c r="AD14" s="6"/>
      <c r="AP14" s="4"/>
      <c r="BB14" s="4"/>
    </row>
    <row r="15" spans="1:54" x14ac:dyDescent="0.3">
      <c r="A15" s="174" t="s">
        <v>36</v>
      </c>
      <c r="B15" s="175" t="s">
        <v>74</v>
      </c>
      <c r="C15" s="176" t="s">
        <v>10</v>
      </c>
      <c r="D15" s="27">
        <v>6100</v>
      </c>
      <c r="E15" s="28">
        <v>17089</v>
      </c>
      <c r="F15" s="177">
        <v>0.35695476622388672</v>
      </c>
      <c r="G15" s="27">
        <v>6395</v>
      </c>
      <c r="H15" s="28">
        <v>17430</v>
      </c>
      <c r="I15" s="177">
        <v>0.36689615605278258</v>
      </c>
      <c r="J15" s="27">
        <v>6828</v>
      </c>
      <c r="K15" s="28">
        <v>18557</v>
      </c>
      <c r="L15" s="177">
        <v>0.36794740529180364</v>
      </c>
      <c r="M15" s="29">
        <v>6655</v>
      </c>
      <c r="N15" s="30">
        <v>18909</v>
      </c>
      <c r="O15" s="183">
        <v>0.35194880744618967</v>
      </c>
      <c r="P15" s="29">
        <v>4178</v>
      </c>
      <c r="Q15" s="30">
        <v>12682</v>
      </c>
      <c r="R15" s="183">
        <v>0.32944330547232298</v>
      </c>
    </row>
    <row r="16" spans="1:54" x14ac:dyDescent="0.3">
      <c r="A16" s="178" t="s">
        <v>36</v>
      </c>
      <c r="B16" s="179" t="s">
        <v>74</v>
      </c>
      <c r="C16" s="180" t="s">
        <v>52</v>
      </c>
      <c r="D16" s="7">
        <v>4975</v>
      </c>
      <c r="E16" s="181">
        <v>12993</v>
      </c>
      <c r="F16" s="182">
        <v>0.38289848379896868</v>
      </c>
      <c r="G16" s="7">
        <v>4974</v>
      </c>
      <c r="H16" s="181">
        <v>13110</v>
      </c>
      <c r="I16" s="182">
        <v>0.37940503432494277</v>
      </c>
      <c r="J16" s="7">
        <v>5287</v>
      </c>
      <c r="K16" s="181">
        <v>13617</v>
      </c>
      <c r="L16" s="182">
        <v>0.38826466916354557</v>
      </c>
      <c r="M16" s="7">
        <v>5285</v>
      </c>
      <c r="N16" s="181">
        <v>14066</v>
      </c>
      <c r="O16" s="182">
        <v>0.37572870752168347</v>
      </c>
      <c r="P16" s="7">
        <v>3207</v>
      </c>
      <c r="Q16" s="68">
        <v>9313</v>
      </c>
      <c r="R16" s="182">
        <v>0.34435734994094275</v>
      </c>
    </row>
    <row r="17" spans="1:54" s="96" customFormat="1" x14ac:dyDescent="0.3">
      <c r="A17" s="189" t="s">
        <v>36</v>
      </c>
      <c r="B17" s="200" t="s">
        <v>74</v>
      </c>
      <c r="C17" s="191" t="s">
        <v>73</v>
      </c>
      <c r="D17" s="7">
        <v>240</v>
      </c>
      <c r="E17" s="181">
        <v>934</v>
      </c>
      <c r="F17" s="182">
        <v>0.2569593147751606</v>
      </c>
      <c r="G17" s="7">
        <v>265</v>
      </c>
      <c r="H17" s="181">
        <v>932</v>
      </c>
      <c r="I17" s="182">
        <v>0.28433476394849788</v>
      </c>
      <c r="J17" s="7">
        <v>322</v>
      </c>
      <c r="K17" s="181">
        <v>1073</v>
      </c>
      <c r="L17" s="182">
        <v>0.30009319664492079</v>
      </c>
      <c r="M17" s="7">
        <v>332</v>
      </c>
      <c r="N17" s="181">
        <v>1103</v>
      </c>
      <c r="O17" s="182">
        <v>0.30099728014505894</v>
      </c>
      <c r="P17" s="7">
        <v>196</v>
      </c>
      <c r="Q17" s="181">
        <v>717</v>
      </c>
      <c r="R17" s="182">
        <v>0.27336122733612273</v>
      </c>
      <c r="S17" s="241"/>
      <c r="T17" s="241"/>
      <c r="U17" s="241"/>
      <c r="V17" s="241"/>
    </row>
    <row r="18" spans="1:54" s="3" customFormat="1" x14ac:dyDescent="0.3">
      <c r="A18" s="184" t="s">
        <v>36</v>
      </c>
      <c r="B18" s="185" t="s">
        <v>74</v>
      </c>
      <c r="C18" s="186" t="s">
        <v>28</v>
      </c>
      <c r="D18" s="7">
        <v>184</v>
      </c>
      <c r="E18" s="181">
        <v>489</v>
      </c>
      <c r="F18" s="182">
        <v>0.37627811860940696</v>
      </c>
      <c r="G18" s="7">
        <v>270</v>
      </c>
      <c r="H18" s="181">
        <v>672</v>
      </c>
      <c r="I18" s="182">
        <v>0.4017857142857143</v>
      </c>
      <c r="J18" s="7">
        <v>301</v>
      </c>
      <c r="K18" s="181">
        <v>835</v>
      </c>
      <c r="L18" s="182">
        <v>0.36047904191616764</v>
      </c>
      <c r="M18" s="7">
        <v>288</v>
      </c>
      <c r="N18" s="181">
        <v>799</v>
      </c>
      <c r="O18" s="182">
        <v>0.36045056320400498</v>
      </c>
      <c r="P18" s="7">
        <v>178</v>
      </c>
      <c r="Q18" s="181">
        <v>623</v>
      </c>
      <c r="R18" s="182">
        <v>0.2857142857142857</v>
      </c>
      <c r="S18" s="241"/>
      <c r="T18" s="241"/>
      <c r="U18" s="241"/>
      <c r="V18" s="241"/>
      <c r="AD18" s="6"/>
      <c r="AP18" s="4"/>
      <c r="BB18" s="4"/>
    </row>
    <row r="19" spans="1:54" x14ac:dyDescent="0.3">
      <c r="A19" s="189" t="s">
        <v>36</v>
      </c>
      <c r="B19" s="190" t="s">
        <v>74</v>
      </c>
      <c r="C19" s="191" t="s">
        <v>29</v>
      </c>
      <c r="D19" s="54">
        <v>259</v>
      </c>
      <c r="E19" s="53">
        <v>1040</v>
      </c>
      <c r="F19" s="188">
        <v>0.24903846153846154</v>
      </c>
      <c r="G19" s="54">
        <v>338</v>
      </c>
      <c r="H19" s="53">
        <v>1133</v>
      </c>
      <c r="I19" s="188">
        <v>0.29832303618711387</v>
      </c>
      <c r="J19" s="54">
        <v>267</v>
      </c>
      <c r="K19" s="53">
        <v>1052</v>
      </c>
      <c r="L19" s="188">
        <v>0.25380228136882127</v>
      </c>
      <c r="M19" s="54">
        <v>254</v>
      </c>
      <c r="N19" s="53">
        <v>998</v>
      </c>
      <c r="O19" s="188">
        <v>0.25450901803607212</v>
      </c>
      <c r="P19" s="54">
        <v>197</v>
      </c>
      <c r="Q19" s="53">
        <v>696</v>
      </c>
      <c r="R19" s="188">
        <v>0.28304597701149425</v>
      </c>
    </row>
    <row r="20" spans="1:54" s="3" customFormat="1" ht="15" thickBot="1" x14ac:dyDescent="0.35">
      <c r="A20" s="184" t="s">
        <v>36</v>
      </c>
      <c r="B20" s="185" t="s">
        <v>74</v>
      </c>
      <c r="C20" s="186" t="s">
        <v>30</v>
      </c>
      <c r="D20" s="7">
        <v>442</v>
      </c>
      <c r="E20" s="181">
        <v>1633</v>
      </c>
      <c r="F20" s="182">
        <v>0.27066748315982853</v>
      </c>
      <c r="G20" s="7">
        <v>548</v>
      </c>
      <c r="H20" s="181">
        <v>1583</v>
      </c>
      <c r="I20" s="182">
        <v>0.34617814276689829</v>
      </c>
      <c r="J20" s="7">
        <v>651</v>
      </c>
      <c r="K20" s="181">
        <v>1980</v>
      </c>
      <c r="L20" s="182">
        <v>0.3287878787878788</v>
      </c>
      <c r="M20" s="25">
        <v>496</v>
      </c>
      <c r="N20" s="26">
        <v>1943</v>
      </c>
      <c r="O20" s="192">
        <v>0.25527534740092639</v>
      </c>
      <c r="P20" s="25">
        <v>400</v>
      </c>
      <c r="Q20" s="26">
        <v>1333</v>
      </c>
      <c r="R20" s="192">
        <v>0.30007501875468867</v>
      </c>
      <c r="S20" s="241"/>
      <c r="T20" s="241"/>
      <c r="U20" s="241"/>
      <c r="V20" s="241"/>
      <c r="AD20" s="6"/>
      <c r="AP20" s="4"/>
      <c r="BB20" s="4"/>
    </row>
    <row r="21" spans="1:54" s="3" customFormat="1" x14ac:dyDescent="0.3">
      <c r="A21" s="174" t="s">
        <v>41</v>
      </c>
      <c r="B21" s="194" t="s">
        <v>75</v>
      </c>
      <c r="C21" s="176" t="s">
        <v>10</v>
      </c>
      <c r="D21" s="27">
        <v>4489</v>
      </c>
      <c r="E21" s="28">
        <v>17089</v>
      </c>
      <c r="F21" s="177">
        <v>0.26268359763590615</v>
      </c>
      <c r="G21" s="27">
        <v>4933</v>
      </c>
      <c r="H21" s="28">
        <v>17430</v>
      </c>
      <c r="I21" s="177">
        <v>0.28301778542742401</v>
      </c>
      <c r="J21" s="27">
        <v>5139</v>
      </c>
      <c r="K21" s="28">
        <v>18557</v>
      </c>
      <c r="L21" s="177">
        <v>0.27693053834132675</v>
      </c>
      <c r="M21" s="29">
        <v>5353</v>
      </c>
      <c r="N21" s="30">
        <v>18909</v>
      </c>
      <c r="O21" s="183">
        <v>0.28309270717647683</v>
      </c>
      <c r="P21" s="29">
        <v>3705</v>
      </c>
      <c r="Q21" s="30">
        <v>12682</v>
      </c>
      <c r="R21" s="183">
        <v>0.29214634915628451</v>
      </c>
      <c r="S21" s="241"/>
      <c r="T21" s="241"/>
      <c r="U21" s="241"/>
      <c r="V21" s="241"/>
    </row>
    <row r="22" spans="1:54" s="3" customFormat="1" x14ac:dyDescent="0.3">
      <c r="A22" s="195" t="s">
        <v>41</v>
      </c>
      <c r="B22" s="196" t="s">
        <v>75</v>
      </c>
      <c r="C22" s="180" t="s">
        <v>52</v>
      </c>
      <c r="D22" s="7">
        <v>3297</v>
      </c>
      <c r="E22" s="181">
        <v>12993</v>
      </c>
      <c r="F22" s="182">
        <v>0.25375202031863309</v>
      </c>
      <c r="G22" s="7">
        <v>3633</v>
      </c>
      <c r="H22" s="181">
        <v>13110</v>
      </c>
      <c r="I22" s="182">
        <v>0.277116704805492</v>
      </c>
      <c r="J22" s="7">
        <v>3605</v>
      </c>
      <c r="K22" s="181">
        <v>13617</v>
      </c>
      <c r="L22" s="182">
        <v>0.26474260116031434</v>
      </c>
      <c r="M22" s="7">
        <v>3876</v>
      </c>
      <c r="N22" s="181">
        <v>14066</v>
      </c>
      <c r="O22" s="182">
        <v>0.2755580833214844</v>
      </c>
      <c r="P22" s="7">
        <v>2699</v>
      </c>
      <c r="Q22" s="181">
        <v>9313</v>
      </c>
      <c r="R22" s="182">
        <v>0.28980994309030389</v>
      </c>
      <c r="S22" s="241"/>
      <c r="T22" s="241"/>
      <c r="U22" s="241"/>
      <c r="V22" s="241"/>
    </row>
    <row r="23" spans="1:54" s="96" customFormat="1" x14ac:dyDescent="0.3">
      <c r="A23" s="230" t="s">
        <v>41</v>
      </c>
      <c r="B23" s="231" t="s">
        <v>75</v>
      </c>
      <c r="C23" s="191" t="s">
        <v>73</v>
      </c>
      <c r="D23" s="7">
        <v>223</v>
      </c>
      <c r="E23" s="181">
        <v>934</v>
      </c>
      <c r="F23" s="182">
        <v>0.23875802997858672</v>
      </c>
      <c r="G23" s="7">
        <v>301</v>
      </c>
      <c r="H23" s="181">
        <v>932</v>
      </c>
      <c r="I23" s="182">
        <v>0.32296137339055792</v>
      </c>
      <c r="J23" s="7">
        <v>390</v>
      </c>
      <c r="K23" s="181">
        <v>1073</v>
      </c>
      <c r="L23" s="182">
        <v>0.36346691519105312</v>
      </c>
      <c r="M23" s="7">
        <v>369</v>
      </c>
      <c r="N23" s="181">
        <v>1103</v>
      </c>
      <c r="O23" s="182">
        <v>0.33454215775158658</v>
      </c>
      <c r="P23" s="7">
        <v>243</v>
      </c>
      <c r="Q23" s="181">
        <v>717</v>
      </c>
      <c r="R23" s="182">
        <v>0.33891213389121339</v>
      </c>
      <c r="S23" s="241"/>
      <c r="T23" s="241"/>
      <c r="U23" s="241"/>
      <c r="V23" s="241"/>
    </row>
    <row r="24" spans="1:54" s="3" customFormat="1" x14ac:dyDescent="0.3">
      <c r="A24" s="184" t="s">
        <v>41</v>
      </c>
      <c r="B24" s="185" t="s">
        <v>75</v>
      </c>
      <c r="C24" s="186" t="s">
        <v>28</v>
      </c>
      <c r="D24" s="7">
        <v>127</v>
      </c>
      <c r="E24" s="181">
        <v>489</v>
      </c>
      <c r="F24" s="182">
        <v>0.25971370143149286</v>
      </c>
      <c r="G24" s="7">
        <v>178</v>
      </c>
      <c r="H24" s="181">
        <v>672</v>
      </c>
      <c r="I24" s="182">
        <v>0.26488095238095238</v>
      </c>
      <c r="J24" s="7">
        <v>292</v>
      </c>
      <c r="K24" s="181">
        <v>835</v>
      </c>
      <c r="L24" s="182">
        <v>0.34970059880239523</v>
      </c>
      <c r="M24" s="7">
        <v>260</v>
      </c>
      <c r="N24" s="181">
        <v>799</v>
      </c>
      <c r="O24" s="182">
        <v>0.32540675844806005</v>
      </c>
      <c r="P24" s="7">
        <v>202</v>
      </c>
      <c r="Q24" s="181">
        <v>623</v>
      </c>
      <c r="R24" s="182">
        <v>0.32423756019261635</v>
      </c>
      <c r="S24" s="241"/>
      <c r="T24" s="241"/>
      <c r="U24" s="241"/>
      <c r="V24" s="241"/>
      <c r="AD24" s="6"/>
      <c r="AP24" s="4"/>
      <c r="BB24" s="4"/>
    </row>
    <row r="25" spans="1:54" s="3" customFormat="1" x14ac:dyDescent="0.3">
      <c r="A25" s="178" t="s">
        <v>41</v>
      </c>
      <c r="B25" s="197" t="s">
        <v>75</v>
      </c>
      <c r="C25" s="180" t="s">
        <v>29</v>
      </c>
      <c r="D25" s="54">
        <v>318</v>
      </c>
      <c r="E25" s="53">
        <v>1040</v>
      </c>
      <c r="F25" s="188">
        <v>0.30576923076923079</v>
      </c>
      <c r="G25" s="54">
        <v>343</v>
      </c>
      <c r="H25" s="53">
        <v>1133</v>
      </c>
      <c r="I25" s="188">
        <v>0.30273609885260372</v>
      </c>
      <c r="J25" s="54">
        <v>286</v>
      </c>
      <c r="K25" s="53">
        <v>1052</v>
      </c>
      <c r="L25" s="188">
        <v>0.27186311787072243</v>
      </c>
      <c r="M25" s="54">
        <v>296</v>
      </c>
      <c r="N25" s="53">
        <v>998</v>
      </c>
      <c r="O25" s="188">
        <v>0.29659318637274551</v>
      </c>
      <c r="P25" s="54">
        <v>194</v>
      </c>
      <c r="Q25" s="53">
        <v>696</v>
      </c>
      <c r="R25" s="188">
        <v>0.27873563218390807</v>
      </c>
      <c r="S25" s="241"/>
      <c r="T25" s="241"/>
      <c r="U25" s="241"/>
      <c r="V25" s="241"/>
    </row>
    <row r="26" spans="1:54" s="3" customFormat="1" ht="15" thickBot="1" x14ac:dyDescent="0.35">
      <c r="A26" s="198" t="s">
        <v>41</v>
      </c>
      <c r="B26" s="199" t="s">
        <v>75</v>
      </c>
      <c r="C26" s="186" t="s">
        <v>30</v>
      </c>
      <c r="D26" s="7">
        <v>524</v>
      </c>
      <c r="E26" s="181">
        <v>1633</v>
      </c>
      <c r="F26" s="182">
        <v>0.32088181261481935</v>
      </c>
      <c r="G26" s="7">
        <v>478</v>
      </c>
      <c r="H26" s="181">
        <v>1583</v>
      </c>
      <c r="I26" s="182">
        <v>0.30195830701200255</v>
      </c>
      <c r="J26" s="7">
        <v>566</v>
      </c>
      <c r="K26" s="181">
        <v>1980</v>
      </c>
      <c r="L26" s="182">
        <v>0.28585858585858587</v>
      </c>
      <c r="M26" s="25">
        <v>552</v>
      </c>
      <c r="N26" s="26">
        <v>1943</v>
      </c>
      <c r="O26" s="192">
        <v>0.28409675759135355</v>
      </c>
      <c r="P26" s="25">
        <v>367</v>
      </c>
      <c r="Q26" s="26">
        <v>1333</v>
      </c>
      <c r="R26" s="192">
        <v>0.27531882970742688</v>
      </c>
      <c r="S26" s="241"/>
      <c r="T26" s="241"/>
      <c r="U26" s="241"/>
      <c r="V26" s="241"/>
      <c r="AD26" s="6"/>
      <c r="AP26" s="4"/>
      <c r="BB26" s="4"/>
    </row>
    <row r="27" spans="1:54" s="3" customFormat="1" x14ac:dyDescent="0.3">
      <c r="A27" s="174" t="s">
        <v>37</v>
      </c>
      <c r="B27" s="194" t="s">
        <v>76</v>
      </c>
      <c r="C27" s="176" t="s">
        <v>10</v>
      </c>
      <c r="D27" s="27">
        <v>6437</v>
      </c>
      <c r="E27" s="28">
        <v>17089</v>
      </c>
      <c r="F27" s="177">
        <v>0.3766750541283867</v>
      </c>
      <c r="G27" s="27">
        <v>6052</v>
      </c>
      <c r="H27" s="28">
        <v>17430</v>
      </c>
      <c r="I27" s="177">
        <v>0.3472174411933448</v>
      </c>
      <c r="J27" s="27">
        <v>6536</v>
      </c>
      <c r="K27" s="28">
        <v>18557</v>
      </c>
      <c r="L27" s="177">
        <v>0.35221210324944763</v>
      </c>
      <c r="M27" s="29">
        <v>6821</v>
      </c>
      <c r="N27" s="30">
        <v>18909</v>
      </c>
      <c r="O27" s="183">
        <v>0.36072769580622982</v>
      </c>
      <c r="P27" s="29">
        <v>4799</v>
      </c>
      <c r="Q27" s="30">
        <v>12682</v>
      </c>
      <c r="R27" s="183">
        <v>0.37841034537139251</v>
      </c>
      <c r="S27" s="241"/>
      <c r="T27" s="241"/>
      <c r="U27" s="241"/>
      <c r="V27" s="241"/>
    </row>
    <row r="28" spans="1:54" s="3" customFormat="1" x14ac:dyDescent="0.3">
      <c r="A28" s="178" t="s">
        <v>37</v>
      </c>
      <c r="B28" s="197" t="s">
        <v>76</v>
      </c>
      <c r="C28" s="180" t="s">
        <v>52</v>
      </c>
      <c r="D28" s="7">
        <v>4673</v>
      </c>
      <c r="E28" s="181">
        <v>12993</v>
      </c>
      <c r="F28" s="182">
        <v>0.35965519895328252</v>
      </c>
      <c r="G28" s="7">
        <v>4470</v>
      </c>
      <c r="H28" s="181">
        <v>13110</v>
      </c>
      <c r="I28" s="182">
        <v>0.34096109839816935</v>
      </c>
      <c r="J28" s="7">
        <v>4689</v>
      </c>
      <c r="K28" s="181">
        <v>13617</v>
      </c>
      <c r="L28" s="182">
        <v>0.34434897554527427</v>
      </c>
      <c r="M28" s="7">
        <v>4843</v>
      </c>
      <c r="N28" s="181">
        <v>14066</v>
      </c>
      <c r="O28" s="182">
        <v>0.34430541731835634</v>
      </c>
      <c r="P28" s="7">
        <v>3407</v>
      </c>
      <c r="Q28" s="181">
        <v>9313</v>
      </c>
      <c r="R28" s="182">
        <v>0.36583270696875336</v>
      </c>
      <c r="S28" s="241"/>
      <c r="T28" s="241"/>
      <c r="U28" s="241"/>
      <c r="V28" s="241"/>
    </row>
    <row r="29" spans="1:54" s="96" customFormat="1" x14ac:dyDescent="0.3">
      <c r="A29" s="189" t="s">
        <v>37</v>
      </c>
      <c r="B29" s="200" t="s">
        <v>76</v>
      </c>
      <c r="C29" s="191" t="s">
        <v>73</v>
      </c>
      <c r="D29" s="7">
        <v>461</v>
      </c>
      <c r="E29" s="181">
        <v>934</v>
      </c>
      <c r="F29" s="182">
        <v>0.49357601713062099</v>
      </c>
      <c r="G29" s="7">
        <v>358</v>
      </c>
      <c r="H29" s="181">
        <v>932</v>
      </c>
      <c r="I29" s="182">
        <v>0.38412017167381973</v>
      </c>
      <c r="J29" s="7">
        <v>351</v>
      </c>
      <c r="K29" s="181">
        <v>1073</v>
      </c>
      <c r="L29" s="182">
        <v>0.32712022367194782</v>
      </c>
      <c r="M29" s="7">
        <v>400</v>
      </c>
      <c r="N29" s="181">
        <v>1103</v>
      </c>
      <c r="O29" s="182">
        <v>0.36264732547597461</v>
      </c>
      <c r="P29" s="7">
        <v>278</v>
      </c>
      <c r="Q29" s="181">
        <v>717</v>
      </c>
      <c r="R29" s="182">
        <v>0.38772663877266389</v>
      </c>
      <c r="S29" s="241"/>
      <c r="T29" s="241"/>
      <c r="U29" s="241"/>
      <c r="V29" s="241"/>
    </row>
    <row r="30" spans="1:54" s="3" customFormat="1" x14ac:dyDescent="0.3">
      <c r="A30" s="184" t="s">
        <v>37</v>
      </c>
      <c r="B30" s="185" t="s">
        <v>76</v>
      </c>
      <c r="C30" s="186" t="s">
        <v>28</v>
      </c>
      <c r="D30" s="7">
        <v>177</v>
      </c>
      <c r="E30" s="181">
        <v>489</v>
      </c>
      <c r="F30" s="182">
        <v>0.3619631901840491</v>
      </c>
      <c r="G30" s="7">
        <v>224</v>
      </c>
      <c r="H30" s="181">
        <v>672</v>
      </c>
      <c r="I30" s="182">
        <v>0.33333333333333331</v>
      </c>
      <c r="J30" s="7">
        <v>242</v>
      </c>
      <c r="K30" s="181">
        <v>835</v>
      </c>
      <c r="L30" s="182">
        <v>0.28982035928143712</v>
      </c>
      <c r="M30" s="7">
        <v>249</v>
      </c>
      <c r="N30" s="181">
        <v>799</v>
      </c>
      <c r="O30" s="182">
        <v>0.311639549436796</v>
      </c>
      <c r="P30" s="7">
        <v>243</v>
      </c>
      <c r="Q30" s="181">
        <v>623</v>
      </c>
      <c r="R30" s="182">
        <v>0.3900481540930979</v>
      </c>
      <c r="S30" s="241"/>
      <c r="T30" s="241"/>
      <c r="U30" s="241"/>
      <c r="V30" s="241"/>
      <c r="AD30" s="6"/>
      <c r="AP30" s="4"/>
      <c r="BB30" s="4"/>
    </row>
    <row r="31" spans="1:54" s="3" customFormat="1" x14ac:dyDescent="0.3">
      <c r="A31" s="189" t="s">
        <v>37</v>
      </c>
      <c r="B31" s="200" t="s">
        <v>76</v>
      </c>
      <c r="C31" s="191" t="s">
        <v>29</v>
      </c>
      <c r="D31" s="53">
        <v>463</v>
      </c>
      <c r="E31" s="53">
        <v>1040</v>
      </c>
      <c r="F31" s="188">
        <v>0.44519230769230766</v>
      </c>
      <c r="G31" s="53">
        <v>450</v>
      </c>
      <c r="H31" s="53">
        <v>1133</v>
      </c>
      <c r="I31" s="188">
        <v>0.3971756398940865</v>
      </c>
      <c r="J31" s="53">
        <v>498</v>
      </c>
      <c r="K31" s="53">
        <v>1052</v>
      </c>
      <c r="L31" s="188">
        <v>0.47338403041825095</v>
      </c>
      <c r="M31" s="54">
        <v>446</v>
      </c>
      <c r="N31" s="53">
        <v>998</v>
      </c>
      <c r="O31" s="188">
        <v>0.4468937875751503</v>
      </c>
      <c r="P31" s="54">
        <v>305</v>
      </c>
      <c r="Q31" s="53">
        <v>696</v>
      </c>
      <c r="R31" s="188">
        <v>0.43821839080459768</v>
      </c>
      <c r="S31" s="241"/>
      <c r="T31" s="241"/>
      <c r="U31" s="241"/>
      <c r="V31" s="241"/>
    </row>
    <row r="32" spans="1:54" s="3" customFormat="1" ht="15" thickBot="1" x14ac:dyDescent="0.35">
      <c r="A32" s="184" t="s">
        <v>37</v>
      </c>
      <c r="B32" s="185" t="s">
        <v>76</v>
      </c>
      <c r="C32" s="186" t="s">
        <v>30</v>
      </c>
      <c r="D32" s="7">
        <v>663</v>
      </c>
      <c r="E32" s="181">
        <v>1633</v>
      </c>
      <c r="F32" s="182">
        <v>0.40600122473974282</v>
      </c>
      <c r="G32" s="7">
        <v>550</v>
      </c>
      <c r="H32" s="181">
        <v>1583</v>
      </c>
      <c r="I32" s="182">
        <v>0.3474415666456096</v>
      </c>
      <c r="J32" s="7">
        <v>756</v>
      </c>
      <c r="K32" s="181">
        <v>1980</v>
      </c>
      <c r="L32" s="182">
        <v>0.38181818181818183</v>
      </c>
      <c r="M32" s="25">
        <v>883</v>
      </c>
      <c r="N32" s="26">
        <v>1943</v>
      </c>
      <c r="O32" s="192">
        <v>0.45445187853834279</v>
      </c>
      <c r="P32" s="25">
        <v>566</v>
      </c>
      <c r="Q32" s="26">
        <v>1333</v>
      </c>
      <c r="R32" s="192">
        <v>0.42460615153788445</v>
      </c>
      <c r="S32" s="241"/>
      <c r="T32" s="241"/>
      <c r="U32" s="241"/>
      <c r="V32" s="241"/>
      <c r="AD32" s="6"/>
      <c r="AP32" s="4"/>
      <c r="BB32" s="4"/>
    </row>
    <row r="33" spans="1:54" x14ac:dyDescent="0.3">
      <c r="A33" s="174" t="s">
        <v>38</v>
      </c>
      <c r="B33" s="194" t="s">
        <v>82</v>
      </c>
      <c r="C33" s="176" t="s">
        <v>10</v>
      </c>
      <c r="D33" s="27">
        <v>1250</v>
      </c>
      <c r="E33" s="28">
        <v>18498</v>
      </c>
      <c r="F33" s="177">
        <v>6.7574872959238794E-2</v>
      </c>
      <c r="G33" s="27">
        <v>1200</v>
      </c>
      <c r="H33" s="28">
        <v>18820</v>
      </c>
      <c r="I33" s="177">
        <v>6.3761955366631207E-2</v>
      </c>
      <c r="J33" s="27">
        <v>1211</v>
      </c>
      <c r="K33" s="28">
        <v>19929</v>
      </c>
      <c r="L33" s="177">
        <v>6.0765718299964903E-2</v>
      </c>
      <c r="M33" s="27">
        <v>1212</v>
      </c>
      <c r="N33" s="28">
        <v>20324</v>
      </c>
      <c r="O33" s="177">
        <v>5.9633930328675498E-2</v>
      </c>
      <c r="P33" s="27">
        <v>945</v>
      </c>
      <c r="Q33" s="28">
        <v>13744</v>
      </c>
      <c r="R33" s="177">
        <v>6.8757275902211895E-2</v>
      </c>
    </row>
    <row r="34" spans="1:54" x14ac:dyDescent="0.3">
      <c r="A34" s="178" t="s">
        <v>38</v>
      </c>
      <c r="B34" s="197" t="s">
        <v>82</v>
      </c>
      <c r="C34" s="180" t="s">
        <v>52</v>
      </c>
      <c r="D34" s="7">
        <v>888</v>
      </c>
      <c r="E34" s="181">
        <v>14004</v>
      </c>
      <c r="F34" s="182">
        <v>6.3410454155955448E-2</v>
      </c>
      <c r="G34" s="7">
        <v>833</v>
      </c>
      <c r="H34" s="181">
        <v>14081</v>
      </c>
      <c r="I34" s="182">
        <v>5.9157730274838435E-2</v>
      </c>
      <c r="J34" s="7">
        <v>835</v>
      </c>
      <c r="K34" s="181">
        <v>14578</v>
      </c>
      <c r="L34" s="182">
        <v>5.7278090273014129E-2</v>
      </c>
      <c r="M34" s="7">
        <v>839</v>
      </c>
      <c r="N34" s="181">
        <v>15072</v>
      </c>
      <c r="O34" s="182">
        <v>5.5666135881104035E-2</v>
      </c>
      <c r="P34" s="7">
        <v>631</v>
      </c>
      <c r="Q34" s="181">
        <v>10029</v>
      </c>
      <c r="R34" s="182">
        <v>6.2917539136504136E-2</v>
      </c>
    </row>
    <row r="35" spans="1:54" s="96" customFormat="1" x14ac:dyDescent="0.3">
      <c r="A35" s="189" t="s">
        <v>38</v>
      </c>
      <c r="B35" s="200" t="s">
        <v>82</v>
      </c>
      <c r="C35" s="191" t="s">
        <v>73</v>
      </c>
      <c r="D35" s="7">
        <v>72</v>
      </c>
      <c r="E35" s="181">
        <v>1013</v>
      </c>
      <c r="F35" s="264">
        <v>7.1076011846001999E-2</v>
      </c>
      <c r="G35" s="7">
        <v>65</v>
      </c>
      <c r="H35" s="181">
        <v>1013</v>
      </c>
      <c r="I35" s="264">
        <v>6.4165844027640695E-2</v>
      </c>
      <c r="J35" s="7">
        <v>75</v>
      </c>
      <c r="K35" s="181">
        <v>1163</v>
      </c>
      <c r="L35" s="264">
        <v>6.4488392089423904E-2</v>
      </c>
      <c r="M35" s="7">
        <v>73</v>
      </c>
      <c r="N35" s="181">
        <v>1186</v>
      </c>
      <c r="O35" s="182">
        <v>6.1551433389544698E-2</v>
      </c>
      <c r="P35" s="7">
        <v>53</v>
      </c>
      <c r="Q35" s="181">
        <v>776</v>
      </c>
      <c r="R35" s="182">
        <v>6.82989690721649E-2</v>
      </c>
      <c r="S35" s="241"/>
      <c r="T35" s="241"/>
      <c r="U35" s="241"/>
      <c r="V35" s="241"/>
    </row>
    <row r="36" spans="1:54" s="3" customFormat="1" x14ac:dyDescent="0.3">
      <c r="A36" s="184" t="s">
        <v>38</v>
      </c>
      <c r="B36" s="185" t="s">
        <v>82</v>
      </c>
      <c r="C36" s="186" t="s">
        <v>28</v>
      </c>
      <c r="D36" s="7">
        <v>37</v>
      </c>
      <c r="E36" s="181">
        <v>528</v>
      </c>
      <c r="F36" s="187">
        <v>7.0075757575757597E-2</v>
      </c>
      <c r="G36" s="7">
        <v>45</v>
      </c>
      <c r="H36" s="181">
        <v>723</v>
      </c>
      <c r="I36" s="187">
        <v>6.2240663900414897E-2</v>
      </c>
      <c r="J36" s="7">
        <v>35</v>
      </c>
      <c r="K36" s="181">
        <v>875</v>
      </c>
      <c r="L36" s="187">
        <v>0.04</v>
      </c>
      <c r="M36" s="7">
        <v>38</v>
      </c>
      <c r="N36" s="181">
        <v>843</v>
      </c>
      <c r="O36" s="182">
        <v>4.5077105575326203E-2</v>
      </c>
      <c r="P36" s="7">
        <v>48</v>
      </c>
      <c r="Q36" s="181">
        <v>677</v>
      </c>
      <c r="R36" s="182">
        <v>7.0901033973412103E-2</v>
      </c>
      <c r="S36" s="241"/>
      <c r="T36" s="241"/>
      <c r="U36" s="241"/>
      <c r="V36" s="241"/>
      <c r="AD36" s="6"/>
      <c r="AP36" s="4"/>
      <c r="BB36" s="4"/>
    </row>
    <row r="37" spans="1:54" x14ac:dyDescent="0.3">
      <c r="A37" s="189" t="s">
        <v>38</v>
      </c>
      <c r="B37" s="200" t="s">
        <v>82</v>
      </c>
      <c r="C37" s="191" t="s">
        <v>29</v>
      </c>
      <c r="D37" s="54">
        <v>117</v>
      </c>
      <c r="E37" s="53">
        <v>1170</v>
      </c>
      <c r="F37" s="188">
        <v>0.1</v>
      </c>
      <c r="G37" s="54">
        <v>118</v>
      </c>
      <c r="H37" s="53">
        <v>1261</v>
      </c>
      <c r="I37" s="188">
        <v>9.3576526566217302E-2</v>
      </c>
      <c r="J37" s="54">
        <v>109</v>
      </c>
      <c r="K37" s="53">
        <v>1168</v>
      </c>
      <c r="L37" s="188">
        <v>9.3321917808219204E-2</v>
      </c>
      <c r="M37" s="54">
        <v>94</v>
      </c>
      <c r="N37" s="53">
        <v>1101</v>
      </c>
      <c r="O37" s="188">
        <v>8.5376930063578604E-2</v>
      </c>
      <c r="P37" s="54">
        <v>85</v>
      </c>
      <c r="Q37" s="53">
        <v>790</v>
      </c>
      <c r="R37" s="188">
        <v>0.107594936708861</v>
      </c>
    </row>
    <row r="38" spans="1:54" s="3" customFormat="1" ht="15" thickBot="1" x14ac:dyDescent="0.35">
      <c r="A38" s="184" t="s">
        <v>38</v>
      </c>
      <c r="B38" s="185" t="s">
        <v>82</v>
      </c>
      <c r="C38" s="186" t="s">
        <v>30</v>
      </c>
      <c r="D38" s="7">
        <v>136</v>
      </c>
      <c r="E38" s="181">
        <v>1783</v>
      </c>
      <c r="F38" s="187">
        <v>7.6275939427930498E-2</v>
      </c>
      <c r="G38" s="7">
        <v>139</v>
      </c>
      <c r="H38" s="181">
        <v>1742</v>
      </c>
      <c r="I38" s="187">
        <v>7.97933409873708E-2</v>
      </c>
      <c r="J38" s="7">
        <v>157</v>
      </c>
      <c r="K38" s="181">
        <v>2145</v>
      </c>
      <c r="L38" s="187">
        <v>7.3193473193473205E-2</v>
      </c>
      <c r="M38" s="7">
        <v>168</v>
      </c>
      <c r="N38" s="181">
        <v>2122</v>
      </c>
      <c r="O38" s="182">
        <v>7.9170593779453402E-2</v>
      </c>
      <c r="P38" s="7">
        <v>128</v>
      </c>
      <c r="Q38" s="181">
        <v>1472</v>
      </c>
      <c r="R38" s="182">
        <v>8.6956521739130405E-2</v>
      </c>
      <c r="S38" s="241"/>
      <c r="T38" s="241"/>
      <c r="U38" s="241"/>
      <c r="V38" s="241"/>
      <c r="AD38" s="6"/>
      <c r="AP38" s="4"/>
      <c r="BB38" s="4"/>
    </row>
    <row r="39" spans="1:54" s="3" customFormat="1" x14ac:dyDescent="0.3">
      <c r="A39" s="174" t="s">
        <v>39</v>
      </c>
      <c r="B39" s="194" t="s">
        <v>16</v>
      </c>
      <c r="C39" s="176" t="s">
        <v>10</v>
      </c>
      <c r="D39" s="27">
        <v>3453</v>
      </c>
      <c r="E39" s="28">
        <v>5700</v>
      </c>
      <c r="F39" s="177">
        <v>0.60578947368421054</v>
      </c>
      <c r="G39" s="27">
        <v>3300</v>
      </c>
      <c r="H39" s="28">
        <v>5406</v>
      </c>
      <c r="I39" s="177">
        <v>0.61043285238623757</v>
      </c>
      <c r="J39" s="27">
        <v>3634</v>
      </c>
      <c r="K39" s="28">
        <v>5674</v>
      </c>
      <c r="L39" s="177">
        <v>0.64049999999999996</v>
      </c>
      <c r="M39" s="27">
        <v>3926</v>
      </c>
      <c r="N39" s="28">
        <v>6104</v>
      </c>
      <c r="O39" s="177">
        <v>0.64318479699999997</v>
      </c>
      <c r="P39" s="27">
        <v>2391</v>
      </c>
      <c r="Q39" s="28">
        <v>3836</v>
      </c>
      <c r="R39" s="177">
        <v>0.62330552699999997</v>
      </c>
      <c r="S39" s="241"/>
      <c r="T39" s="241"/>
      <c r="U39" s="241"/>
      <c r="V39" s="241"/>
    </row>
    <row r="40" spans="1:54" s="3" customFormat="1" x14ac:dyDescent="0.3">
      <c r="A40" s="178" t="s">
        <v>39</v>
      </c>
      <c r="B40" s="197" t="s">
        <v>16</v>
      </c>
      <c r="C40" s="180" t="s">
        <v>52</v>
      </c>
      <c r="D40" s="29">
        <v>2308</v>
      </c>
      <c r="E40" s="30">
        <v>3974</v>
      </c>
      <c r="F40" s="183">
        <v>0.58077503774534478</v>
      </c>
      <c r="G40" s="29">
        <v>2198</v>
      </c>
      <c r="H40" s="30">
        <v>3762</v>
      </c>
      <c r="I40" s="183">
        <v>0.58426368952684737</v>
      </c>
      <c r="J40" s="29">
        <v>2271</v>
      </c>
      <c r="K40" s="30">
        <v>3804</v>
      </c>
      <c r="L40" s="183">
        <v>0.59700315457413244</v>
      </c>
      <c r="M40" s="29">
        <v>2610</v>
      </c>
      <c r="N40" s="30">
        <v>4180</v>
      </c>
      <c r="O40" s="183">
        <v>0.62440191387559807</v>
      </c>
      <c r="P40" s="29">
        <v>1615</v>
      </c>
      <c r="Q40" s="30">
        <v>2604</v>
      </c>
      <c r="R40" s="183">
        <v>0.62019969278033793</v>
      </c>
      <c r="S40" s="241"/>
      <c r="T40" s="241"/>
      <c r="U40" s="241"/>
      <c r="V40" s="241"/>
    </row>
    <row r="41" spans="1:54" s="96" customFormat="1" x14ac:dyDescent="0.3">
      <c r="A41" s="189" t="s">
        <v>39</v>
      </c>
      <c r="B41" s="200" t="s">
        <v>16</v>
      </c>
      <c r="C41" s="191" t="s">
        <v>73</v>
      </c>
      <c r="D41" s="29">
        <v>268</v>
      </c>
      <c r="E41" s="30">
        <v>427</v>
      </c>
      <c r="F41" s="263">
        <v>0.62763466000000001</v>
      </c>
      <c r="G41" s="29">
        <v>269</v>
      </c>
      <c r="H41" s="30">
        <v>388</v>
      </c>
      <c r="I41" s="263">
        <v>0.69329896899999999</v>
      </c>
      <c r="J41" s="29">
        <v>330</v>
      </c>
      <c r="K41" s="30">
        <v>410</v>
      </c>
      <c r="L41" s="263">
        <v>0.80487804900000004</v>
      </c>
      <c r="M41" s="29">
        <v>301</v>
      </c>
      <c r="N41" s="30">
        <v>416</v>
      </c>
      <c r="O41" s="183">
        <v>0.72355769199999997</v>
      </c>
      <c r="P41" s="29">
        <v>159</v>
      </c>
      <c r="Q41" s="30">
        <v>233</v>
      </c>
      <c r="R41" s="183">
        <v>0.68240343400000003</v>
      </c>
      <c r="S41" s="241"/>
      <c r="T41" s="241"/>
      <c r="U41" s="241"/>
      <c r="V41" s="241"/>
    </row>
    <row r="42" spans="1:54" s="3" customFormat="1" x14ac:dyDescent="0.3">
      <c r="A42" s="184" t="s">
        <v>39</v>
      </c>
      <c r="B42" s="185" t="s">
        <v>16</v>
      </c>
      <c r="C42" s="186" t="s">
        <v>28</v>
      </c>
      <c r="D42" s="7">
        <v>76</v>
      </c>
      <c r="E42" s="181">
        <v>113</v>
      </c>
      <c r="F42" s="187">
        <v>0.67259999999999998</v>
      </c>
      <c r="G42" s="7">
        <v>100</v>
      </c>
      <c r="H42" s="181">
        <v>153</v>
      </c>
      <c r="I42" s="187">
        <v>0.65359999999999996</v>
      </c>
      <c r="J42" s="7">
        <v>131</v>
      </c>
      <c r="K42" s="181">
        <v>167</v>
      </c>
      <c r="L42" s="187">
        <v>0.78439999999999999</v>
      </c>
      <c r="M42" s="7">
        <v>155</v>
      </c>
      <c r="N42" s="181">
        <v>197</v>
      </c>
      <c r="O42" s="182">
        <v>0.78680203100000001</v>
      </c>
      <c r="P42" s="7">
        <v>108</v>
      </c>
      <c r="Q42" s="181">
        <v>167</v>
      </c>
      <c r="R42" s="182">
        <v>0.64670658700000005</v>
      </c>
      <c r="S42" s="241"/>
      <c r="T42" s="241"/>
      <c r="U42" s="241"/>
      <c r="V42" s="241"/>
      <c r="AD42" s="6"/>
      <c r="AP42" s="4"/>
      <c r="BB42" s="4"/>
    </row>
    <row r="43" spans="1:54" s="3" customFormat="1" x14ac:dyDescent="0.3">
      <c r="A43" s="189" t="s">
        <v>39</v>
      </c>
      <c r="B43" s="200" t="s">
        <v>16</v>
      </c>
      <c r="C43" s="191" t="s">
        <v>29</v>
      </c>
      <c r="D43" s="54">
        <v>246</v>
      </c>
      <c r="E43" s="53">
        <v>392</v>
      </c>
      <c r="F43" s="188">
        <v>0.62755102040816324</v>
      </c>
      <c r="G43" s="54">
        <v>277</v>
      </c>
      <c r="H43" s="53">
        <v>426</v>
      </c>
      <c r="I43" s="188">
        <v>0.65023474178403751</v>
      </c>
      <c r="J43" s="54">
        <v>304</v>
      </c>
      <c r="K43" s="53">
        <v>484</v>
      </c>
      <c r="L43" s="188">
        <v>0.62809999999999999</v>
      </c>
      <c r="M43" s="54">
        <v>276</v>
      </c>
      <c r="N43" s="53">
        <v>411</v>
      </c>
      <c r="O43" s="188">
        <v>0.67153284700000004</v>
      </c>
      <c r="P43" s="54">
        <v>129</v>
      </c>
      <c r="Q43" s="53">
        <v>219</v>
      </c>
      <c r="R43" s="188">
        <v>0.58904109599999999</v>
      </c>
      <c r="S43" s="241"/>
      <c r="T43" s="241"/>
      <c r="U43" s="241"/>
      <c r="V43" s="241"/>
    </row>
    <row r="44" spans="1:54" s="3" customFormat="1" ht="15" thickBot="1" x14ac:dyDescent="0.35">
      <c r="A44" s="184" t="s">
        <v>39</v>
      </c>
      <c r="B44" s="237" t="s">
        <v>16</v>
      </c>
      <c r="C44" s="186" t="s">
        <v>30</v>
      </c>
      <c r="D44" s="7">
        <v>555</v>
      </c>
      <c r="E44" s="181">
        <v>794</v>
      </c>
      <c r="F44" s="187">
        <v>0.69899999999999995</v>
      </c>
      <c r="G44" s="7">
        <v>456</v>
      </c>
      <c r="H44" s="181">
        <v>677</v>
      </c>
      <c r="I44" s="187">
        <v>0.67359999999999998</v>
      </c>
      <c r="J44" s="7">
        <v>598</v>
      </c>
      <c r="K44" s="181">
        <v>809</v>
      </c>
      <c r="L44" s="187">
        <v>0.73919999999999997</v>
      </c>
      <c r="M44" s="7">
        <v>584</v>
      </c>
      <c r="N44" s="181">
        <v>900</v>
      </c>
      <c r="O44" s="182">
        <v>0.64888888899999997</v>
      </c>
      <c r="P44" s="7">
        <v>380</v>
      </c>
      <c r="Q44" s="181">
        <v>613</v>
      </c>
      <c r="R44" s="182">
        <v>0.61990212099999997</v>
      </c>
      <c r="S44" s="241"/>
      <c r="T44" s="241"/>
      <c r="U44" s="241"/>
      <c r="V44" s="241"/>
      <c r="AD44" s="6"/>
      <c r="AP44" s="4"/>
      <c r="BB44" s="4"/>
    </row>
    <row r="45" spans="1:54" x14ac:dyDescent="0.3">
      <c r="A45" s="174" t="s">
        <v>40</v>
      </c>
      <c r="B45" s="164" t="s">
        <v>77</v>
      </c>
      <c r="C45" s="176" t="s">
        <v>10</v>
      </c>
      <c r="D45" s="27">
        <v>312884.32257960999</v>
      </c>
      <c r="E45" s="28">
        <v>17089</v>
      </c>
      <c r="F45" s="201">
        <v>18.309106593692434</v>
      </c>
      <c r="G45" s="27">
        <v>310768.74193439999</v>
      </c>
      <c r="H45" s="28">
        <v>17430</v>
      </c>
      <c r="I45" s="201">
        <v>17.829531952633392</v>
      </c>
      <c r="J45" s="27">
        <v>322300.80645123002</v>
      </c>
      <c r="K45" s="28">
        <v>18557</v>
      </c>
      <c r="L45" s="201">
        <v>17.368152527414455</v>
      </c>
      <c r="M45" s="27">
        <v>335458.93548421998</v>
      </c>
      <c r="N45" s="28">
        <v>18909</v>
      </c>
      <c r="O45" s="201">
        <v>17.740702072252365</v>
      </c>
      <c r="P45" s="27">
        <v>226935.1290321</v>
      </c>
      <c r="Q45" s="28">
        <v>12682</v>
      </c>
      <c r="R45" s="201">
        <v>17.894269754936129</v>
      </c>
    </row>
    <row r="46" spans="1:54" x14ac:dyDescent="0.3">
      <c r="A46" s="178" t="s">
        <v>40</v>
      </c>
      <c r="B46" s="155" t="s">
        <v>77</v>
      </c>
      <c r="C46" s="180" t="s">
        <v>52</v>
      </c>
      <c r="D46" s="7">
        <v>232445.87096696999</v>
      </c>
      <c r="E46" s="181">
        <v>12993</v>
      </c>
      <c r="F46" s="202">
        <v>17.890084735393671</v>
      </c>
      <c r="G46" s="7">
        <v>230952.29032189999</v>
      </c>
      <c r="H46" s="181">
        <v>13110</v>
      </c>
      <c r="I46" s="202">
        <v>17.616498117612508</v>
      </c>
      <c r="J46" s="7">
        <v>235610.90322613</v>
      </c>
      <c r="K46" s="181">
        <v>13617</v>
      </c>
      <c r="L46" s="202">
        <v>17.302702741141957</v>
      </c>
      <c r="M46" s="7">
        <v>245305.32258107999</v>
      </c>
      <c r="N46" s="181">
        <v>14066</v>
      </c>
      <c r="O46" s="202">
        <v>17.439593529153989</v>
      </c>
      <c r="P46" s="7">
        <v>163904.96774195001</v>
      </c>
      <c r="Q46" s="181">
        <v>9313</v>
      </c>
      <c r="R46" s="202">
        <v>17.599588504450768</v>
      </c>
    </row>
    <row r="47" spans="1:54" s="96" customFormat="1" x14ac:dyDescent="0.3">
      <c r="A47" s="189" t="s">
        <v>40</v>
      </c>
      <c r="B47" s="155" t="s">
        <v>77</v>
      </c>
      <c r="C47" s="191" t="s">
        <v>73</v>
      </c>
      <c r="D47" s="7">
        <v>20220.22580643</v>
      </c>
      <c r="E47" s="181">
        <v>934</v>
      </c>
      <c r="F47" s="265">
        <v>21.649064032580299</v>
      </c>
      <c r="G47" s="7">
        <v>18036.806451560002</v>
      </c>
      <c r="H47" s="181">
        <v>932</v>
      </c>
      <c r="I47" s="265">
        <v>19.352796621845496</v>
      </c>
      <c r="J47" s="7">
        <v>18434.870967499999</v>
      </c>
      <c r="K47" s="181">
        <v>1073</v>
      </c>
      <c r="L47" s="265">
        <v>17.18068123718546</v>
      </c>
      <c r="M47" s="7">
        <v>19166.516129079999</v>
      </c>
      <c r="N47" s="181">
        <v>1103</v>
      </c>
      <c r="O47" s="202">
        <v>17.376714532257477</v>
      </c>
      <c r="P47" s="7">
        <v>12907.77419348</v>
      </c>
      <c r="Q47" s="181">
        <v>717</v>
      </c>
      <c r="R47" s="202">
        <v>18.002474467894004</v>
      </c>
      <c r="S47" s="241"/>
      <c r="T47" s="241"/>
      <c r="U47" s="241"/>
      <c r="V47" s="241"/>
    </row>
    <row r="48" spans="1:54" s="3" customFormat="1" x14ac:dyDescent="0.3">
      <c r="A48" s="184" t="s">
        <v>40</v>
      </c>
      <c r="B48" s="155" t="s">
        <v>77</v>
      </c>
      <c r="C48" s="186" t="s">
        <v>28</v>
      </c>
      <c r="D48" s="7">
        <v>8958.7419354699996</v>
      </c>
      <c r="E48" s="181">
        <v>489</v>
      </c>
      <c r="F48" s="203">
        <v>18.320535655357872</v>
      </c>
      <c r="G48" s="7">
        <v>11139.774193400001</v>
      </c>
      <c r="H48" s="181">
        <v>672</v>
      </c>
      <c r="I48" s="203">
        <v>16.577044930654761</v>
      </c>
      <c r="J48" s="7">
        <v>12754.935483949999</v>
      </c>
      <c r="K48" s="181">
        <v>835</v>
      </c>
      <c r="L48" s="203">
        <v>15.275371837065867</v>
      </c>
      <c r="M48" s="7">
        <v>13267.387096799999</v>
      </c>
      <c r="N48" s="181">
        <v>799</v>
      </c>
      <c r="O48" s="202">
        <v>16.604990108635793</v>
      </c>
      <c r="P48" s="7">
        <v>10948.32258077</v>
      </c>
      <c r="Q48" s="181">
        <v>623</v>
      </c>
      <c r="R48" s="202">
        <v>17.57355149401284</v>
      </c>
      <c r="S48" s="241"/>
      <c r="T48" s="241"/>
      <c r="U48" s="241"/>
      <c r="V48" s="241"/>
      <c r="AD48" s="6"/>
      <c r="AP48" s="4"/>
      <c r="BB48" s="4"/>
    </row>
    <row r="49" spans="1:54" x14ac:dyDescent="0.3">
      <c r="A49" s="189" t="s">
        <v>40</v>
      </c>
      <c r="B49" s="155" t="s">
        <v>77</v>
      </c>
      <c r="C49" s="191" t="s">
        <v>29</v>
      </c>
      <c r="D49" s="54">
        <v>20771.290322609999</v>
      </c>
      <c r="E49" s="53">
        <v>1040</v>
      </c>
      <c r="F49" s="204">
        <v>19.972394540971152</v>
      </c>
      <c r="G49" s="54">
        <v>21483.548386959999</v>
      </c>
      <c r="H49" s="53">
        <v>1133</v>
      </c>
      <c r="I49" s="204">
        <v>18.961649061747572</v>
      </c>
      <c r="J49" s="54">
        <v>20895.12903204</v>
      </c>
      <c r="K49" s="53">
        <v>1052</v>
      </c>
      <c r="L49" s="204">
        <v>19.862289954410645</v>
      </c>
      <c r="M49" s="54">
        <v>19706.90322579</v>
      </c>
      <c r="N49" s="53">
        <v>998</v>
      </c>
      <c r="O49" s="204">
        <v>19.746396017825653</v>
      </c>
      <c r="P49" s="54">
        <v>13432.06451615</v>
      </c>
      <c r="Q49" s="53">
        <v>696</v>
      </c>
      <c r="R49" s="204">
        <v>19.298943270330458</v>
      </c>
    </row>
    <row r="50" spans="1:54" s="3" customFormat="1" ht="15" thickBot="1" x14ac:dyDescent="0.35">
      <c r="A50" s="184" t="s">
        <v>40</v>
      </c>
      <c r="B50" s="155" t="s">
        <v>77</v>
      </c>
      <c r="C50" s="186" t="s">
        <v>30</v>
      </c>
      <c r="D50" s="7">
        <v>30488.193548129999</v>
      </c>
      <c r="E50" s="181">
        <v>1633</v>
      </c>
      <c r="F50" s="203">
        <v>18.670051162357623</v>
      </c>
      <c r="G50" s="7">
        <v>29156.322580579999</v>
      </c>
      <c r="H50" s="181">
        <v>1583</v>
      </c>
      <c r="I50" s="203">
        <v>18.418397081857233</v>
      </c>
      <c r="J50" s="7">
        <v>34604.967741610002</v>
      </c>
      <c r="K50" s="181">
        <v>1980</v>
      </c>
      <c r="L50" s="203">
        <v>17.477256435156566</v>
      </c>
      <c r="M50" s="7">
        <v>38012.806451470002</v>
      </c>
      <c r="N50" s="181">
        <v>1943</v>
      </c>
      <c r="O50" s="202">
        <v>19.563976557627381</v>
      </c>
      <c r="P50" s="7">
        <v>25741.999999750002</v>
      </c>
      <c r="Q50" s="181">
        <v>1333</v>
      </c>
      <c r="R50" s="202">
        <v>19.311327831770445</v>
      </c>
      <c r="S50" s="241"/>
      <c r="T50" s="241"/>
      <c r="U50" s="241"/>
      <c r="V50" s="241"/>
      <c r="AD50" s="6"/>
      <c r="AP50" s="4"/>
      <c r="BB50" s="4"/>
    </row>
    <row r="51" spans="1:54" x14ac:dyDescent="0.3">
      <c r="A51" s="174" t="s">
        <v>44</v>
      </c>
      <c r="B51" s="194" t="s">
        <v>78</v>
      </c>
      <c r="C51" s="176" t="s">
        <v>10</v>
      </c>
      <c r="D51" s="27">
        <v>72347.290321799999</v>
      </c>
      <c r="E51" s="28">
        <v>5650</v>
      </c>
      <c r="F51" s="201">
        <v>12.804830145451326</v>
      </c>
      <c r="G51" s="27">
        <v>74580.806451020006</v>
      </c>
      <c r="H51" s="28">
        <v>5690</v>
      </c>
      <c r="I51" s="201">
        <v>13.10734735518805</v>
      </c>
      <c r="J51" s="27">
        <v>82720.096773960002</v>
      </c>
      <c r="K51" s="28">
        <v>6532</v>
      </c>
      <c r="L51" s="201">
        <v>12.663823755964483</v>
      </c>
      <c r="M51" s="27">
        <v>86554.129031839999</v>
      </c>
      <c r="N51" s="28">
        <v>6739</v>
      </c>
      <c r="O51" s="201">
        <v>12.84376450984419</v>
      </c>
      <c r="P51" s="27">
        <v>63488.709677010003</v>
      </c>
      <c r="Q51" s="28">
        <v>4787</v>
      </c>
      <c r="R51" s="201">
        <v>13.262734421769377</v>
      </c>
    </row>
    <row r="52" spans="1:54" x14ac:dyDescent="0.3">
      <c r="A52" s="178" t="s">
        <v>44</v>
      </c>
      <c r="B52" s="197" t="s">
        <v>78</v>
      </c>
      <c r="C52" s="180" t="s">
        <v>52</v>
      </c>
      <c r="D52" s="7">
        <v>53853.354838159998</v>
      </c>
      <c r="E52" s="181">
        <v>4333</v>
      </c>
      <c r="F52" s="202">
        <v>12.428653320600045</v>
      </c>
      <c r="G52" s="7">
        <v>57244.483870600008</v>
      </c>
      <c r="H52" s="181">
        <v>4368</v>
      </c>
      <c r="I52" s="202">
        <v>13.105422131547622</v>
      </c>
      <c r="J52" s="7">
        <v>60074.161290230004</v>
      </c>
      <c r="K52" s="181">
        <v>4864</v>
      </c>
      <c r="L52" s="202">
        <v>12.350773291576893</v>
      </c>
      <c r="M52" s="7">
        <v>63908.645161049993</v>
      </c>
      <c r="N52" s="181">
        <v>5088</v>
      </c>
      <c r="O52" s="202">
        <v>12.560661391715801</v>
      </c>
      <c r="P52" s="7">
        <v>45112.677419090003</v>
      </c>
      <c r="Q52" s="181">
        <v>3467</v>
      </c>
      <c r="R52" s="202">
        <v>13.012021176547448</v>
      </c>
    </row>
    <row r="53" spans="1:54" s="96" customFormat="1" x14ac:dyDescent="0.3">
      <c r="A53" s="189" t="s">
        <v>44</v>
      </c>
      <c r="B53" s="200" t="s">
        <v>78</v>
      </c>
      <c r="C53" s="191" t="s">
        <v>73</v>
      </c>
      <c r="D53" s="7">
        <v>4183.6774194400004</v>
      </c>
      <c r="E53" s="181">
        <v>304</v>
      </c>
      <c r="F53" s="265">
        <v>13.762096774473685</v>
      </c>
      <c r="G53" s="7">
        <v>4586.3870968499996</v>
      </c>
      <c r="H53" s="181">
        <v>311</v>
      </c>
      <c r="I53" s="265">
        <v>14.747225391800642</v>
      </c>
      <c r="J53" s="7">
        <v>5468.12903233</v>
      </c>
      <c r="K53" s="181">
        <v>378</v>
      </c>
      <c r="L53" s="265">
        <v>14.465949820978835</v>
      </c>
      <c r="M53" s="7">
        <v>6014.6774193800002</v>
      </c>
      <c r="N53" s="181">
        <v>445</v>
      </c>
      <c r="O53" s="202">
        <v>13.516129032314607</v>
      </c>
      <c r="P53" s="7">
        <v>4799.6774193000001</v>
      </c>
      <c r="Q53" s="181">
        <v>346</v>
      </c>
      <c r="R53" s="202">
        <v>13.871900055780348</v>
      </c>
      <c r="S53" s="241"/>
      <c r="T53" s="241"/>
      <c r="U53" s="241"/>
      <c r="V53" s="241"/>
    </row>
    <row r="54" spans="1:54" s="3" customFormat="1" x14ac:dyDescent="0.3">
      <c r="A54" s="184" t="s">
        <v>44</v>
      </c>
      <c r="B54" s="185" t="s">
        <v>78</v>
      </c>
      <c r="C54" s="186" t="s">
        <v>28</v>
      </c>
      <c r="D54" s="7">
        <v>2030.09677414</v>
      </c>
      <c r="E54" s="181">
        <v>162</v>
      </c>
      <c r="F54" s="203">
        <v>12.531461568765431</v>
      </c>
      <c r="G54" s="7">
        <v>2742.3548385899999</v>
      </c>
      <c r="H54" s="181">
        <v>228</v>
      </c>
      <c r="I54" s="203">
        <v>12.027872099078946</v>
      </c>
      <c r="J54" s="7">
        <v>3818.61290323</v>
      </c>
      <c r="K54" s="181">
        <v>311</v>
      </c>
      <c r="L54" s="203">
        <v>12.278498081125402</v>
      </c>
      <c r="M54" s="7">
        <v>3975.4193548399999</v>
      </c>
      <c r="N54" s="181">
        <v>318</v>
      </c>
      <c r="O54" s="202">
        <v>12.501318725911949</v>
      </c>
      <c r="P54" s="7">
        <v>3457.8387097300001</v>
      </c>
      <c r="Q54" s="181">
        <v>243</v>
      </c>
      <c r="R54" s="202">
        <v>14.229788928930041</v>
      </c>
      <c r="S54" s="241"/>
      <c r="T54" s="241"/>
      <c r="U54" s="241"/>
      <c r="V54" s="241"/>
      <c r="AD54" s="6"/>
      <c r="AP54" s="4"/>
      <c r="BB54" s="4"/>
    </row>
    <row r="55" spans="1:54" s="3" customFormat="1" x14ac:dyDescent="0.3">
      <c r="A55" s="189" t="s">
        <v>44</v>
      </c>
      <c r="B55" s="200" t="s">
        <v>78</v>
      </c>
      <c r="C55" s="191" t="s">
        <v>29</v>
      </c>
      <c r="D55" s="54">
        <v>5517.5806451300004</v>
      </c>
      <c r="E55" s="53">
        <v>366</v>
      </c>
      <c r="F55" s="204">
        <v>15.075356953907106</v>
      </c>
      <c r="G55" s="54">
        <v>4877.8709675999999</v>
      </c>
      <c r="H55" s="53">
        <v>335</v>
      </c>
      <c r="I55" s="204">
        <v>14.560808858507462</v>
      </c>
      <c r="J55" s="54">
        <v>4277.51612897</v>
      </c>
      <c r="K55" s="53">
        <v>288</v>
      </c>
      <c r="L55" s="204">
        <v>14.85248655892361</v>
      </c>
      <c r="M55" s="54">
        <v>4467.5161289999996</v>
      </c>
      <c r="N55" s="53">
        <v>298</v>
      </c>
      <c r="O55" s="204">
        <v>14.991664862416107</v>
      </c>
      <c r="P55" s="54">
        <v>4492.74193543</v>
      </c>
      <c r="Q55" s="53">
        <v>293</v>
      </c>
      <c r="R55" s="204">
        <v>15.33359022331058</v>
      </c>
      <c r="S55" s="241"/>
      <c r="T55" s="241"/>
      <c r="U55" s="241"/>
      <c r="V55" s="241"/>
    </row>
    <row r="56" spans="1:54" s="3" customFormat="1" ht="15" thickBot="1" x14ac:dyDescent="0.35">
      <c r="A56" s="184" t="s">
        <v>44</v>
      </c>
      <c r="B56" s="185" t="s">
        <v>78</v>
      </c>
      <c r="C56" s="186" t="s">
        <v>30</v>
      </c>
      <c r="D56" s="7">
        <v>6762.5806449299998</v>
      </c>
      <c r="E56" s="181">
        <v>485</v>
      </c>
      <c r="F56" s="203">
        <v>13.94346524727835</v>
      </c>
      <c r="G56" s="7">
        <v>5129.7096773800004</v>
      </c>
      <c r="H56" s="181">
        <v>448</v>
      </c>
      <c r="I56" s="203">
        <v>11.450244815580358</v>
      </c>
      <c r="J56" s="7">
        <v>9081.6774191999993</v>
      </c>
      <c r="K56" s="181">
        <v>691</v>
      </c>
      <c r="L56" s="203">
        <v>13.142803790448625</v>
      </c>
      <c r="M56" s="7">
        <v>8187.8709675700002</v>
      </c>
      <c r="N56" s="181">
        <v>590</v>
      </c>
      <c r="O56" s="202">
        <v>13.877747402661017</v>
      </c>
      <c r="P56" s="7">
        <v>5625.7741934599999</v>
      </c>
      <c r="Q56" s="181">
        <v>438</v>
      </c>
      <c r="R56" s="202">
        <v>12.844233318401827</v>
      </c>
      <c r="S56" s="241"/>
      <c r="T56" s="241"/>
      <c r="U56" s="241"/>
      <c r="V56" s="241"/>
      <c r="AD56" s="6"/>
      <c r="AP56" s="4"/>
      <c r="BB56" s="4"/>
    </row>
    <row r="57" spans="1:54" s="3" customFormat="1" x14ac:dyDescent="0.3">
      <c r="A57" s="174" t="s">
        <v>42</v>
      </c>
      <c r="B57" s="175" t="s">
        <v>102</v>
      </c>
      <c r="C57" s="176" t="s">
        <v>10</v>
      </c>
      <c r="D57" s="27">
        <v>38382</v>
      </c>
      <c r="E57" s="28">
        <v>10224380</v>
      </c>
      <c r="F57" s="51">
        <v>3.7539684557890061</v>
      </c>
      <c r="G57" s="27">
        <v>39282</v>
      </c>
      <c r="H57" s="28">
        <v>10545138</v>
      </c>
      <c r="I57" s="51">
        <v>3.725129059477458</v>
      </c>
      <c r="J57" s="27">
        <v>41847</v>
      </c>
      <c r="K57" s="28">
        <v>11035493</v>
      </c>
      <c r="L57" s="51">
        <v>3.7920372021440274</v>
      </c>
      <c r="M57" s="27">
        <v>42676</v>
      </c>
      <c r="N57" s="28">
        <v>10836745.295405092</v>
      </c>
      <c r="O57" s="51">
        <v>3.9380827763936765</v>
      </c>
      <c r="P57" s="27">
        <v>28348</v>
      </c>
      <c r="Q57" s="28">
        <v>7712410</v>
      </c>
      <c r="R57" s="51">
        <v>3.675634464454042</v>
      </c>
      <c r="S57" s="241"/>
      <c r="T57" s="241"/>
      <c r="U57" s="241"/>
      <c r="V57" s="241"/>
      <c r="AD57" s="6"/>
      <c r="AP57" s="4"/>
      <c r="BB57" s="4"/>
    </row>
    <row r="58" spans="1:54" s="3" customFormat="1" x14ac:dyDescent="0.3">
      <c r="A58" s="178" t="s">
        <v>42</v>
      </c>
      <c r="B58" s="179" t="s">
        <v>102</v>
      </c>
      <c r="C58" s="180" t="s">
        <v>52</v>
      </c>
      <c r="D58" s="7">
        <v>27878</v>
      </c>
      <c r="E58" s="68">
        <v>7584710</v>
      </c>
      <c r="F58" s="266">
        <v>3.6755525260688939</v>
      </c>
      <c r="G58" s="7">
        <v>27701</v>
      </c>
      <c r="H58" s="267">
        <v>7618195</v>
      </c>
      <c r="I58" s="52">
        <v>3.6361631593835551</v>
      </c>
      <c r="J58" s="29">
        <v>29825</v>
      </c>
      <c r="K58" s="30">
        <v>7941258</v>
      </c>
      <c r="L58" s="52">
        <v>3.7557021821983367</v>
      </c>
      <c r="M58" s="29">
        <v>30029</v>
      </c>
      <c r="N58" s="30">
        <v>7829879.7699189801</v>
      </c>
      <c r="O58" s="52">
        <v>3.8351802176281344</v>
      </c>
      <c r="P58" s="29">
        <v>20304</v>
      </c>
      <c r="Q58" s="30">
        <v>5567784</v>
      </c>
      <c r="R58" s="52">
        <v>3.6466931906841213</v>
      </c>
      <c r="S58" s="241"/>
      <c r="T58" s="241"/>
      <c r="U58" s="241"/>
      <c r="V58" s="241"/>
      <c r="AD58" s="6"/>
      <c r="AP58" s="4"/>
      <c r="BB58" s="4"/>
    </row>
    <row r="59" spans="1:54" s="96" customFormat="1" x14ac:dyDescent="0.3">
      <c r="A59" s="189" t="s">
        <v>42</v>
      </c>
      <c r="B59" s="200" t="s">
        <v>102</v>
      </c>
      <c r="C59" s="191" t="s">
        <v>73</v>
      </c>
      <c r="D59" s="29">
        <v>2381</v>
      </c>
      <c r="E59" s="267">
        <v>577720</v>
      </c>
      <c r="F59" s="52">
        <v>4.1213736758291217</v>
      </c>
      <c r="G59" s="29">
        <v>2607</v>
      </c>
      <c r="H59" s="267">
        <v>635690</v>
      </c>
      <c r="I59" s="52">
        <v>4.1010555459422049</v>
      </c>
      <c r="J59" s="29">
        <v>2759</v>
      </c>
      <c r="K59" s="30">
        <v>711848</v>
      </c>
      <c r="L59" s="52">
        <v>3.875827423832054</v>
      </c>
      <c r="M59" s="29">
        <v>2737</v>
      </c>
      <c r="N59" s="30">
        <v>683202.52548611106</v>
      </c>
      <c r="O59" s="52">
        <v>4.0061327320951783</v>
      </c>
      <c r="P59" s="29">
        <v>2333</v>
      </c>
      <c r="Q59" s="30">
        <v>504967</v>
      </c>
      <c r="R59" s="52">
        <v>4.6201038879768399</v>
      </c>
      <c r="S59" s="241"/>
      <c r="T59" s="241"/>
      <c r="U59" s="241"/>
      <c r="V59" s="241"/>
      <c r="AD59" s="6"/>
      <c r="AP59" s="4"/>
      <c r="BB59" s="4"/>
    </row>
    <row r="60" spans="1:54" s="3" customFormat="1" x14ac:dyDescent="0.3">
      <c r="A60" s="184" t="s">
        <v>42</v>
      </c>
      <c r="B60" s="185" t="s">
        <v>102</v>
      </c>
      <c r="C60" s="186" t="s">
        <v>28</v>
      </c>
      <c r="D60" s="29">
        <v>1344</v>
      </c>
      <c r="E60" s="30">
        <v>367998</v>
      </c>
      <c r="F60" s="52">
        <v>3.6521937619226192</v>
      </c>
      <c r="G60" s="29">
        <v>1585</v>
      </c>
      <c r="H60" s="30">
        <v>427841</v>
      </c>
      <c r="I60" s="52">
        <v>3.7046472871931395</v>
      </c>
      <c r="J60" s="29">
        <v>1681</v>
      </c>
      <c r="K60" s="30">
        <v>457180</v>
      </c>
      <c r="L60" s="52">
        <v>3.6768887527888361</v>
      </c>
      <c r="M60" s="29">
        <v>2067</v>
      </c>
      <c r="N60" s="30">
        <v>484348</v>
      </c>
      <c r="O60" s="52">
        <v>4.2675927225878914</v>
      </c>
      <c r="P60" s="29">
        <v>1141</v>
      </c>
      <c r="Q60" s="30">
        <v>365766</v>
      </c>
      <c r="R60" s="52">
        <v>3.1194807609236501</v>
      </c>
      <c r="S60" s="241"/>
      <c r="T60" s="241"/>
      <c r="U60" s="241"/>
      <c r="V60" s="241"/>
      <c r="AD60" s="6"/>
      <c r="AP60" s="4"/>
      <c r="BB60" s="4"/>
    </row>
    <row r="61" spans="1:54" s="3" customFormat="1" x14ac:dyDescent="0.3">
      <c r="A61" s="184" t="s">
        <v>42</v>
      </c>
      <c r="B61" s="185" t="s">
        <v>102</v>
      </c>
      <c r="C61" s="186" t="s">
        <v>29</v>
      </c>
      <c r="D61" s="54">
        <v>2629</v>
      </c>
      <c r="E61" s="53">
        <v>700490</v>
      </c>
      <c r="F61" s="61">
        <v>3.753087124726977</v>
      </c>
      <c r="G61" s="54">
        <v>2714</v>
      </c>
      <c r="H61" s="53">
        <v>690740</v>
      </c>
      <c r="I61" s="61">
        <v>3.9291194950343109</v>
      </c>
      <c r="J61" s="54">
        <v>2607</v>
      </c>
      <c r="K61" s="53">
        <v>660779</v>
      </c>
      <c r="L61" s="61">
        <v>3.9453432993481936</v>
      </c>
      <c r="M61" s="54">
        <v>2471</v>
      </c>
      <c r="N61" s="53">
        <v>636779</v>
      </c>
      <c r="O61" s="61">
        <v>3.8804671636470425</v>
      </c>
      <c r="P61" s="54">
        <v>1671</v>
      </c>
      <c r="Q61" s="53">
        <v>464555</v>
      </c>
      <c r="R61" s="61">
        <v>3.5969906684891999</v>
      </c>
      <c r="S61" s="241"/>
      <c r="T61" s="241"/>
      <c r="U61" s="241"/>
      <c r="V61" s="241"/>
      <c r="AD61" s="6"/>
      <c r="AP61" s="4"/>
      <c r="BB61" s="4"/>
    </row>
    <row r="62" spans="1:54" s="3" customFormat="1" ht="15" thickBot="1" x14ac:dyDescent="0.35">
      <c r="A62" s="189" t="s">
        <v>42</v>
      </c>
      <c r="B62" s="190" t="s">
        <v>102</v>
      </c>
      <c r="C62" s="191" t="s">
        <v>30</v>
      </c>
      <c r="D62" s="25">
        <v>4150</v>
      </c>
      <c r="E62" s="26">
        <v>993462</v>
      </c>
      <c r="F62" s="79">
        <v>4.1773112610245784</v>
      </c>
      <c r="G62" s="25">
        <v>4675</v>
      </c>
      <c r="H62" s="26">
        <v>1172672</v>
      </c>
      <c r="I62" s="79">
        <v>3.9866220051301644</v>
      </c>
      <c r="J62" s="25">
        <v>4975</v>
      </c>
      <c r="K62" s="26">
        <v>1264428</v>
      </c>
      <c r="L62" s="79">
        <v>3.9345854410057353</v>
      </c>
      <c r="M62" s="25">
        <v>5372</v>
      </c>
      <c r="N62" s="26">
        <v>1202536</v>
      </c>
      <c r="O62" s="79">
        <v>4.467225929202951</v>
      </c>
      <c r="P62" s="25">
        <v>2899</v>
      </c>
      <c r="Q62" s="26">
        <v>809338</v>
      </c>
      <c r="R62" s="79">
        <v>3.5819398075958402</v>
      </c>
      <c r="S62" s="241"/>
      <c r="T62" s="241"/>
      <c r="U62" s="241"/>
      <c r="V62" s="241"/>
      <c r="AD62" s="6"/>
      <c r="AP62" s="4"/>
      <c r="BB62" s="4"/>
    </row>
    <row r="63" spans="1:54" s="3" customFormat="1" x14ac:dyDescent="0.3">
      <c r="A63" s="174" t="s">
        <v>45</v>
      </c>
      <c r="B63" s="194" t="s">
        <v>53</v>
      </c>
      <c r="C63" s="176" t="s">
        <v>10</v>
      </c>
      <c r="D63" s="27">
        <v>817</v>
      </c>
      <c r="E63" s="28">
        <v>2553.5</v>
      </c>
      <c r="F63" s="177">
        <v>0.31995300567848051</v>
      </c>
      <c r="G63" s="27">
        <v>676</v>
      </c>
      <c r="H63" s="28">
        <v>2855.5</v>
      </c>
      <c r="I63" s="205">
        <v>0.23673612327088076</v>
      </c>
      <c r="J63" s="27">
        <v>744</v>
      </c>
      <c r="K63" s="28">
        <v>2899.25</v>
      </c>
      <c r="L63" s="177">
        <v>0.25661809088557386</v>
      </c>
      <c r="M63" s="27">
        <v>893</v>
      </c>
      <c r="N63" s="28">
        <v>2958.75</v>
      </c>
      <c r="O63" s="177">
        <v>0.30181664554288129</v>
      </c>
      <c r="P63" s="27">
        <v>582</v>
      </c>
      <c r="Q63" s="28">
        <v>2935.3333299999999</v>
      </c>
      <c r="R63" s="177">
        <v>0.19827390438141484</v>
      </c>
      <c r="S63" s="241"/>
      <c r="T63" s="241"/>
      <c r="U63" s="241"/>
      <c r="V63" s="241"/>
    </row>
    <row r="64" spans="1:54" s="3" customFormat="1" x14ac:dyDescent="0.3">
      <c r="A64" s="178" t="s">
        <v>45</v>
      </c>
      <c r="B64" s="197" t="s">
        <v>53</v>
      </c>
      <c r="C64" s="180" t="s">
        <v>52</v>
      </c>
      <c r="D64" s="7">
        <v>603</v>
      </c>
      <c r="E64" s="181">
        <v>1906.25</v>
      </c>
      <c r="F64" s="182">
        <v>0.316327868852459</v>
      </c>
      <c r="G64" s="7">
        <v>494</v>
      </c>
      <c r="H64" s="181">
        <v>2158.25</v>
      </c>
      <c r="I64" s="182">
        <v>0.22888914629908491</v>
      </c>
      <c r="J64" s="268">
        <v>575</v>
      </c>
      <c r="K64" s="181">
        <v>2210</v>
      </c>
      <c r="L64" s="182">
        <v>0.26018099547511314</v>
      </c>
      <c r="M64" s="7">
        <v>659</v>
      </c>
      <c r="N64" s="68">
        <v>2256.25</v>
      </c>
      <c r="O64" s="182">
        <v>0.29207756232686982</v>
      </c>
      <c r="P64" s="7">
        <v>435</v>
      </c>
      <c r="Q64" s="68">
        <v>2243.6666633</v>
      </c>
      <c r="R64" s="182">
        <v>0.19387906729433643</v>
      </c>
      <c r="S64" s="241"/>
      <c r="T64" s="241"/>
      <c r="U64" s="241"/>
      <c r="V64" s="241"/>
    </row>
    <row r="65" spans="1:54" s="96" customFormat="1" x14ac:dyDescent="0.3">
      <c r="A65" s="189" t="s">
        <v>45</v>
      </c>
      <c r="B65" s="200" t="s">
        <v>53</v>
      </c>
      <c r="C65" s="191" t="s">
        <v>73</v>
      </c>
      <c r="D65" s="7">
        <v>35</v>
      </c>
      <c r="E65" s="181">
        <v>105</v>
      </c>
      <c r="F65" s="264">
        <v>0.33333333333333331</v>
      </c>
      <c r="G65" s="7">
        <v>35</v>
      </c>
      <c r="H65" s="181">
        <v>102.5</v>
      </c>
      <c r="I65" s="264">
        <v>0.34146341463414637</v>
      </c>
      <c r="J65" s="268">
        <v>25</v>
      </c>
      <c r="K65" s="181">
        <v>98.75</v>
      </c>
      <c r="L65" s="264">
        <v>0.25316455696202533</v>
      </c>
      <c r="M65" s="7">
        <v>30</v>
      </c>
      <c r="N65" s="68">
        <v>99.25</v>
      </c>
      <c r="O65" s="182">
        <v>0.30226700251889171</v>
      </c>
      <c r="P65" s="7">
        <v>12</v>
      </c>
      <c r="Q65" s="68">
        <v>95</v>
      </c>
      <c r="R65" s="182">
        <v>0.12631578947368421</v>
      </c>
      <c r="S65" s="241"/>
      <c r="T65" s="241"/>
      <c r="U65" s="241"/>
      <c r="V65" s="241"/>
    </row>
    <row r="66" spans="1:54" s="3" customFormat="1" x14ac:dyDescent="0.3">
      <c r="A66" s="184" t="s">
        <v>45</v>
      </c>
      <c r="B66" s="185" t="s">
        <v>53</v>
      </c>
      <c r="C66" s="186" t="s">
        <v>28</v>
      </c>
      <c r="D66" s="206">
        <v>23</v>
      </c>
      <c r="E66" s="207">
        <v>75.25</v>
      </c>
      <c r="F66" s="209">
        <v>0.30564784053156147</v>
      </c>
      <c r="G66" s="206">
        <v>14</v>
      </c>
      <c r="H66" s="207">
        <v>73.5</v>
      </c>
      <c r="I66" s="209">
        <v>0.19047619047619047</v>
      </c>
      <c r="J66" s="206">
        <v>16</v>
      </c>
      <c r="K66" s="207">
        <v>73</v>
      </c>
      <c r="L66" s="209">
        <v>0.21917808219178081</v>
      </c>
      <c r="M66" s="206">
        <v>12</v>
      </c>
      <c r="N66" s="207">
        <v>76.75</v>
      </c>
      <c r="O66" s="208">
        <v>0.15635179153094461</v>
      </c>
      <c r="P66" s="206">
        <v>15</v>
      </c>
      <c r="Q66" s="207">
        <v>76.666666699999993</v>
      </c>
      <c r="R66" s="208">
        <v>0.19565217382797734</v>
      </c>
      <c r="S66" s="241"/>
      <c r="T66" s="241"/>
      <c r="U66" s="241"/>
      <c r="V66" s="241"/>
      <c r="AD66" s="6"/>
      <c r="AP66" s="4"/>
      <c r="BB66" s="4"/>
    </row>
    <row r="67" spans="1:54" s="3" customFormat="1" x14ac:dyDescent="0.3">
      <c r="A67" s="189" t="s">
        <v>45</v>
      </c>
      <c r="B67" s="200" t="s">
        <v>53</v>
      </c>
      <c r="C67" s="191" t="s">
        <v>29</v>
      </c>
      <c r="D67" s="54">
        <v>96</v>
      </c>
      <c r="E67" s="53">
        <v>267.75</v>
      </c>
      <c r="F67" s="188">
        <v>0.35854341736694678</v>
      </c>
      <c r="G67" s="54">
        <v>86</v>
      </c>
      <c r="H67" s="53">
        <v>307.75</v>
      </c>
      <c r="I67" s="188">
        <v>0.27944760357432979</v>
      </c>
      <c r="J67" s="54">
        <v>72</v>
      </c>
      <c r="K67" s="53">
        <v>303.5</v>
      </c>
      <c r="L67" s="188">
        <v>0.2372322899505766</v>
      </c>
      <c r="M67" s="54">
        <v>102</v>
      </c>
      <c r="N67" s="53">
        <v>310</v>
      </c>
      <c r="O67" s="188">
        <v>0.32903225806451614</v>
      </c>
      <c r="P67" s="54">
        <v>69</v>
      </c>
      <c r="Q67" s="53">
        <v>304</v>
      </c>
      <c r="R67" s="188">
        <v>0.22697368421052633</v>
      </c>
      <c r="S67" s="241"/>
      <c r="T67" s="241"/>
      <c r="U67" s="241"/>
      <c r="V67" s="241"/>
    </row>
    <row r="68" spans="1:54" s="3" customFormat="1" ht="15" thickBot="1" x14ac:dyDescent="0.35">
      <c r="A68" s="184" t="s">
        <v>45</v>
      </c>
      <c r="B68" s="185" t="s">
        <v>53</v>
      </c>
      <c r="C68" s="186" t="s">
        <v>30</v>
      </c>
      <c r="D68" s="206">
        <v>60</v>
      </c>
      <c r="E68" s="207">
        <v>199.25</v>
      </c>
      <c r="F68" s="209">
        <v>0.30112923462986196</v>
      </c>
      <c r="G68" s="206">
        <v>47</v>
      </c>
      <c r="H68" s="207">
        <v>213.5</v>
      </c>
      <c r="I68" s="209">
        <v>0.22014051522248243</v>
      </c>
      <c r="J68" s="206">
        <v>56</v>
      </c>
      <c r="K68" s="207">
        <v>214</v>
      </c>
      <c r="L68" s="209">
        <v>0.26168224299065418</v>
      </c>
      <c r="M68" s="206">
        <v>90</v>
      </c>
      <c r="N68" s="207">
        <v>216.5</v>
      </c>
      <c r="O68" s="208">
        <v>0.41570438799076215</v>
      </c>
      <c r="P68" s="206">
        <v>51</v>
      </c>
      <c r="Q68" s="207">
        <v>216</v>
      </c>
      <c r="R68" s="208">
        <v>0.2361111111111111</v>
      </c>
      <c r="S68" s="241"/>
      <c r="T68" s="241"/>
      <c r="U68" s="241"/>
      <c r="V68" s="241"/>
      <c r="AD68" s="6"/>
      <c r="AP68" s="4"/>
      <c r="BB68" s="4"/>
    </row>
    <row r="69" spans="1:54" s="96" customFormat="1" x14ac:dyDescent="0.3">
      <c r="A69" s="174" t="s">
        <v>46</v>
      </c>
      <c r="B69" s="194" t="s">
        <v>54</v>
      </c>
      <c r="C69" s="176" t="s">
        <v>10</v>
      </c>
      <c r="D69" s="27">
        <v>234</v>
      </c>
      <c r="E69" s="28">
        <v>925.25</v>
      </c>
      <c r="F69" s="177">
        <v>0.2529046203728722</v>
      </c>
      <c r="G69" s="27">
        <v>167</v>
      </c>
      <c r="H69" s="28">
        <v>1044</v>
      </c>
      <c r="I69" s="205">
        <v>0.15996168582375478</v>
      </c>
      <c r="J69" s="27">
        <v>217</v>
      </c>
      <c r="K69" s="28">
        <v>1090.75</v>
      </c>
      <c r="L69" s="177">
        <v>0.19894567957827183</v>
      </c>
      <c r="M69" s="27">
        <v>245</v>
      </c>
      <c r="N69" s="28">
        <v>1050.25</v>
      </c>
      <c r="O69" s="177">
        <v>0.23327779100214235</v>
      </c>
      <c r="P69" s="27">
        <v>127</v>
      </c>
      <c r="Q69" s="28">
        <v>1017</v>
      </c>
      <c r="R69" s="177">
        <v>0.12487708947885939</v>
      </c>
      <c r="S69" s="241"/>
      <c r="T69" s="241"/>
      <c r="U69" s="241"/>
      <c r="V69" s="241"/>
    </row>
    <row r="70" spans="1:54" s="96" customFormat="1" x14ac:dyDescent="0.3">
      <c r="A70" s="178" t="s">
        <v>46</v>
      </c>
      <c r="B70" s="197" t="s">
        <v>54</v>
      </c>
      <c r="C70" s="180" t="s">
        <v>52</v>
      </c>
      <c r="D70" s="7">
        <v>152</v>
      </c>
      <c r="E70" s="181">
        <v>639.25</v>
      </c>
      <c r="F70" s="182">
        <v>0.23777864685177943</v>
      </c>
      <c r="G70" s="7">
        <v>103</v>
      </c>
      <c r="H70" s="181">
        <v>723.5</v>
      </c>
      <c r="I70" s="182">
        <v>0.14236351071181755</v>
      </c>
      <c r="J70" s="268">
        <v>162</v>
      </c>
      <c r="K70" s="181">
        <v>753.75</v>
      </c>
      <c r="L70" s="182">
        <v>0.21492537313432836</v>
      </c>
      <c r="M70" s="7">
        <v>169</v>
      </c>
      <c r="N70" s="68">
        <v>716</v>
      </c>
      <c r="O70" s="182">
        <v>0.23603351955307261</v>
      </c>
      <c r="P70" s="7">
        <v>77</v>
      </c>
      <c r="Q70" s="68">
        <v>691</v>
      </c>
      <c r="R70" s="182">
        <v>0.11143270622286541</v>
      </c>
      <c r="S70" s="241"/>
      <c r="T70" s="241"/>
      <c r="U70" s="241"/>
      <c r="V70" s="241"/>
    </row>
    <row r="71" spans="1:54" s="96" customFormat="1" x14ac:dyDescent="0.3">
      <c r="A71" s="189" t="s">
        <v>46</v>
      </c>
      <c r="B71" s="200" t="s">
        <v>54</v>
      </c>
      <c r="C71" s="191" t="s">
        <v>73</v>
      </c>
      <c r="D71" s="7">
        <v>19</v>
      </c>
      <c r="E71" s="181">
        <v>56.75</v>
      </c>
      <c r="F71" s="264">
        <v>0.33480176211453744</v>
      </c>
      <c r="G71" s="7">
        <v>13</v>
      </c>
      <c r="H71" s="181">
        <v>55.25</v>
      </c>
      <c r="I71" s="264">
        <v>0.23529411764705882</v>
      </c>
      <c r="J71" s="268">
        <v>5</v>
      </c>
      <c r="K71" s="181">
        <v>54</v>
      </c>
      <c r="L71" s="264">
        <v>9.2592592592592587E-2</v>
      </c>
      <c r="M71" s="7">
        <v>5</v>
      </c>
      <c r="N71" s="68">
        <v>52.75</v>
      </c>
      <c r="O71" s="182">
        <v>9.4786729857819899E-2</v>
      </c>
      <c r="P71" s="7">
        <v>9</v>
      </c>
      <c r="Q71" s="68">
        <v>53.6666667</v>
      </c>
      <c r="R71" s="182">
        <v>0.16770186324987463</v>
      </c>
      <c r="S71" s="241"/>
      <c r="T71" s="241"/>
      <c r="U71" s="241"/>
      <c r="V71" s="241"/>
    </row>
    <row r="72" spans="1:54" s="96" customFormat="1" x14ac:dyDescent="0.3">
      <c r="A72" s="184" t="s">
        <v>46</v>
      </c>
      <c r="B72" s="185" t="s">
        <v>54</v>
      </c>
      <c r="C72" s="186" t="s">
        <v>28</v>
      </c>
      <c r="D72" s="206">
        <v>12</v>
      </c>
      <c r="E72" s="207">
        <v>42.25</v>
      </c>
      <c r="F72" s="209">
        <v>0.28402366863905326</v>
      </c>
      <c r="G72" s="206">
        <v>8</v>
      </c>
      <c r="H72" s="207">
        <v>46.75</v>
      </c>
      <c r="I72" s="209">
        <v>0.17112299465240641</v>
      </c>
      <c r="J72" s="206">
        <v>6</v>
      </c>
      <c r="K72" s="207">
        <v>45</v>
      </c>
      <c r="L72" s="209">
        <v>0.13333333333333333</v>
      </c>
      <c r="M72" s="206">
        <v>15</v>
      </c>
      <c r="N72" s="207">
        <v>46</v>
      </c>
      <c r="O72" s="208">
        <v>0.32608695652173914</v>
      </c>
      <c r="P72" s="206">
        <v>6</v>
      </c>
      <c r="Q72" s="207">
        <v>44.3333333</v>
      </c>
      <c r="R72" s="208">
        <v>0.1353383459664198</v>
      </c>
      <c r="S72" s="241"/>
      <c r="T72" s="241"/>
      <c r="U72" s="241"/>
      <c r="V72" s="241"/>
      <c r="AD72" s="6"/>
      <c r="AP72" s="4"/>
      <c r="BB72" s="4"/>
    </row>
    <row r="73" spans="1:54" s="96" customFormat="1" x14ac:dyDescent="0.3">
      <c r="A73" s="189" t="s">
        <v>46</v>
      </c>
      <c r="B73" s="200" t="s">
        <v>54</v>
      </c>
      <c r="C73" s="191" t="s">
        <v>29</v>
      </c>
      <c r="D73" s="54">
        <v>22</v>
      </c>
      <c r="E73" s="53">
        <v>87.25</v>
      </c>
      <c r="F73" s="188">
        <v>0.25214899713467048</v>
      </c>
      <c r="G73" s="54">
        <v>13</v>
      </c>
      <c r="H73" s="53">
        <v>106</v>
      </c>
      <c r="I73" s="188">
        <v>0.12264150943396226</v>
      </c>
      <c r="J73" s="54">
        <v>14</v>
      </c>
      <c r="K73" s="53">
        <v>122</v>
      </c>
      <c r="L73" s="188">
        <v>0.11475409836065574</v>
      </c>
      <c r="M73" s="54">
        <v>19</v>
      </c>
      <c r="N73" s="53">
        <v>120</v>
      </c>
      <c r="O73" s="188">
        <v>0.15833333333333333</v>
      </c>
      <c r="P73" s="54">
        <v>7</v>
      </c>
      <c r="Q73" s="53">
        <v>112.666667</v>
      </c>
      <c r="R73" s="188">
        <v>6.2130177330975804E-2</v>
      </c>
      <c r="S73" s="241"/>
      <c r="T73" s="241"/>
      <c r="U73" s="241"/>
      <c r="V73" s="241"/>
    </row>
    <row r="74" spans="1:54" s="96" customFormat="1" ht="15" thickBot="1" x14ac:dyDescent="0.35">
      <c r="A74" s="184" t="s">
        <v>46</v>
      </c>
      <c r="B74" s="185" t="s">
        <v>54</v>
      </c>
      <c r="C74" s="186" t="s">
        <v>30</v>
      </c>
      <c r="D74" s="206">
        <v>29</v>
      </c>
      <c r="E74" s="207">
        <v>99.75</v>
      </c>
      <c r="F74" s="209">
        <v>0.2907268170426065</v>
      </c>
      <c r="G74" s="206">
        <v>30</v>
      </c>
      <c r="H74" s="207">
        <v>112.5</v>
      </c>
      <c r="I74" s="209">
        <v>0.26666666666666666</v>
      </c>
      <c r="J74" s="206">
        <v>30</v>
      </c>
      <c r="K74" s="207">
        <v>116</v>
      </c>
      <c r="L74" s="209">
        <v>0.25862068965517243</v>
      </c>
      <c r="M74" s="206">
        <v>37</v>
      </c>
      <c r="N74" s="207">
        <v>115.5</v>
      </c>
      <c r="O74" s="208">
        <v>0.32034632034632032</v>
      </c>
      <c r="P74" s="206">
        <v>28</v>
      </c>
      <c r="Q74" s="207">
        <v>115.333333</v>
      </c>
      <c r="R74" s="208">
        <v>0.24277456717564905</v>
      </c>
      <c r="S74" s="241"/>
      <c r="T74" s="241"/>
      <c r="U74" s="241"/>
      <c r="V74" s="241"/>
      <c r="AD74" s="6"/>
      <c r="AP74" s="4"/>
      <c r="BB74" s="4"/>
    </row>
    <row r="75" spans="1:54" s="96" customFormat="1" x14ac:dyDescent="0.3">
      <c r="A75" s="174" t="s">
        <v>47</v>
      </c>
      <c r="B75" s="194" t="s">
        <v>55</v>
      </c>
      <c r="C75" s="176" t="s">
        <v>10</v>
      </c>
      <c r="D75" s="27">
        <v>445</v>
      </c>
      <c r="E75" s="28">
        <v>1968</v>
      </c>
      <c r="F75" s="177">
        <v>0.22611788617886178</v>
      </c>
      <c r="G75" s="27">
        <v>351</v>
      </c>
      <c r="H75" s="28">
        <v>2128</v>
      </c>
      <c r="I75" s="205">
        <v>0.16494360902255639</v>
      </c>
      <c r="J75" s="27">
        <v>379</v>
      </c>
      <c r="K75" s="28">
        <v>2176.5</v>
      </c>
      <c r="L75" s="177">
        <v>0.17413278198943258</v>
      </c>
      <c r="M75" s="27">
        <v>388</v>
      </c>
      <c r="N75" s="28">
        <v>2267</v>
      </c>
      <c r="O75" s="177">
        <v>0.17115130127922365</v>
      </c>
      <c r="P75" s="27">
        <v>412</v>
      </c>
      <c r="Q75" s="28">
        <v>2287</v>
      </c>
      <c r="R75" s="177">
        <v>0.18014866637516397</v>
      </c>
      <c r="S75" s="241"/>
      <c r="T75" s="241"/>
      <c r="U75" s="241"/>
      <c r="V75" s="241"/>
    </row>
    <row r="76" spans="1:54" s="96" customFormat="1" x14ac:dyDescent="0.3">
      <c r="A76" s="178" t="s">
        <v>47</v>
      </c>
      <c r="B76" s="197" t="s">
        <v>55</v>
      </c>
      <c r="C76" s="180" t="s">
        <v>52</v>
      </c>
      <c r="D76" s="7">
        <v>324</v>
      </c>
      <c r="E76" s="181">
        <v>1436</v>
      </c>
      <c r="F76" s="182">
        <v>0.22562674094707522</v>
      </c>
      <c r="G76" s="7">
        <v>253</v>
      </c>
      <c r="H76" s="181">
        <v>1556</v>
      </c>
      <c r="I76" s="182">
        <v>0.16259640102827763</v>
      </c>
      <c r="J76" s="268">
        <v>276</v>
      </c>
      <c r="K76" s="181">
        <v>1607.5</v>
      </c>
      <c r="L76" s="182">
        <v>0.17169517884914465</v>
      </c>
      <c r="M76" s="7">
        <v>275</v>
      </c>
      <c r="N76" s="68">
        <v>1676.5</v>
      </c>
      <c r="O76" s="182">
        <v>0.16403220996122875</v>
      </c>
      <c r="P76" s="7">
        <v>186</v>
      </c>
      <c r="Q76" s="68">
        <v>1710.3333333</v>
      </c>
      <c r="R76" s="182">
        <v>0.10875073085380531</v>
      </c>
      <c r="S76" s="241"/>
      <c r="T76" s="241"/>
      <c r="U76" s="241"/>
      <c r="V76" s="241"/>
    </row>
    <row r="77" spans="1:54" s="96" customFormat="1" x14ac:dyDescent="0.3">
      <c r="A77" s="189" t="s">
        <v>47</v>
      </c>
      <c r="B77" s="200" t="s">
        <v>55</v>
      </c>
      <c r="C77" s="191" t="s">
        <v>73</v>
      </c>
      <c r="D77" s="7">
        <v>25</v>
      </c>
      <c r="E77" s="181">
        <v>111.25</v>
      </c>
      <c r="F77" s="264">
        <v>0.2247191011235955</v>
      </c>
      <c r="G77" s="7">
        <v>20</v>
      </c>
      <c r="H77" s="181">
        <v>113.5</v>
      </c>
      <c r="I77" s="264">
        <v>0.1762114537444934</v>
      </c>
      <c r="J77" s="268">
        <v>22</v>
      </c>
      <c r="K77" s="181">
        <v>119.5</v>
      </c>
      <c r="L77" s="264">
        <v>0.18410041841004185</v>
      </c>
      <c r="M77" s="7">
        <v>20</v>
      </c>
      <c r="N77" s="68">
        <v>128.25</v>
      </c>
      <c r="O77" s="182">
        <v>0.15594541910331383</v>
      </c>
      <c r="P77" s="7">
        <v>22</v>
      </c>
      <c r="Q77" s="68">
        <v>135</v>
      </c>
      <c r="R77" s="182">
        <v>0.16296296296296298</v>
      </c>
      <c r="S77" s="241"/>
      <c r="T77" s="241"/>
      <c r="U77" s="241"/>
      <c r="V77" s="241"/>
    </row>
    <row r="78" spans="1:54" s="96" customFormat="1" x14ac:dyDescent="0.3">
      <c r="A78" s="184" t="s">
        <v>47</v>
      </c>
      <c r="B78" s="185" t="s">
        <v>55</v>
      </c>
      <c r="C78" s="186" t="s">
        <v>28</v>
      </c>
      <c r="D78" s="206">
        <v>16</v>
      </c>
      <c r="E78" s="207">
        <v>58.25</v>
      </c>
      <c r="F78" s="209">
        <v>0.27467811158798283</v>
      </c>
      <c r="G78" s="206">
        <v>16</v>
      </c>
      <c r="H78" s="207">
        <v>72.75</v>
      </c>
      <c r="I78" s="209">
        <v>0.21993127147766323</v>
      </c>
      <c r="J78" s="206">
        <v>10</v>
      </c>
      <c r="K78" s="207">
        <v>79.25</v>
      </c>
      <c r="L78" s="209">
        <v>0.12618296529968454</v>
      </c>
      <c r="M78" s="206">
        <v>25</v>
      </c>
      <c r="N78" s="207">
        <v>87.25</v>
      </c>
      <c r="O78" s="208">
        <v>0.28653295128939826</v>
      </c>
      <c r="P78" s="206">
        <v>25</v>
      </c>
      <c r="Q78" s="207">
        <v>77.666666699999993</v>
      </c>
      <c r="R78" s="208">
        <v>0.3218884118790179</v>
      </c>
      <c r="S78" s="241"/>
      <c r="T78" s="241"/>
      <c r="U78" s="241"/>
      <c r="V78" s="241"/>
      <c r="AD78" s="6"/>
      <c r="AP78" s="4"/>
      <c r="BB78" s="4"/>
    </row>
    <row r="79" spans="1:54" s="96" customFormat="1" x14ac:dyDescent="0.3">
      <c r="A79" s="189" t="s">
        <v>47</v>
      </c>
      <c r="B79" s="200" t="s">
        <v>55</v>
      </c>
      <c r="C79" s="191" t="s">
        <v>29</v>
      </c>
      <c r="D79" s="54">
        <v>38</v>
      </c>
      <c r="E79" s="53">
        <v>143.75</v>
      </c>
      <c r="F79" s="188">
        <v>0.26434782608695651</v>
      </c>
      <c r="G79" s="54">
        <v>32</v>
      </c>
      <c r="H79" s="53">
        <v>166.5</v>
      </c>
      <c r="I79" s="188">
        <v>0.19219219219219219</v>
      </c>
      <c r="J79" s="54">
        <v>28</v>
      </c>
      <c r="K79" s="53">
        <v>155.25</v>
      </c>
      <c r="L79" s="188">
        <v>0.18035426731078905</v>
      </c>
      <c r="M79" s="54">
        <v>21</v>
      </c>
      <c r="N79" s="53">
        <v>147.75</v>
      </c>
      <c r="O79" s="188">
        <v>0.14213197969543148</v>
      </c>
      <c r="P79" s="54">
        <v>139</v>
      </c>
      <c r="Q79" s="53">
        <v>128.33333300000001</v>
      </c>
      <c r="R79" s="188">
        <v>1.0831168859301736</v>
      </c>
      <c r="S79" s="241"/>
      <c r="T79" s="241"/>
      <c r="U79" s="241"/>
      <c r="V79" s="241"/>
    </row>
    <row r="80" spans="1:54" s="96" customFormat="1" ht="15" thickBot="1" x14ac:dyDescent="0.35">
      <c r="A80" s="184" t="s">
        <v>47</v>
      </c>
      <c r="B80" s="185" t="s">
        <v>55</v>
      </c>
      <c r="C80" s="186" t="s">
        <v>30</v>
      </c>
      <c r="D80" s="206">
        <v>42</v>
      </c>
      <c r="E80" s="207">
        <v>218.75</v>
      </c>
      <c r="F80" s="209" t="s">
        <v>59</v>
      </c>
      <c r="G80" s="206">
        <v>30</v>
      </c>
      <c r="H80" s="207">
        <v>219.25</v>
      </c>
      <c r="I80" s="209">
        <v>0.13683010262257697</v>
      </c>
      <c r="J80" s="206">
        <v>43</v>
      </c>
      <c r="K80" s="207">
        <v>215</v>
      </c>
      <c r="L80" s="209">
        <v>0.2</v>
      </c>
      <c r="M80" s="206">
        <v>47</v>
      </c>
      <c r="N80" s="207">
        <v>227.25</v>
      </c>
      <c r="O80" s="208">
        <v>0.20682068206820681</v>
      </c>
      <c r="P80" s="206">
        <v>40</v>
      </c>
      <c r="Q80" s="207">
        <v>235.66666699999999</v>
      </c>
      <c r="R80" s="208">
        <v>0.16973125860009725</v>
      </c>
      <c r="S80" s="241"/>
      <c r="T80" s="241"/>
      <c r="U80" s="241"/>
      <c r="V80" s="241"/>
      <c r="AD80" s="6"/>
      <c r="AP80" s="4"/>
      <c r="BB80" s="4"/>
    </row>
    <row r="81" spans="1:54" s="96" customFormat="1" x14ac:dyDescent="0.3">
      <c r="A81" s="174" t="s">
        <v>48</v>
      </c>
      <c r="B81" s="194" t="s">
        <v>56</v>
      </c>
      <c r="C81" s="176" t="s">
        <v>10</v>
      </c>
      <c r="D81" s="27">
        <v>49</v>
      </c>
      <c r="E81" s="28">
        <v>626.5</v>
      </c>
      <c r="F81" s="177">
        <v>7.8212290502793297E-2</v>
      </c>
      <c r="G81" s="27">
        <v>33</v>
      </c>
      <c r="H81" s="28">
        <v>643.5</v>
      </c>
      <c r="I81" s="205">
        <v>5.128205128205128E-2</v>
      </c>
      <c r="J81" s="27">
        <v>36</v>
      </c>
      <c r="K81" s="28">
        <v>634</v>
      </c>
      <c r="L81" s="177">
        <v>5.6782334384858045E-2</v>
      </c>
      <c r="M81" s="27">
        <v>48</v>
      </c>
      <c r="N81" s="28">
        <v>625.75</v>
      </c>
      <c r="O81" s="177">
        <v>7.6707950459448657E-2</v>
      </c>
      <c r="P81" s="27">
        <v>42</v>
      </c>
      <c r="Q81" s="28">
        <v>605.33333300000004</v>
      </c>
      <c r="R81" s="177">
        <v>6.9383259950100903E-2</v>
      </c>
      <c r="S81" s="241"/>
      <c r="T81" s="241"/>
      <c r="U81" s="241"/>
      <c r="V81" s="241"/>
    </row>
    <row r="82" spans="1:54" s="96" customFormat="1" x14ac:dyDescent="0.3">
      <c r="A82" s="178" t="s">
        <v>48</v>
      </c>
      <c r="B82" s="197" t="s">
        <v>56</v>
      </c>
      <c r="C82" s="180" t="s">
        <v>52</v>
      </c>
      <c r="D82" s="7">
        <v>37</v>
      </c>
      <c r="E82" s="181">
        <v>449.5</v>
      </c>
      <c r="F82" s="182">
        <v>8.2313681868743049E-2</v>
      </c>
      <c r="G82" s="7">
        <v>20</v>
      </c>
      <c r="H82" s="181">
        <v>465.5</v>
      </c>
      <c r="I82" s="182">
        <v>4.2964554242749732E-2</v>
      </c>
      <c r="J82" s="268">
        <v>24</v>
      </c>
      <c r="K82" s="181">
        <v>467.5</v>
      </c>
      <c r="L82" s="182">
        <v>5.1336898395721926E-2</v>
      </c>
      <c r="M82" s="7">
        <v>32</v>
      </c>
      <c r="N82" s="68">
        <v>472.75</v>
      </c>
      <c r="O82" s="182">
        <v>6.7689053410893707E-2</v>
      </c>
      <c r="P82" s="7">
        <v>25</v>
      </c>
      <c r="Q82" s="68">
        <v>481.99999970000005</v>
      </c>
      <c r="R82" s="182">
        <v>5.1867219949294947E-2</v>
      </c>
      <c r="S82" s="241"/>
      <c r="T82" s="241"/>
      <c r="U82" s="241"/>
      <c r="V82" s="241"/>
    </row>
    <row r="83" spans="1:54" s="96" customFormat="1" x14ac:dyDescent="0.3">
      <c r="A83" s="189" t="s">
        <v>48</v>
      </c>
      <c r="B83" s="200" t="s">
        <v>56</v>
      </c>
      <c r="C83" s="191" t="s">
        <v>73</v>
      </c>
      <c r="D83" s="7">
        <v>3</v>
      </c>
      <c r="E83" s="181">
        <v>39</v>
      </c>
      <c r="F83" s="264">
        <v>7.6923076923076927E-2</v>
      </c>
      <c r="G83" s="7">
        <v>0</v>
      </c>
      <c r="H83" s="181">
        <v>39.25</v>
      </c>
      <c r="I83" s="264">
        <v>0</v>
      </c>
      <c r="J83" s="268">
        <v>4</v>
      </c>
      <c r="K83" s="181">
        <v>39.5</v>
      </c>
      <c r="L83" s="264">
        <v>0.10126582278481013</v>
      </c>
      <c r="M83" s="7">
        <v>5</v>
      </c>
      <c r="N83" s="68">
        <v>38.5</v>
      </c>
      <c r="O83" s="182">
        <v>0.12987012987012986</v>
      </c>
      <c r="P83" s="7">
        <v>5</v>
      </c>
      <c r="Q83" s="68">
        <v>23</v>
      </c>
      <c r="R83" s="182">
        <v>0.21739130434782608</v>
      </c>
      <c r="S83" s="241"/>
      <c r="T83" s="241"/>
      <c r="U83" s="241"/>
      <c r="V83" s="241"/>
    </row>
    <row r="84" spans="1:54" s="96" customFormat="1" x14ac:dyDescent="0.3">
      <c r="A84" s="184" t="s">
        <v>48</v>
      </c>
      <c r="B84" s="185" t="s">
        <v>56</v>
      </c>
      <c r="C84" s="186" t="s">
        <v>28</v>
      </c>
      <c r="D84" s="206">
        <v>2</v>
      </c>
      <c r="E84" s="207">
        <v>16</v>
      </c>
      <c r="F84" s="209">
        <v>0.125</v>
      </c>
      <c r="G84" s="206">
        <v>2</v>
      </c>
      <c r="H84" s="207">
        <v>15.25</v>
      </c>
      <c r="I84" s="209">
        <v>0.13114754098360656</v>
      </c>
      <c r="J84" s="206">
        <v>2</v>
      </c>
      <c r="K84" s="207">
        <v>15.25</v>
      </c>
      <c r="L84" s="209">
        <v>0.13114754098360656</v>
      </c>
      <c r="M84" s="206">
        <v>0</v>
      </c>
      <c r="N84" s="207">
        <v>14.25</v>
      </c>
      <c r="O84" s="208">
        <v>0</v>
      </c>
      <c r="P84" s="206">
        <v>1</v>
      </c>
      <c r="Q84" s="207">
        <v>10.3333333</v>
      </c>
      <c r="R84" s="208">
        <v>9.6774193860561922E-2</v>
      </c>
      <c r="S84" s="241"/>
      <c r="T84" s="241"/>
      <c r="U84" s="241"/>
      <c r="V84" s="241"/>
      <c r="AD84" s="6"/>
      <c r="AP84" s="4"/>
      <c r="BB84" s="4"/>
    </row>
    <row r="85" spans="1:54" s="96" customFormat="1" x14ac:dyDescent="0.3">
      <c r="A85" s="189" t="s">
        <v>48</v>
      </c>
      <c r="B85" s="200" t="s">
        <v>56</v>
      </c>
      <c r="C85" s="191" t="s">
        <v>29</v>
      </c>
      <c r="D85" s="54">
        <v>3</v>
      </c>
      <c r="E85" s="53">
        <v>47.75</v>
      </c>
      <c r="F85" s="188">
        <v>6.2827225130890049E-2</v>
      </c>
      <c r="G85" s="54">
        <v>7</v>
      </c>
      <c r="H85" s="53">
        <v>49.25</v>
      </c>
      <c r="I85" s="188">
        <v>0.14213197969543148</v>
      </c>
      <c r="J85" s="54">
        <v>1</v>
      </c>
      <c r="K85" s="53">
        <v>37.75</v>
      </c>
      <c r="L85" s="188">
        <v>2.6490066225165563E-2</v>
      </c>
      <c r="M85" s="54">
        <v>2</v>
      </c>
      <c r="N85" s="53">
        <v>36.75</v>
      </c>
      <c r="O85" s="188">
        <v>5.4421768707482991E-2</v>
      </c>
      <c r="P85" s="54">
        <v>8</v>
      </c>
      <c r="Q85" s="53">
        <v>35.3333333</v>
      </c>
      <c r="R85" s="188">
        <v>0.22641509455322179</v>
      </c>
      <c r="S85" s="241"/>
      <c r="T85" s="241"/>
      <c r="U85" s="241"/>
      <c r="V85" s="241"/>
    </row>
    <row r="86" spans="1:54" s="96" customFormat="1" ht="15" thickBot="1" x14ac:dyDescent="0.35">
      <c r="A86" s="184" t="s">
        <v>48</v>
      </c>
      <c r="B86" s="185" t="s">
        <v>56</v>
      </c>
      <c r="C86" s="186" t="s">
        <v>30</v>
      </c>
      <c r="D86" s="206">
        <v>4</v>
      </c>
      <c r="E86" s="207">
        <v>74.25</v>
      </c>
      <c r="F86" s="209">
        <v>5.387205387205387E-2</v>
      </c>
      <c r="G86" s="206">
        <v>4</v>
      </c>
      <c r="H86" s="207">
        <v>74.25</v>
      </c>
      <c r="I86" s="209">
        <v>5.387205387205387E-2</v>
      </c>
      <c r="J86" s="206">
        <v>5</v>
      </c>
      <c r="K86" s="207">
        <v>74</v>
      </c>
      <c r="L86" s="209">
        <v>6.7567567567567571E-2</v>
      </c>
      <c r="M86" s="206">
        <v>9</v>
      </c>
      <c r="N86" s="207">
        <v>63.5</v>
      </c>
      <c r="O86" s="208">
        <v>0.14173228346456693</v>
      </c>
      <c r="P86" s="206">
        <v>3</v>
      </c>
      <c r="Q86" s="207">
        <v>54.6666667</v>
      </c>
      <c r="R86" s="208">
        <v>5.4878048747025579E-2</v>
      </c>
      <c r="S86" s="241"/>
      <c r="T86" s="241"/>
      <c r="U86" s="241"/>
      <c r="V86" s="241"/>
      <c r="AD86" s="6"/>
      <c r="AP86" s="4"/>
      <c r="BB86" s="4"/>
    </row>
    <row r="87" spans="1:54" s="3" customFormat="1" x14ac:dyDescent="0.3">
      <c r="A87" s="174" t="s">
        <v>1</v>
      </c>
      <c r="B87" s="194" t="s">
        <v>2</v>
      </c>
      <c r="C87" s="176" t="s">
        <v>10</v>
      </c>
      <c r="D87" s="27">
        <v>19079</v>
      </c>
      <c r="E87" s="28">
        <v>12</v>
      </c>
      <c r="F87" s="28">
        <v>1590</v>
      </c>
      <c r="G87" s="27">
        <v>19864</v>
      </c>
      <c r="H87" s="28">
        <v>12</v>
      </c>
      <c r="I87" s="28">
        <v>1655.3333333333333</v>
      </c>
      <c r="J87" s="27">
        <v>20685</v>
      </c>
      <c r="K87" s="28">
        <v>12</v>
      </c>
      <c r="L87" s="232">
        <v>1723.75</v>
      </c>
      <c r="M87" s="27">
        <v>18615</v>
      </c>
      <c r="N87" s="28">
        <v>12</v>
      </c>
      <c r="O87" s="232">
        <v>1551.25</v>
      </c>
      <c r="P87" s="27">
        <v>12148</v>
      </c>
      <c r="Q87" s="28">
        <v>9</v>
      </c>
      <c r="R87" s="232">
        <v>1349.7777777777778</v>
      </c>
      <c r="S87" s="241"/>
      <c r="T87" s="241"/>
      <c r="U87" s="241"/>
      <c r="V87" s="241"/>
    </row>
    <row r="88" spans="1:54" s="3" customFormat="1" x14ac:dyDescent="0.3">
      <c r="A88" s="178" t="s">
        <v>1</v>
      </c>
      <c r="B88" s="197" t="s">
        <v>2</v>
      </c>
      <c r="C88" s="180" t="s">
        <v>52</v>
      </c>
      <c r="D88" s="268">
        <v>14225</v>
      </c>
      <c r="E88" s="181">
        <v>12</v>
      </c>
      <c r="F88" s="68">
        <v>1492.4166666666667</v>
      </c>
      <c r="G88" s="268">
        <v>14337</v>
      </c>
      <c r="H88" s="181">
        <v>12</v>
      </c>
      <c r="I88" s="68">
        <v>1583.1666666666667</v>
      </c>
      <c r="J88" s="7">
        <v>15460</v>
      </c>
      <c r="K88" s="181">
        <v>12</v>
      </c>
      <c r="L88" s="269">
        <v>1636.5833333333333</v>
      </c>
      <c r="M88" s="7">
        <v>13745</v>
      </c>
      <c r="N88" s="181">
        <v>12</v>
      </c>
      <c r="O88" s="269">
        <v>1251.0833333333333</v>
      </c>
      <c r="P88" s="7">
        <v>8787</v>
      </c>
      <c r="Q88" s="181">
        <v>9</v>
      </c>
      <c r="R88" s="269">
        <v>976.33333333333337</v>
      </c>
      <c r="S88" s="241"/>
      <c r="T88" s="241"/>
      <c r="U88" s="241"/>
      <c r="V88" s="241"/>
    </row>
    <row r="89" spans="1:54" s="96" customFormat="1" x14ac:dyDescent="0.3">
      <c r="A89" s="189" t="s">
        <v>1</v>
      </c>
      <c r="B89" s="200" t="s">
        <v>2</v>
      </c>
      <c r="C89" s="191" t="s">
        <v>73</v>
      </c>
      <c r="D89" s="270">
        <v>1038</v>
      </c>
      <c r="E89" s="30">
        <v>12</v>
      </c>
      <c r="F89" s="68">
        <v>86.5</v>
      </c>
      <c r="G89" s="270">
        <v>1415</v>
      </c>
      <c r="H89" s="30">
        <v>12</v>
      </c>
      <c r="I89" s="68">
        <v>117.91666666666667</v>
      </c>
      <c r="J89" s="29">
        <v>1123</v>
      </c>
      <c r="K89" s="30">
        <v>12</v>
      </c>
      <c r="L89" s="233">
        <v>93.583333333333329</v>
      </c>
      <c r="M89" s="29">
        <v>1268</v>
      </c>
      <c r="N89" s="30">
        <v>12</v>
      </c>
      <c r="O89" s="233">
        <v>105.66666666666667</v>
      </c>
      <c r="P89" s="29">
        <v>689</v>
      </c>
      <c r="Q89" s="30">
        <v>9</v>
      </c>
      <c r="R89" s="233">
        <v>76.555555555555557</v>
      </c>
      <c r="S89" s="241"/>
      <c r="T89" s="241"/>
      <c r="U89" s="241"/>
      <c r="V89" s="241"/>
    </row>
    <row r="90" spans="1:54" s="3" customFormat="1" x14ac:dyDescent="0.3">
      <c r="A90" s="184" t="s">
        <v>1</v>
      </c>
      <c r="B90" s="185" t="s">
        <v>2</v>
      </c>
      <c r="C90" s="186" t="s">
        <v>28</v>
      </c>
      <c r="D90" s="29">
        <v>736</v>
      </c>
      <c r="E90" s="30">
        <v>12</v>
      </c>
      <c r="F90" s="68">
        <v>61.333333333333336</v>
      </c>
      <c r="G90" s="29">
        <v>866</v>
      </c>
      <c r="H90" s="30">
        <v>12</v>
      </c>
      <c r="I90" s="68">
        <v>72.166666666666671</v>
      </c>
      <c r="J90" s="29">
        <v>1007</v>
      </c>
      <c r="K90" s="30">
        <v>12</v>
      </c>
      <c r="L90" s="233">
        <v>83.916666666666671</v>
      </c>
      <c r="M90" s="29">
        <v>895</v>
      </c>
      <c r="N90" s="30">
        <v>12</v>
      </c>
      <c r="O90" s="233">
        <v>74.583333333333329</v>
      </c>
      <c r="P90" s="29">
        <v>670</v>
      </c>
      <c r="Q90" s="30">
        <v>9</v>
      </c>
      <c r="R90" s="233">
        <v>74.444444444444443</v>
      </c>
      <c r="S90" s="241"/>
      <c r="T90" s="241"/>
      <c r="U90" s="241"/>
      <c r="V90" s="241"/>
      <c r="AD90" s="6"/>
      <c r="AP90" s="4"/>
      <c r="BB90" s="4"/>
    </row>
    <row r="91" spans="1:54" s="3" customFormat="1" x14ac:dyDescent="0.3">
      <c r="A91" s="189" t="s">
        <v>1</v>
      </c>
      <c r="B91" s="200" t="s">
        <v>2</v>
      </c>
      <c r="C91" s="191" t="s">
        <v>29</v>
      </c>
      <c r="D91" s="53">
        <v>1170</v>
      </c>
      <c r="E91" s="53">
        <v>12</v>
      </c>
      <c r="F91" s="234">
        <v>98</v>
      </c>
      <c r="G91" s="53">
        <v>866</v>
      </c>
      <c r="H91" s="53">
        <v>12</v>
      </c>
      <c r="I91" s="234">
        <v>72.166666666666671</v>
      </c>
      <c r="J91" s="54">
        <v>1046</v>
      </c>
      <c r="K91" s="53">
        <v>12</v>
      </c>
      <c r="L91" s="234">
        <v>87.166666666666671</v>
      </c>
      <c r="M91" s="54">
        <v>1005</v>
      </c>
      <c r="N91" s="53">
        <v>12</v>
      </c>
      <c r="O91" s="234">
        <v>83.75</v>
      </c>
      <c r="P91" s="54">
        <v>691</v>
      </c>
      <c r="Q91" s="53">
        <v>9</v>
      </c>
      <c r="R91" s="234">
        <v>76.777777777777771</v>
      </c>
      <c r="S91" s="241"/>
      <c r="T91" s="241"/>
      <c r="U91" s="241"/>
      <c r="V91" s="241"/>
    </row>
    <row r="92" spans="1:54" s="3" customFormat="1" ht="15" thickBot="1" x14ac:dyDescent="0.35">
      <c r="A92" s="210" t="s">
        <v>1</v>
      </c>
      <c r="B92" s="211" t="s">
        <v>2</v>
      </c>
      <c r="C92" s="212" t="s">
        <v>30</v>
      </c>
      <c r="D92" s="25">
        <v>1910</v>
      </c>
      <c r="E92" s="26">
        <v>12</v>
      </c>
      <c r="F92" s="236">
        <v>159.16666666666666</v>
      </c>
      <c r="G92" s="25">
        <v>2380</v>
      </c>
      <c r="H92" s="26">
        <v>12</v>
      </c>
      <c r="I92" s="236">
        <v>198.33333333333334</v>
      </c>
      <c r="J92" s="25">
        <v>2049</v>
      </c>
      <c r="K92" s="26">
        <v>12</v>
      </c>
      <c r="L92" s="235">
        <v>170.75</v>
      </c>
      <c r="M92" s="25">
        <v>1702</v>
      </c>
      <c r="N92" s="26">
        <v>12</v>
      </c>
      <c r="O92" s="235">
        <v>141.83333333333334</v>
      </c>
      <c r="P92" s="25">
        <v>1311</v>
      </c>
      <c r="Q92" s="26">
        <v>9</v>
      </c>
      <c r="R92" s="235">
        <v>145.66666666666666</v>
      </c>
      <c r="S92" s="241"/>
      <c r="T92" s="241"/>
      <c r="U92" s="241"/>
      <c r="V92" s="241"/>
      <c r="AD92" s="6"/>
      <c r="AP92" s="4"/>
      <c r="BB92" s="4"/>
    </row>
    <row r="93" spans="1:54" s="3" customFormat="1" x14ac:dyDescent="0.3">
      <c r="A93" s="63"/>
      <c r="B93" s="64"/>
      <c r="C93" s="64"/>
      <c r="D93" s="64"/>
      <c r="E93" s="64"/>
      <c r="F93" s="64"/>
      <c r="G93" s="64"/>
      <c r="H93" s="64"/>
      <c r="I93" s="64"/>
      <c r="J93" s="64"/>
      <c r="K93" s="64"/>
      <c r="L93" s="64"/>
      <c r="M93" s="64"/>
      <c r="N93" s="64"/>
      <c r="O93" s="64"/>
      <c r="P93" s="64"/>
      <c r="Q93" s="64"/>
      <c r="R93" s="64"/>
      <c r="S93" s="241"/>
      <c r="T93" s="241"/>
      <c r="U93" s="241"/>
      <c r="V93" s="241"/>
    </row>
    <row r="94" spans="1:54" s="3" customFormat="1" x14ac:dyDescent="0.3">
      <c r="A94" s="6" t="s">
        <v>100</v>
      </c>
      <c r="B94"/>
      <c r="C94" s="8"/>
      <c r="D94"/>
      <c r="E94"/>
      <c r="F94"/>
      <c r="G94"/>
      <c r="H94"/>
      <c r="I94"/>
      <c r="P94" s="96"/>
      <c r="Q94" s="96"/>
      <c r="R94" s="96"/>
      <c r="S94" s="241"/>
      <c r="T94" s="241"/>
      <c r="U94" s="241"/>
      <c r="V94" s="241"/>
    </row>
    <row r="95" spans="1:54" x14ac:dyDescent="0.3">
      <c r="A95" s="4" t="s">
        <v>31</v>
      </c>
      <c r="M95" s="6"/>
      <c r="N95" s="6"/>
      <c r="P95" s="6"/>
      <c r="Q95" s="6"/>
    </row>
    <row r="96" spans="1:54" x14ac:dyDescent="0.3">
      <c r="A96" s="6" t="s">
        <v>91</v>
      </c>
      <c r="M96" s="6"/>
      <c r="N96" s="6"/>
      <c r="P96" s="6"/>
      <c r="Q96" s="6"/>
    </row>
    <row r="97" spans="1:17" x14ac:dyDescent="0.3">
      <c r="A97" s="410" t="s">
        <v>195</v>
      </c>
      <c r="M97" s="6"/>
      <c r="N97" s="6"/>
      <c r="P97" s="6"/>
      <c r="Q97" s="6"/>
    </row>
    <row r="98" spans="1:17" x14ac:dyDescent="0.3">
      <c r="M98" s="6"/>
      <c r="N98" s="6"/>
      <c r="P98" s="6"/>
      <c r="Q98" s="6"/>
    </row>
  </sheetData>
  <printOptions horizontalCentered="1"/>
  <pageMargins left="0.25" right="0.25" top="0.75" bottom="0.75" header="0.3" footer="0.3"/>
  <pageSetup scale="34" fitToWidth="0" orientation="landscape" horizontalDpi="300" verticalDpi="300" r:id="rId1"/>
  <headerFooter alignWithMargins="0">
    <oddHeader>&amp;C&amp;8Texas Department of Family &amp; Protective Services</oddHeader>
    <oddFooter>&amp;L&amp;8Data Source:  IMPACT Data Warehouse&amp;C&amp;8&amp;P of &amp;N&amp;R&amp;8Data and Decision Support
FY16 - FY19 Data as of November 7th Following End of Each Fiscal Year
FY20 Data as of 8/7/2020
Log 98078 (dD)</oddFooter>
  </headerFooter>
  <colBreaks count="1" manualBreakCount="1">
    <brk id="4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8"/>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ColWidth="10.6640625" defaultRowHeight="13.2" x14ac:dyDescent="0.25"/>
  <cols>
    <col min="1" max="1" width="3.6640625" style="2" customWidth="1"/>
    <col min="2" max="2" width="62.6640625" style="2" customWidth="1"/>
    <col min="3" max="3" width="16.44140625" bestFit="1" customWidth="1"/>
    <col min="4" max="9" width="8.88671875" bestFit="1" customWidth="1"/>
    <col min="10" max="13" width="8.88671875" style="3" bestFit="1" customWidth="1"/>
    <col min="14" max="14" width="8.33203125" style="3" customWidth="1"/>
    <col min="15" max="15" width="8.88671875" style="3" bestFit="1" customWidth="1"/>
    <col min="16" max="16" width="8.88671875" style="96" bestFit="1" customWidth="1"/>
    <col min="17" max="17" width="8.33203125" style="96" customWidth="1"/>
    <col min="18" max="18" width="8.88671875" style="96" bestFit="1" customWidth="1"/>
    <col min="19" max="19" width="6.33203125" style="126" bestFit="1" customWidth="1"/>
    <col min="20" max="21" width="6" style="126" bestFit="1" customWidth="1"/>
    <col min="22" max="24" width="6" bestFit="1" customWidth="1"/>
  </cols>
  <sheetData>
    <row r="1" spans="1:22" ht="15.6" x14ac:dyDescent="0.3">
      <c r="A1" s="80" t="s">
        <v>80</v>
      </c>
      <c r="B1" s="81"/>
      <c r="C1" s="81"/>
      <c r="D1" s="81"/>
      <c r="E1" s="81"/>
      <c r="F1" s="82"/>
      <c r="G1" s="81"/>
      <c r="H1" s="81"/>
      <c r="I1" s="81"/>
      <c r="J1" s="81"/>
      <c r="K1" s="81"/>
      <c r="L1" s="81"/>
      <c r="M1" s="81"/>
      <c r="N1" s="81"/>
      <c r="O1" s="82"/>
      <c r="P1" s="81"/>
      <c r="Q1" s="81"/>
      <c r="R1" s="82"/>
      <c r="S1" s="124"/>
      <c r="T1" s="124"/>
      <c r="U1" s="124"/>
    </row>
    <row r="2" spans="1:22" ht="24" thickBot="1" x14ac:dyDescent="0.3">
      <c r="A2" s="37" t="s">
        <v>18</v>
      </c>
      <c r="B2" s="38" t="s">
        <v>4</v>
      </c>
      <c r="C2" s="38" t="s">
        <v>103</v>
      </c>
      <c r="D2" s="293" t="s">
        <v>5</v>
      </c>
      <c r="E2" s="294" t="s">
        <v>60</v>
      </c>
      <c r="F2" s="295" t="s">
        <v>6</v>
      </c>
      <c r="G2" s="293" t="s">
        <v>15</v>
      </c>
      <c r="H2" s="294" t="s">
        <v>61</v>
      </c>
      <c r="I2" s="295" t="s">
        <v>14</v>
      </c>
      <c r="J2" s="293" t="s">
        <v>20</v>
      </c>
      <c r="K2" s="294" t="s">
        <v>62</v>
      </c>
      <c r="L2" s="295" t="s">
        <v>21</v>
      </c>
      <c r="M2" s="293" t="s">
        <v>49</v>
      </c>
      <c r="N2" s="294" t="s">
        <v>50</v>
      </c>
      <c r="O2" s="295" t="s">
        <v>51</v>
      </c>
      <c r="P2" s="293" t="s">
        <v>68</v>
      </c>
      <c r="Q2" s="294" t="s">
        <v>69</v>
      </c>
      <c r="R2" s="295" t="s">
        <v>70</v>
      </c>
      <c r="S2" s="125"/>
      <c r="T2" s="125"/>
      <c r="U2" s="125"/>
    </row>
    <row r="3" spans="1:22" ht="14.4" x14ac:dyDescent="0.3">
      <c r="A3" s="40">
        <v>1.1000000000000001</v>
      </c>
      <c r="B3" s="18" t="s">
        <v>27</v>
      </c>
      <c r="C3" s="31" t="s">
        <v>7</v>
      </c>
      <c r="D3" s="290">
        <v>30623</v>
      </c>
      <c r="E3" s="291">
        <v>30704</v>
      </c>
      <c r="F3" s="279">
        <v>0.99736190724335594</v>
      </c>
      <c r="G3" s="290">
        <v>31126</v>
      </c>
      <c r="H3" s="291">
        <v>31219</v>
      </c>
      <c r="I3" s="279">
        <v>0.99702104487651755</v>
      </c>
      <c r="J3" s="290">
        <v>32776</v>
      </c>
      <c r="K3" s="291">
        <v>32837</v>
      </c>
      <c r="L3" s="279">
        <v>0.99814233943417485</v>
      </c>
      <c r="M3" s="290">
        <v>34106</v>
      </c>
      <c r="N3" s="291">
        <v>34208</v>
      </c>
      <c r="O3" s="279">
        <v>0.9970182413470533</v>
      </c>
      <c r="P3" s="290">
        <v>27808</v>
      </c>
      <c r="Q3" s="292">
        <v>27931</v>
      </c>
      <c r="R3" s="279">
        <v>0.99559629085961832</v>
      </c>
      <c r="S3" s="238"/>
      <c r="T3" s="239"/>
      <c r="U3" s="239"/>
      <c r="V3" s="240"/>
    </row>
    <row r="4" spans="1:22" ht="12.6" customHeight="1" x14ac:dyDescent="0.3">
      <c r="A4" s="11">
        <v>1.1000000000000001</v>
      </c>
      <c r="B4" s="12" t="s">
        <v>27</v>
      </c>
      <c r="C4" s="9" t="s">
        <v>94</v>
      </c>
      <c r="D4" s="105">
        <v>22162</v>
      </c>
      <c r="E4" s="115">
        <v>22221</v>
      </c>
      <c r="F4" s="106">
        <v>0.99734485396696815</v>
      </c>
      <c r="G4" s="105">
        <v>21909</v>
      </c>
      <c r="H4" s="115">
        <v>21965</v>
      </c>
      <c r="I4" s="106">
        <v>0.99745048941497838</v>
      </c>
      <c r="J4" s="105">
        <v>23279</v>
      </c>
      <c r="K4" s="115">
        <v>23322</v>
      </c>
      <c r="L4" s="106">
        <v>0.99815624732012687</v>
      </c>
      <c r="M4" s="105">
        <v>22510</v>
      </c>
      <c r="N4" s="115">
        <v>22561</v>
      </c>
      <c r="O4" s="106">
        <v>0.99773946190328444</v>
      </c>
      <c r="P4" s="105">
        <v>18720</v>
      </c>
      <c r="Q4" s="115">
        <v>18806</v>
      </c>
      <c r="R4" s="106">
        <v>0.99542699138572799</v>
      </c>
      <c r="S4" s="238"/>
      <c r="T4" s="239"/>
      <c r="U4" s="239"/>
      <c r="V4" s="240"/>
    </row>
    <row r="5" spans="1:22" s="3" customFormat="1" ht="14.4" x14ac:dyDescent="0.3">
      <c r="A5" s="41">
        <v>1.1000000000000001</v>
      </c>
      <c r="B5" s="42" t="s">
        <v>27</v>
      </c>
      <c r="C5" s="10" t="s">
        <v>71</v>
      </c>
      <c r="D5" s="75" t="s">
        <v>1</v>
      </c>
      <c r="E5" s="45" t="s">
        <v>1</v>
      </c>
      <c r="F5" s="50" t="s">
        <v>1</v>
      </c>
      <c r="G5" s="75" t="s">
        <v>1</v>
      </c>
      <c r="H5" s="45" t="s">
        <v>1</v>
      </c>
      <c r="I5" s="50" t="s">
        <v>1</v>
      </c>
      <c r="J5" s="75" t="s">
        <v>1</v>
      </c>
      <c r="K5" s="45" t="s">
        <v>1</v>
      </c>
      <c r="L5" s="50" t="s">
        <v>1</v>
      </c>
      <c r="M5" s="75" t="s">
        <v>1</v>
      </c>
      <c r="N5" s="45" t="s">
        <v>1</v>
      </c>
      <c r="O5" s="50" t="s">
        <v>1</v>
      </c>
      <c r="P5" s="104">
        <v>1140</v>
      </c>
      <c r="Q5" s="273">
        <v>1140</v>
      </c>
      <c r="R5" s="103">
        <v>1</v>
      </c>
      <c r="S5" s="238"/>
      <c r="T5" s="239"/>
      <c r="U5" s="239"/>
      <c r="V5" s="240"/>
    </row>
    <row r="6" spans="1:22" s="3" customFormat="1" ht="14.4" x14ac:dyDescent="0.3">
      <c r="A6" s="41">
        <v>1.1000000000000001</v>
      </c>
      <c r="B6" s="42" t="s">
        <v>27</v>
      </c>
      <c r="C6" s="21" t="s">
        <v>72</v>
      </c>
      <c r="D6" s="105">
        <v>1778</v>
      </c>
      <c r="E6" s="115">
        <v>1785</v>
      </c>
      <c r="F6" s="106">
        <v>0.99607843137254903</v>
      </c>
      <c r="G6" s="105">
        <v>1990</v>
      </c>
      <c r="H6" s="115">
        <v>1998</v>
      </c>
      <c r="I6" s="106">
        <v>0.99599599599599598</v>
      </c>
      <c r="J6" s="105">
        <v>2002</v>
      </c>
      <c r="K6" s="115">
        <v>2003</v>
      </c>
      <c r="L6" s="106">
        <v>0.99950074887668494</v>
      </c>
      <c r="M6" s="105">
        <v>2032</v>
      </c>
      <c r="N6" s="115">
        <v>2040</v>
      </c>
      <c r="O6" s="106">
        <v>0.99607843137254903</v>
      </c>
      <c r="P6" s="105">
        <v>1411</v>
      </c>
      <c r="Q6" s="272">
        <v>1417</v>
      </c>
      <c r="R6" s="106">
        <v>0.99576570218772054</v>
      </c>
      <c r="S6" s="238"/>
      <c r="T6" s="239"/>
      <c r="U6" s="239"/>
      <c r="V6" s="240"/>
    </row>
    <row r="7" spans="1:22" s="3" customFormat="1" ht="14.4" x14ac:dyDescent="0.3">
      <c r="A7" s="41">
        <v>1.1000000000000001</v>
      </c>
      <c r="B7" s="42" t="s">
        <v>27</v>
      </c>
      <c r="C7" s="21" t="s">
        <v>23</v>
      </c>
      <c r="D7" s="75" t="s">
        <v>1</v>
      </c>
      <c r="E7" s="45" t="s">
        <v>1</v>
      </c>
      <c r="F7" s="50" t="s">
        <v>1</v>
      </c>
      <c r="G7" s="75" t="s">
        <v>1</v>
      </c>
      <c r="H7" s="45" t="s">
        <v>1</v>
      </c>
      <c r="I7" s="50" t="s">
        <v>1</v>
      </c>
      <c r="J7" s="75" t="s">
        <v>1</v>
      </c>
      <c r="K7" s="45" t="s">
        <v>1</v>
      </c>
      <c r="L7" s="50" t="s">
        <v>1</v>
      </c>
      <c r="M7" s="105">
        <v>1154</v>
      </c>
      <c r="N7" s="115">
        <v>1157</v>
      </c>
      <c r="O7" s="106">
        <v>0.99740708729472771</v>
      </c>
      <c r="P7" s="105">
        <v>1274</v>
      </c>
      <c r="Q7" s="272">
        <v>1281</v>
      </c>
      <c r="R7" s="106">
        <v>0.99453551912568305</v>
      </c>
      <c r="S7" s="238"/>
      <c r="T7" s="239"/>
      <c r="U7" s="239"/>
      <c r="V7" s="240"/>
    </row>
    <row r="8" spans="1:22" s="3" customFormat="1" ht="14.4" x14ac:dyDescent="0.3">
      <c r="A8" s="41">
        <v>1.1000000000000001</v>
      </c>
      <c r="B8" s="42" t="s">
        <v>27</v>
      </c>
      <c r="C8" s="21" t="s">
        <v>24</v>
      </c>
      <c r="D8" s="108">
        <v>1119</v>
      </c>
      <c r="E8" s="116">
        <v>1120</v>
      </c>
      <c r="F8" s="107">
        <v>0.99910714285714286</v>
      </c>
      <c r="G8" s="108">
        <v>1239</v>
      </c>
      <c r="H8" s="116">
        <v>1246</v>
      </c>
      <c r="I8" s="107">
        <v>0.9943820224719101</v>
      </c>
      <c r="J8" s="108">
        <v>1344</v>
      </c>
      <c r="K8" s="116">
        <v>1347</v>
      </c>
      <c r="L8" s="107">
        <v>0.99777282850779514</v>
      </c>
      <c r="M8" s="108">
        <v>922</v>
      </c>
      <c r="N8" s="116">
        <v>928</v>
      </c>
      <c r="O8" s="107">
        <v>0.99353448275862066</v>
      </c>
      <c r="P8" s="105">
        <v>50</v>
      </c>
      <c r="Q8" s="272">
        <v>50</v>
      </c>
      <c r="R8" s="106">
        <v>1</v>
      </c>
      <c r="S8" s="238"/>
      <c r="T8" s="239"/>
      <c r="U8" s="239"/>
      <c r="V8" s="240"/>
    </row>
    <row r="9" spans="1:22" s="96" customFormat="1" ht="14.4" x14ac:dyDescent="0.3">
      <c r="A9" s="41">
        <v>2.1</v>
      </c>
      <c r="B9" s="42" t="s">
        <v>27</v>
      </c>
      <c r="C9" s="21" t="s">
        <v>87</v>
      </c>
      <c r="D9" s="108">
        <v>2551</v>
      </c>
      <c r="E9" s="116">
        <v>2555</v>
      </c>
      <c r="F9" s="107">
        <v>0.99843444227005873</v>
      </c>
      <c r="G9" s="108">
        <v>2565</v>
      </c>
      <c r="H9" s="116">
        <v>2574</v>
      </c>
      <c r="I9" s="107">
        <v>0.99650349650349646</v>
      </c>
      <c r="J9" s="108">
        <v>2435</v>
      </c>
      <c r="K9" s="116">
        <v>2443</v>
      </c>
      <c r="L9" s="107">
        <v>0.99672533769954974</v>
      </c>
      <c r="M9" s="108">
        <v>2314</v>
      </c>
      <c r="N9" s="116">
        <v>2322</v>
      </c>
      <c r="O9" s="107">
        <v>0.9965546942291128</v>
      </c>
      <c r="P9" s="105">
        <v>1930</v>
      </c>
      <c r="Q9" s="272">
        <v>1946</v>
      </c>
      <c r="R9" s="106">
        <v>0.99177800616649536</v>
      </c>
      <c r="S9" s="238"/>
      <c r="T9" s="239"/>
      <c r="U9" s="239"/>
      <c r="V9" s="240"/>
    </row>
    <row r="10" spans="1:22" ht="14.4" x14ac:dyDescent="0.3">
      <c r="A10" s="41">
        <v>1.1000000000000001</v>
      </c>
      <c r="B10" s="42" t="s">
        <v>27</v>
      </c>
      <c r="C10" s="21" t="s">
        <v>25</v>
      </c>
      <c r="D10" s="75" t="s">
        <v>1</v>
      </c>
      <c r="E10" s="45" t="s">
        <v>1</v>
      </c>
      <c r="F10" s="50" t="s">
        <v>1</v>
      </c>
      <c r="G10" s="75" t="s">
        <v>1</v>
      </c>
      <c r="H10" s="45" t="s">
        <v>1</v>
      </c>
      <c r="I10" s="50" t="s">
        <v>1</v>
      </c>
      <c r="J10" s="75" t="s">
        <v>1</v>
      </c>
      <c r="K10" s="45" t="s">
        <v>1</v>
      </c>
      <c r="L10" s="50" t="s">
        <v>1</v>
      </c>
      <c r="M10" s="104">
        <v>2500</v>
      </c>
      <c r="N10" s="289">
        <v>2507</v>
      </c>
      <c r="O10" s="103">
        <v>0.99720781810929393</v>
      </c>
      <c r="P10" s="104">
        <v>3110</v>
      </c>
      <c r="Q10" s="273">
        <v>3117</v>
      </c>
      <c r="R10" s="103">
        <v>0.99775425088225855</v>
      </c>
      <c r="S10" s="238"/>
      <c r="T10" s="239"/>
      <c r="U10" s="239"/>
      <c r="V10" s="240"/>
    </row>
    <row r="11" spans="1:22" ht="15" thickBot="1" x14ac:dyDescent="0.35">
      <c r="A11" s="41">
        <v>1.1000000000000001</v>
      </c>
      <c r="B11" s="42" t="s">
        <v>27</v>
      </c>
      <c r="C11" s="21" t="s">
        <v>26</v>
      </c>
      <c r="D11" s="108">
        <v>3013</v>
      </c>
      <c r="E11" s="116">
        <v>3023</v>
      </c>
      <c r="F11" s="107">
        <v>0.99669202778696664</v>
      </c>
      <c r="G11" s="108">
        <v>3423</v>
      </c>
      <c r="H11" s="116">
        <v>3436</v>
      </c>
      <c r="I11" s="107">
        <v>0.99621653084982542</v>
      </c>
      <c r="J11" s="108">
        <v>3716</v>
      </c>
      <c r="K11" s="116">
        <v>3722</v>
      </c>
      <c r="L11" s="107">
        <v>0.99838796346050507</v>
      </c>
      <c r="M11" s="108">
        <v>2674</v>
      </c>
      <c r="N11" s="116">
        <v>2693</v>
      </c>
      <c r="O11" s="107">
        <v>0.99294467137021913</v>
      </c>
      <c r="P11" s="274">
        <v>173</v>
      </c>
      <c r="Q11" s="275">
        <v>174</v>
      </c>
      <c r="R11" s="276">
        <v>0.99425287356321834</v>
      </c>
      <c r="S11" s="238"/>
      <c r="T11" s="239"/>
      <c r="U11" s="239"/>
      <c r="V11" s="240"/>
    </row>
    <row r="12" spans="1:22" x14ac:dyDescent="0.25">
      <c r="A12" s="40">
        <v>1.2</v>
      </c>
      <c r="B12" s="18" t="s">
        <v>11</v>
      </c>
      <c r="C12" s="19" t="s">
        <v>7</v>
      </c>
      <c r="D12" s="72">
        <v>44156</v>
      </c>
      <c r="E12" s="73">
        <v>30704</v>
      </c>
      <c r="F12" s="76">
        <v>1.4381188118811901</v>
      </c>
      <c r="G12" s="72">
        <v>44652</v>
      </c>
      <c r="H12" s="73">
        <v>31219</v>
      </c>
      <c r="I12" s="76">
        <v>1.43028284057785</v>
      </c>
      <c r="J12" s="72">
        <v>46993</v>
      </c>
      <c r="K12" s="73">
        <v>32837</v>
      </c>
      <c r="L12" s="76">
        <v>1.4310990650790301</v>
      </c>
      <c r="M12" s="72">
        <v>47751</v>
      </c>
      <c r="N12" s="73">
        <v>34208</v>
      </c>
      <c r="O12" s="76">
        <v>1.3959015434985969</v>
      </c>
      <c r="P12" s="105">
        <v>37309</v>
      </c>
      <c r="Q12" s="272">
        <v>27931</v>
      </c>
      <c r="R12" s="76">
        <v>1.3357559700690989</v>
      </c>
    </row>
    <row r="13" spans="1:22" ht="14.4" x14ac:dyDescent="0.3">
      <c r="A13" s="11">
        <v>1.2</v>
      </c>
      <c r="B13" s="12" t="s">
        <v>11</v>
      </c>
      <c r="C13" s="16" t="s">
        <v>94</v>
      </c>
      <c r="D13" s="74">
        <v>31254</v>
      </c>
      <c r="E13" s="110">
        <v>22221</v>
      </c>
      <c r="F13" s="277">
        <v>1.4065073579046847</v>
      </c>
      <c r="G13" s="74">
        <v>30909</v>
      </c>
      <c r="H13" s="47">
        <v>21965</v>
      </c>
      <c r="I13" s="277">
        <v>1.4071932620077396</v>
      </c>
      <c r="J13" s="74">
        <v>33001</v>
      </c>
      <c r="K13" s="47">
        <v>23322</v>
      </c>
      <c r="L13" s="277">
        <v>1.4150158648486408</v>
      </c>
      <c r="M13" s="74">
        <v>32051</v>
      </c>
      <c r="N13" s="47">
        <v>22561</v>
      </c>
      <c r="O13" s="277">
        <v>1.420637383094721</v>
      </c>
      <c r="P13" s="105">
        <v>25453</v>
      </c>
      <c r="Q13" s="115">
        <v>18806</v>
      </c>
      <c r="R13" s="277">
        <v>1.3534510262682122</v>
      </c>
      <c r="S13" s="238"/>
      <c r="T13" s="239"/>
      <c r="U13" s="239"/>
      <c r="V13" s="240"/>
    </row>
    <row r="14" spans="1:22" s="3" customFormat="1" ht="14.4" x14ac:dyDescent="0.3">
      <c r="A14" s="11">
        <v>1.2</v>
      </c>
      <c r="B14" s="12" t="s">
        <v>11</v>
      </c>
      <c r="C14" s="127" t="s">
        <v>71</v>
      </c>
      <c r="D14" s="75" t="s">
        <v>1</v>
      </c>
      <c r="E14" s="45" t="s">
        <v>1</v>
      </c>
      <c r="F14" s="50" t="s">
        <v>1</v>
      </c>
      <c r="G14" s="75" t="s">
        <v>1</v>
      </c>
      <c r="H14" s="45" t="s">
        <v>1</v>
      </c>
      <c r="I14" s="50" t="s">
        <v>1</v>
      </c>
      <c r="J14" s="75" t="s">
        <v>1</v>
      </c>
      <c r="K14" s="45" t="s">
        <v>1</v>
      </c>
      <c r="L14" s="50" t="s">
        <v>1</v>
      </c>
      <c r="M14" s="75" t="s">
        <v>1</v>
      </c>
      <c r="N14" s="45" t="s">
        <v>1</v>
      </c>
      <c r="O14" s="50" t="s">
        <v>1</v>
      </c>
      <c r="P14" s="104">
        <v>1349</v>
      </c>
      <c r="Q14" s="273">
        <v>1140</v>
      </c>
      <c r="R14" s="50">
        <v>1.1833333333333333</v>
      </c>
      <c r="S14" s="238"/>
      <c r="T14" s="239"/>
      <c r="U14" s="239"/>
      <c r="V14" s="240"/>
    </row>
    <row r="15" spans="1:22" s="3" customFormat="1" ht="14.4" x14ac:dyDescent="0.3">
      <c r="A15" s="69">
        <v>1.2</v>
      </c>
      <c r="B15" s="12" t="s">
        <v>11</v>
      </c>
      <c r="C15" s="70" t="s">
        <v>72</v>
      </c>
      <c r="D15" s="75">
        <v>2873</v>
      </c>
      <c r="E15" s="45">
        <v>1785</v>
      </c>
      <c r="F15" s="50">
        <v>1.60952381</v>
      </c>
      <c r="G15" s="75">
        <v>3138</v>
      </c>
      <c r="H15" s="45">
        <v>1998</v>
      </c>
      <c r="I15" s="50">
        <v>1.5705705700000001</v>
      </c>
      <c r="J15" s="75">
        <v>3110</v>
      </c>
      <c r="K15" s="45">
        <v>2003</v>
      </c>
      <c r="L15" s="50">
        <v>1.55267099</v>
      </c>
      <c r="M15" s="75">
        <v>3002</v>
      </c>
      <c r="N15" s="45">
        <v>2040</v>
      </c>
      <c r="O15" s="50">
        <v>1.47156862745098</v>
      </c>
      <c r="P15" s="105">
        <v>1784</v>
      </c>
      <c r="Q15" s="272">
        <v>1417</v>
      </c>
      <c r="R15" s="50">
        <v>1.2589978828510939</v>
      </c>
      <c r="S15" s="238"/>
      <c r="T15" s="239"/>
      <c r="U15" s="239"/>
      <c r="V15" s="240"/>
    </row>
    <row r="16" spans="1:22" s="3" customFormat="1" ht="14.4" x14ac:dyDescent="0.3">
      <c r="A16" s="11">
        <v>1.2</v>
      </c>
      <c r="B16" s="12" t="s">
        <v>11</v>
      </c>
      <c r="C16" s="71" t="s">
        <v>23</v>
      </c>
      <c r="D16" s="75" t="s">
        <v>1</v>
      </c>
      <c r="E16" s="45" t="s">
        <v>1</v>
      </c>
      <c r="F16" s="50" t="s">
        <v>1</v>
      </c>
      <c r="G16" s="75" t="s">
        <v>1</v>
      </c>
      <c r="H16" s="45" t="s">
        <v>1</v>
      </c>
      <c r="I16" s="50" t="s">
        <v>1</v>
      </c>
      <c r="J16" s="75" t="s">
        <v>1</v>
      </c>
      <c r="K16" s="45" t="s">
        <v>1</v>
      </c>
      <c r="L16" s="50" t="s">
        <v>1</v>
      </c>
      <c r="M16" s="75">
        <v>1499</v>
      </c>
      <c r="N16" s="45">
        <v>1157</v>
      </c>
      <c r="O16" s="50">
        <v>1.2955920484010399</v>
      </c>
      <c r="P16" s="105">
        <v>1642</v>
      </c>
      <c r="Q16" s="272">
        <v>1281</v>
      </c>
      <c r="R16" s="50">
        <v>1.2818110850897737</v>
      </c>
      <c r="S16" s="238"/>
      <c r="T16" s="239"/>
      <c r="U16" s="239"/>
      <c r="V16" s="240"/>
    </row>
    <row r="17" spans="1:22" s="3" customFormat="1" ht="14.4" x14ac:dyDescent="0.3">
      <c r="A17" s="41">
        <v>1.2</v>
      </c>
      <c r="B17" s="42" t="s">
        <v>11</v>
      </c>
      <c r="C17" s="21" t="s">
        <v>24</v>
      </c>
      <c r="D17" s="75">
        <v>1631</v>
      </c>
      <c r="E17" s="45">
        <v>1120</v>
      </c>
      <c r="F17" s="50">
        <v>1.45625</v>
      </c>
      <c r="G17" s="75">
        <v>1710</v>
      </c>
      <c r="H17" s="45">
        <v>1246</v>
      </c>
      <c r="I17" s="50">
        <v>1.37239165329053</v>
      </c>
      <c r="J17" s="75">
        <v>1902</v>
      </c>
      <c r="K17" s="45">
        <v>1347</v>
      </c>
      <c r="L17" s="50">
        <v>1.41202672605791</v>
      </c>
      <c r="M17" s="75">
        <v>1087</v>
      </c>
      <c r="N17" s="45">
        <v>928</v>
      </c>
      <c r="O17" s="50">
        <v>1.17133620689655</v>
      </c>
      <c r="P17" s="105">
        <v>50</v>
      </c>
      <c r="Q17" s="272">
        <v>50</v>
      </c>
      <c r="R17" s="50">
        <v>1</v>
      </c>
      <c r="S17" s="238"/>
      <c r="T17" s="239"/>
      <c r="U17" s="239"/>
      <c r="V17" s="240"/>
    </row>
    <row r="18" spans="1:22" s="96" customFormat="1" ht="14.4" x14ac:dyDescent="0.3">
      <c r="A18" s="41">
        <v>2.2000000000000002</v>
      </c>
      <c r="B18" s="42" t="s">
        <v>11</v>
      </c>
      <c r="C18" s="21" t="s">
        <v>87</v>
      </c>
      <c r="D18" s="75">
        <v>3845</v>
      </c>
      <c r="E18" s="45">
        <v>2555</v>
      </c>
      <c r="F18" s="50">
        <v>1.5048923679060666</v>
      </c>
      <c r="G18" s="75">
        <v>3795</v>
      </c>
      <c r="H18" s="45">
        <v>2574</v>
      </c>
      <c r="I18" s="50">
        <v>1.4743589743589745</v>
      </c>
      <c r="J18" s="75">
        <v>3557</v>
      </c>
      <c r="K18" s="45">
        <v>2443</v>
      </c>
      <c r="L18" s="50">
        <v>1.4559967253377</v>
      </c>
      <c r="M18" s="75">
        <v>3400</v>
      </c>
      <c r="N18" s="45">
        <v>2322</v>
      </c>
      <c r="O18" s="50">
        <v>1.4642549526270456</v>
      </c>
      <c r="P18" s="105">
        <v>2674</v>
      </c>
      <c r="Q18" s="272">
        <v>1946</v>
      </c>
      <c r="R18" s="50">
        <v>1.3741007194244601</v>
      </c>
      <c r="S18" s="238"/>
      <c r="T18" s="239"/>
      <c r="U18" s="239"/>
      <c r="V18" s="240"/>
    </row>
    <row r="19" spans="1:22" s="3" customFormat="1" ht="14.4" x14ac:dyDescent="0.3">
      <c r="A19" s="11">
        <v>1.2</v>
      </c>
      <c r="B19" s="12" t="s">
        <v>11</v>
      </c>
      <c r="C19" s="16" t="s">
        <v>25</v>
      </c>
      <c r="D19" s="75" t="s">
        <v>1</v>
      </c>
      <c r="E19" s="45" t="s">
        <v>1</v>
      </c>
      <c r="F19" s="50" t="s">
        <v>1</v>
      </c>
      <c r="G19" s="75" t="s">
        <v>1</v>
      </c>
      <c r="H19" s="45" t="s">
        <v>1</v>
      </c>
      <c r="I19" s="50" t="s">
        <v>1</v>
      </c>
      <c r="J19" s="75" t="s">
        <v>1</v>
      </c>
      <c r="K19" s="45" t="s">
        <v>1</v>
      </c>
      <c r="L19" s="50" t="s">
        <v>1</v>
      </c>
      <c r="M19" s="75">
        <v>3277</v>
      </c>
      <c r="N19" s="45">
        <v>2507</v>
      </c>
      <c r="O19" s="50">
        <v>1.3071400079776601</v>
      </c>
      <c r="P19" s="104">
        <v>4178</v>
      </c>
      <c r="Q19" s="273">
        <v>3117</v>
      </c>
      <c r="R19" s="50">
        <v>1.3403914019890921</v>
      </c>
      <c r="S19" s="238"/>
      <c r="T19" s="239"/>
      <c r="U19" s="239"/>
      <c r="V19" s="240"/>
    </row>
    <row r="20" spans="1:22" ht="15" thickBot="1" x14ac:dyDescent="0.35">
      <c r="A20" s="41">
        <v>1.2</v>
      </c>
      <c r="B20" s="42" t="s">
        <v>11</v>
      </c>
      <c r="C20" s="21" t="s">
        <v>26</v>
      </c>
      <c r="D20" s="75">
        <v>4553</v>
      </c>
      <c r="E20" s="45">
        <v>3023</v>
      </c>
      <c r="F20" s="50">
        <v>1.50611974859411</v>
      </c>
      <c r="G20" s="75">
        <v>5100</v>
      </c>
      <c r="H20" s="45">
        <v>3436</v>
      </c>
      <c r="I20" s="50">
        <v>1.4842840512223501</v>
      </c>
      <c r="J20" s="75">
        <v>5423</v>
      </c>
      <c r="K20" s="45">
        <v>3722</v>
      </c>
      <c r="L20" s="50">
        <v>1.4570123589468</v>
      </c>
      <c r="M20" s="75">
        <v>3435</v>
      </c>
      <c r="N20" s="45">
        <v>2693</v>
      </c>
      <c r="O20" s="50">
        <v>1.2755291496472301</v>
      </c>
      <c r="P20" s="274">
        <v>179</v>
      </c>
      <c r="Q20" s="275">
        <v>174</v>
      </c>
      <c r="R20" s="278">
        <v>1.0287356321839081</v>
      </c>
      <c r="S20" s="238"/>
      <c r="T20" s="239"/>
      <c r="U20" s="239"/>
      <c r="V20" s="240"/>
    </row>
    <row r="21" spans="1:22" s="3" customFormat="1" ht="14.4" x14ac:dyDescent="0.3">
      <c r="A21" s="40">
        <v>1.3</v>
      </c>
      <c r="B21" s="18" t="s">
        <v>12</v>
      </c>
      <c r="C21" s="31" t="s">
        <v>7</v>
      </c>
      <c r="D21" s="72">
        <v>3830656</v>
      </c>
      <c r="E21" s="73">
        <v>5217610</v>
      </c>
      <c r="F21" s="77">
        <v>0.73417829235991194</v>
      </c>
      <c r="G21" s="72">
        <v>4077358</v>
      </c>
      <c r="H21" s="73">
        <v>5299723</v>
      </c>
      <c r="I21" s="77">
        <v>0.7693530397720787</v>
      </c>
      <c r="J21" s="72">
        <v>4352150</v>
      </c>
      <c r="K21" s="73">
        <v>5567975</v>
      </c>
      <c r="L21" s="77">
        <v>0.78163964457455359</v>
      </c>
      <c r="M21" s="72">
        <v>4747064</v>
      </c>
      <c r="N21" s="73">
        <v>5998282</v>
      </c>
      <c r="O21" s="77">
        <v>0.79140393866110326</v>
      </c>
      <c r="P21" s="105">
        <v>3495767</v>
      </c>
      <c r="Q21" s="272">
        <v>4378768</v>
      </c>
      <c r="R21" s="279">
        <v>0.79834487691515055</v>
      </c>
      <c r="S21" s="238"/>
      <c r="T21" s="239"/>
      <c r="U21" s="239"/>
      <c r="V21" s="240"/>
    </row>
    <row r="22" spans="1:22" s="3" customFormat="1" ht="14.4" x14ac:dyDescent="0.3">
      <c r="A22" s="11">
        <v>1.3</v>
      </c>
      <c r="B22" s="12" t="s">
        <v>12</v>
      </c>
      <c r="C22" s="16" t="s">
        <v>94</v>
      </c>
      <c r="D22" s="74">
        <v>2726107</v>
      </c>
      <c r="E22" s="74">
        <v>3614626</v>
      </c>
      <c r="F22" s="85">
        <v>0.75418784682011364</v>
      </c>
      <c r="G22" s="74">
        <v>2841601</v>
      </c>
      <c r="H22" s="47">
        <v>3585440</v>
      </c>
      <c r="I22" s="85">
        <v>0.79253899103038961</v>
      </c>
      <c r="J22" s="74">
        <v>3037974</v>
      </c>
      <c r="K22" s="47">
        <v>3792096</v>
      </c>
      <c r="L22" s="85">
        <v>0.80113319915951497</v>
      </c>
      <c r="M22" s="74">
        <v>3410372</v>
      </c>
      <c r="N22" s="47">
        <v>4197284</v>
      </c>
      <c r="O22" s="85">
        <v>0.81251876213284591</v>
      </c>
      <c r="P22" s="105">
        <v>2490423</v>
      </c>
      <c r="Q22" s="115">
        <v>3040168</v>
      </c>
      <c r="R22" s="106">
        <v>0.81917282202825636</v>
      </c>
      <c r="S22" s="238"/>
      <c r="T22" s="239"/>
      <c r="U22" s="239"/>
      <c r="V22" s="240"/>
    </row>
    <row r="23" spans="1:22" s="3" customFormat="1" ht="14.4" x14ac:dyDescent="0.3">
      <c r="A23" s="11">
        <v>1.3</v>
      </c>
      <c r="B23" s="42" t="s">
        <v>12</v>
      </c>
      <c r="C23" s="21" t="s">
        <v>71</v>
      </c>
      <c r="D23" s="75" t="s">
        <v>1</v>
      </c>
      <c r="E23" s="45" t="s">
        <v>1</v>
      </c>
      <c r="F23" s="48" t="s">
        <v>1</v>
      </c>
      <c r="G23" s="75" t="s">
        <v>1</v>
      </c>
      <c r="H23" s="45" t="s">
        <v>1</v>
      </c>
      <c r="I23" s="48" t="s">
        <v>1</v>
      </c>
      <c r="J23" s="75" t="s">
        <v>1</v>
      </c>
      <c r="K23" s="45" t="s">
        <v>1</v>
      </c>
      <c r="L23" s="48" t="s">
        <v>1</v>
      </c>
      <c r="M23" s="75" t="s">
        <v>1</v>
      </c>
      <c r="N23" s="45" t="s">
        <v>1</v>
      </c>
      <c r="O23" s="48" t="s">
        <v>1</v>
      </c>
      <c r="P23" s="104">
        <v>73801</v>
      </c>
      <c r="Q23" s="273">
        <v>96463</v>
      </c>
      <c r="R23" s="103">
        <v>0.76507054518312723</v>
      </c>
      <c r="S23" s="238"/>
      <c r="T23" s="239"/>
      <c r="U23" s="239"/>
      <c r="V23" s="240"/>
    </row>
    <row r="24" spans="1:22" s="3" customFormat="1" ht="14.4" x14ac:dyDescent="0.3">
      <c r="A24" s="11">
        <v>1.3</v>
      </c>
      <c r="B24" s="42" t="s">
        <v>12</v>
      </c>
      <c r="C24" s="21" t="s">
        <v>72</v>
      </c>
      <c r="D24" s="75">
        <v>225818</v>
      </c>
      <c r="E24" s="45">
        <v>351796</v>
      </c>
      <c r="F24" s="48">
        <v>0.6419004195613367</v>
      </c>
      <c r="G24" s="75">
        <v>252648</v>
      </c>
      <c r="H24" s="45">
        <v>370472</v>
      </c>
      <c r="I24" s="48">
        <v>0.68196246949836969</v>
      </c>
      <c r="J24" s="75">
        <v>274932</v>
      </c>
      <c r="K24" s="45">
        <v>391833</v>
      </c>
      <c r="L24" s="48">
        <v>0.70165606265934721</v>
      </c>
      <c r="M24" s="75">
        <v>269795</v>
      </c>
      <c r="N24" s="45">
        <v>396477</v>
      </c>
      <c r="O24" s="48">
        <v>0.68048083495385614</v>
      </c>
      <c r="P24" s="105">
        <v>135566</v>
      </c>
      <c r="Q24" s="272">
        <v>199720</v>
      </c>
      <c r="R24" s="106">
        <v>0.6787802924093731</v>
      </c>
      <c r="S24" s="238"/>
      <c r="T24" s="239"/>
      <c r="U24" s="239"/>
      <c r="V24" s="240"/>
    </row>
    <row r="25" spans="1:22" s="3" customFormat="1" ht="14.4" x14ac:dyDescent="0.3">
      <c r="A25" s="11">
        <v>1.3</v>
      </c>
      <c r="B25" s="42" t="s">
        <v>12</v>
      </c>
      <c r="C25" s="21" t="s">
        <v>23</v>
      </c>
      <c r="D25" s="75" t="s">
        <v>1</v>
      </c>
      <c r="E25" s="45" t="s">
        <v>1</v>
      </c>
      <c r="F25" s="48" t="s">
        <v>1</v>
      </c>
      <c r="G25" s="75" t="s">
        <v>1</v>
      </c>
      <c r="H25" s="45" t="s">
        <v>1</v>
      </c>
      <c r="I25" s="48" t="s">
        <v>1</v>
      </c>
      <c r="J25" s="75" t="s">
        <v>1</v>
      </c>
      <c r="K25" s="45" t="s">
        <v>1</v>
      </c>
      <c r="L25" s="48" t="s">
        <v>1</v>
      </c>
      <c r="M25" s="75">
        <v>137113</v>
      </c>
      <c r="N25" s="45">
        <v>168025</v>
      </c>
      <c r="O25" s="48">
        <v>0.81599999999999995</v>
      </c>
      <c r="P25" s="105">
        <v>158220</v>
      </c>
      <c r="Q25" s="272">
        <v>203292</v>
      </c>
      <c r="R25" s="106">
        <v>0.77828935718080394</v>
      </c>
      <c r="S25" s="238"/>
      <c r="T25" s="239"/>
      <c r="U25" s="239"/>
      <c r="V25" s="240"/>
    </row>
    <row r="26" spans="1:22" s="3" customFormat="1" ht="14.4" x14ac:dyDescent="0.3">
      <c r="A26" s="11">
        <v>1.3</v>
      </c>
      <c r="B26" s="42" t="s">
        <v>12</v>
      </c>
      <c r="C26" s="21" t="s">
        <v>24</v>
      </c>
      <c r="D26" s="75">
        <v>164604</v>
      </c>
      <c r="E26" s="45">
        <v>215614</v>
      </c>
      <c r="F26" s="48">
        <v>0.76341981503983969</v>
      </c>
      <c r="G26" s="75">
        <v>188161</v>
      </c>
      <c r="H26" s="45">
        <v>237842</v>
      </c>
      <c r="I26" s="48">
        <v>0.79111763271415481</v>
      </c>
      <c r="J26" s="75">
        <v>189762</v>
      </c>
      <c r="K26" s="45">
        <v>246887</v>
      </c>
      <c r="L26" s="48">
        <v>0.76861884181832174</v>
      </c>
      <c r="M26" s="75">
        <v>72909</v>
      </c>
      <c r="N26" s="45">
        <v>103268</v>
      </c>
      <c r="O26" s="48">
        <v>0.70599999999999996</v>
      </c>
      <c r="P26" s="105">
        <v>6743</v>
      </c>
      <c r="Q26" s="272">
        <v>7148</v>
      </c>
      <c r="R26" s="106">
        <v>0.94334079462786791</v>
      </c>
      <c r="S26" s="238"/>
      <c r="T26" s="239"/>
      <c r="U26" s="239"/>
      <c r="V26" s="240"/>
    </row>
    <row r="27" spans="1:22" s="3" customFormat="1" ht="14.4" x14ac:dyDescent="0.3">
      <c r="A27" s="11">
        <v>1.3</v>
      </c>
      <c r="B27" s="42" t="s">
        <v>12</v>
      </c>
      <c r="C27" s="21" t="s">
        <v>25</v>
      </c>
      <c r="D27" s="78" t="s">
        <v>1</v>
      </c>
      <c r="E27" s="45" t="s">
        <v>1</v>
      </c>
      <c r="F27" s="48" t="s">
        <v>1</v>
      </c>
      <c r="G27" s="78" t="s">
        <v>1</v>
      </c>
      <c r="H27" s="45" t="s">
        <v>1</v>
      </c>
      <c r="I27" s="48" t="s">
        <v>1</v>
      </c>
      <c r="J27" s="78" t="s">
        <v>1</v>
      </c>
      <c r="K27" s="45" t="s">
        <v>1</v>
      </c>
      <c r="L27" s="48" t="s">
        <v>1</v>
      </c>
      <c r="M27" s="75">
        <v>187550</v>
      </c>
      <c r="N27" s="45">
        <v>259539</v>
      </c>
      <c r="O27" s="48">
        <v>0.72262742786247924</v>
      </c>
      <c r="P27" s="105">
        <v>341664</v>
      </c>
      <c r="Q27" s="272">
        <v>471747</v>
      </c>
      <c r="R27" s="106">
        <v>0.72425261845862299</v>
      </c>
      <c r="S27" s="238"/>
      <c r="T27" s="239"/>
      <c r="U27" s="239"/>
      <c r="V27" s="240"/>
    </row>
    <row r="28" spans="1:22" s="3" customFormat="1" ht="15" thickBot="1" x14ac:dyDescent="0.35">
      <c r="A28" s="41">
        <v>1.3</v>
      </c>
      <c r="B28" s="42" t="s">
        <v>12</v>
      </c>
      <c r="C28" s="21" t="s">
        <v>26</v>
      </c>
      <c r="D28" s="75">
        <v>349487</v>
      </c>
      <c r="E28" s="45">
        <v>540553</v>
      </c>
      <c r="F28" s="48">
        <v>0.64653604734410874</v>
      </c>
      <c r="G28" s="75">
        <v>412677</v>
      </c>
      <c r="H28" s="45">
        <v>606891</v>
      </c>
      <c r="I28" s="48">
        <v>0.67998536804796905</v>
      </c>
      <c r="J28" s="75">
        <v>486211</v>
      </c>
      <c r="K28" s="45">
        <v>673239</v>
      </c>
      <c r="L28" s="48">
        <v>0.72219672360038556</v>
      </c>
      <c r="M28" s="75">
        <v>303688</v>
      </c>
      <c r="N28" s="45">
        <v>417783</v>
      </c>
      <c r="O28" s="48">
        <v>0.72699999999999998</v>
      </c>
      <c r="P28" s="280">
        <v>20500</v>
      </c>
      <c r="Q28" s="281">
        <v>25078</v>
      </c>
      <c r="R28" s="282">
        <v>0.81744955738097136</v>
      </c>
      <c r="S28" s="238"/>
      <c r="T28" s="239"/>
      <c r="U28" s="239"/>
      <c r="V28" s="240"/>
    </row>
    <row r="29" spans="1:22" s="3" customFormat="1" ht="14.4" x14ac:dyDescent="0.3">
      <c r="A29" s="40">
        <v>4</v>
      </c>
      <c r="B29" s="18" t="s">
        <v>104</v>
      </c>
      <c r="C29" s="135" t="s">
        <v>7</v>
      </c>
      <c r="D29" s="133">
        <v>9108</v>
      </c>
      <c r="E29" s="129">
        <v>14141</v>
      </c>
      <c r="F29" s="130">
        <v>0.64408457676260522</v>
      </c>
      <c r="G29" s="133">
        <v>9465</v>
      </c>
      <c r="H29" s="129">
        <v>14811</v>
      </c>
      <c r="I29" s="130">
        <v>0.63905000000000001</v>
      </c>
      <c r="J29" s="133">
        <v>9523</v>
      </c>
      <c r="K29" s="129">
        <v>14971</v>
      </c>
      <c r="L29" s="130">
        <v>0.6361</v>
      </c>
      <c r="M29" s="213">
        <v>9407</v>
      </c>
      <c r="N29" s="214">
        <v>14862</v>
      </c>
      <c r="O29" s="215">
        <v>0.63295999999999997</v>
      </c>
      <c r="P29" s="72">
        <v>9155</v>
      </c>
      <c r="Q29" s="73">
        <v>14577</v>
      </c>
      <c r="R29" s="77">
        <v>0.62804000000000004</v>
      </c>
      <c r="S29" s="238"/>
      <c r="T29" s="239"/>
      <c r="U29" s="239"/>
      <c r="V29" s="240"/>
    </row>
    <row r="30" spans="1:22" s="3" customFormat="1" ht="14.4" x14ac:dyDescent="0.3">
      <c r="A30" s="11">
        <v>4</v>
      </c>
      <c r="B30" s="12" t="s">
        <v>104</v>
      </c>
      <c r="C30" s="71" t="s">
        <v>94</v>
      </c>
      <c r="D30" s="74">
        <v>6401</v>
      </c>
      <c r="E30" s="47">
        <v>10064</v>
      </c>
      <c r="F30" s="85">
        <v>0.63602941176470584</v>
      </c>
      <c r="G30" s="74">
        <v>6545</v>
      </c>
      <c r="H30" s="47">
        <v>10305</v>
      </c>
      <c r="I30" s="85">
        <v>0.63512857836001946</v>
      </c>
      <c r="J30" s="74">
        <v>6618</v>
      </c>
      <c r="K30" s="47">
        <v>10478</v>
      </c>
      <c r="L30" s="85">
        <v>0.63160908570337848</v>
      </c>
      <c r="M30" s="74">
        <v>6426</v>
      </c>
      <c r="N30" s="47">
        <v>10252</v>
      </c>
      <c r="O30" s="85">
        <v>0.62680452594615688</v>
      </c>
      <c r="P30" s="74">
        <v>6180</v>
      </c>
      <c r="Q30" s="47">
        <v>10025</v>
      </c>
      <c r="R30" s="85">
        <v>0.61645885286783042</v>
      </c>
      <c r="S30" s="238"/>
      <c r="T30" s="239"/>
      <c r="U30" s="239"/>
      <c r="V30" s="240"/>
    </row>
    <row r="31" spans="1:22" s="3" customFormat="1" ht="14.4" customHeight="1" x14ac:dyDescent="0.35">
      <c r="A31" s="11">
        <v>4</v>
      </c>
      <c r="B31" s="12" t="s">
        <v>104</v>
      </c>
      <c r="C31" s="136" t="s">
        <v>71</v>
      </c>
      <c r="D31" s="84" t="s">
        <v>1</v>
      </c>
      <c r="E31" s="47" t="s">
        <v>1</v>
      </c>
      <c r="F31" s="85" t="s">
        <v>1</v>
      </c>
      <c r="G31" s="84" t="s">
        <v>1</v>
      </c>
      <c r="H31" s="47" t="s">
        <v>1</v>
      </c>
      <c r="I31" s="85" t="s">
        <v>1</v>
      </c>
      <c r="J31" s="84" t="s">
        <v>1</v>
      </c>
      <c r="K31" s="47" t="s">
        <v>1</v>
      </c>
      <c r="L31" s="85" t="s">
        <v>1</v>
      </c>
      <c r="M31" s="75" t="s">
        <v>1</v>
      </c>
      <c r="N31" s="45" t="s">
        <v>1</v>
      </c>
      <c r="O31" s="48" t="s">
        <v>1</v>
      </c>
      <c r="P31" s="74">
        <v>399</v>
      </c>
      <c r="Q31" s="47">
        <v>869</v>
      </c>
      <c r="R31" s="85">
        <v>0.45915</v>
      </c>
      <c r="S31" s="296"/>
      <c r="T31" s="239"/>
      <c r="U31" s="239"/>
      <c r="V31" s="283"/>
    </row>
    <row r="32" spans="1:22" s="3" customFormat="1" ht="14.4" x14ac:dyDescent="0.3">
      <c r="A32" s="11">
        <v>4</v>
      </c>
      <c r="B32" s="12" t="s">
        <v>104</v>
      </c>
      <c r="C32" s="136" t="s">
        <v>72</v>
      </c>
      <c r="D32" s="84">
        <v>430</v>
      </c>
      <c r="E32" s="47">
        <v>801</v>
      </c>
      <c r="F32" s="85">
        <v>0.53683000000000003</v>
      </c>
      <c r="G32" s="84">
        <v>483</v>
      </c>
      <c r="H32" s="47">
        <v>1010</v>
      </c>
      <c r="I32" s="85">
        <v>0.47821999999999998</v>
      </c>
      <c r="J32" s="84">
        <v>419</v>
      </c>
      <c r="K32" s="47">
        <v>918</v>
      </c>
      <c r="L32" s="85">
        <v>0.45643</v>
      </c>
      <c r="M32" s="84">
        <v>438</v>
      </c>
      <c r="N32" s="47">
        <v>1000</v>
      </c>
      <c r="O32" s="85">
        <v>0.438</v>
      </c>
      <c r="P32" s="74">
        <v>4</v>
      </c>
      <c r="Q32" s="47">
        <v>128</v>
      </c>
      <c r="R32" s="85">
        <v>3.125E-2</v>
      </c>
      <c r="S32" s="238"/>
      <c r="T32" s="239"/>
      <c r="U32" s="239"/>
      <c r="V32" s="240"/>
    </row>
    <row r="33" spans="1:22" s="3" customFormat="1" ht="14.4" x14ac:dyDescent="0.3">
      <c r="A33" s="11">
        <v>4</v>
      </c>
      <c r="B33" s="12" t="s">
        <v>104</v>
      </c>
      <c r="C33" s="136" t="s">
        <v>23</v>
      </c>
      <c r="D33" s="141" t="s">
        <v>1</v>
      </c>
      <c r="E33" s="139" t="s">
        <v>1</v>
      </c>
      <c r="F33" s="142" t="s">
        <v>1</v>
      </c>
      <c r="G33" s="141" t="s">
        <v>1</v>
      </c>
      <c r="H33" s="139" t="s">
        <v>1</v>
      </c>
      <c r="I33" s="142" t="s">
        <v>1</v>
      </c>
      <c r="J33" s="141" t="s">
        <v>1</v>
      </c>
      <c r="K33" s="139" t="s">
        <v>1</v>
      </c>
      <c r="L33" s="142" t="s">
        <v>1</v>
      </c>
      <c r="M33" s="216">
        <v>328</v>
      </c>
      <c r="N33" s="217">
        <v>687</v>
      </c>
      <c r="O33" s="142">
        <v>0.47743999999999998</v>
      </c>
      <c r="P33" s="74">
        <v>303</v>
      </c>
      <c r="Q33" s="47">
        <v>701</v>
      </c>
      <c r="R33" s="85">
        <v>0.43224000000000001</v>
      </c>
      <c r="S33" s="238"/>
      <c r="T33" s="239"/>
      <c r="U33" s="239"/>
      <c r="V33" s="240"/>
    </row>
    <row r="34" spans="1:22" s="3" customFormat="1" ht="14.4" x14ac:dyDescent="0.3">
      <c r="A34" s="11">
        <v>4</v>
      </c>
      <c r="B34" s="12" t="s">
        <v>104</v>
      </c>
      <c r="C34" s="136" t="s">
        <v>24</v>
      </c>
      <c r="D34" s="134">
        <v>247</v>
      </c>
      <c r="E34" s="131">
        <v>581</v>
      </c>
      <c r="F34" s="132">
        <v>0.42513000000000001</v>
      </c>
      <c r="G34" s="134">
        <v>271</v>
      </c>
      <c r="H34" s="131">
        <v>555</v>
      </c>
      <c r="I34" s="132">
        <v>0.48829</v>
      </c>
      <c r="J34" s="134">
        <v>290</v>
      </c>
      <c r="K34" s="131">
        <v>638</v>
      </c>
      <c r="L34" s="132">
        <v>0.45455000000000001</v>
      </c>
      <c r="M34" s="216">
        <v>2</v>
      </c>
      <c r="N34" s="217">
        <v>33</v>
      </c>
      <c r="O34" s="142">
        <v>6.0606060606060608E-2</v>
      </c>
      <c r="P34" s="74">
        <v>1</v>
      </c>
      <c r="Q34" s="47">
        <v>18</v>
      </c>
      <c r="R34" s="85">
        <v>5.5555555555555552E-2</v>
      </c>
      <c r="S34" s="238"/>
      <c r="T34" s="239"/>
      <c r="U34" s="239"/>
      <c r="V34" s="240"/>
    </row>
    <row r="35" spans="1:22" s="96" customFormat="1" ht="14.4" x14ac:dyDescent="0.3">
      <c r="A35" s="11">
        <v>4</v>
      </c>
      <c r="B35" s="12" t="s">
        <v>104</v>
      </c>
      <c r="C35" s="136" t="s">
        <v>87</v>
      </c>
      <c r="D35" s="134">
        <v>938</v>
      </c>
      <c r="E35" s="131">
        <v>1279</v>
      </c>
      <c r="F35" s="132">
        <v>0.73338999999999999</v>
      </c>
      <c r="G35" s="134">
        <v>906</v>
      </c>
      <c r="H35" s="131">
        <v>1243</v>
      </c>
      <c r="I35" s="132">
        <v>0.72887999999999997</v>
      </c>
      <c r="J35" s="134">
        <v>872</v>
      </c>
      <c r="K35" s="131">
        <v>1188</v>
      </c>
      <c r="L35" s="132">
        <v>0.73401000000000005</v>
      </c>
      <c r="M35" s="216">
        <v>874</v>
      </c>
      <c r="N35" s="217">
        <v>1195</v>
      </c>
      <c r="O35" s="142">
        <v>0.73138000000000003</v>
      </c>
      <c r="P35" s="74">
        <v>911</v>
      </c>
      <c r="Q35" s="47">
        <v>1194</v>
      </c>
      <c r="R35" s="85">
        <v>0.76297999999999999</v>
      </c>
      <c r="S35" s="238"/>
      <c r="T35" s="239"/>
      <c r="U35" s="239"/>
      <c r="V35" s="240"/>
    </row>
    <row r="36" spans="1:22" s="3" customFormat="1" ht="14.4" x14ac:dyDescent="0.3">
      <c r="A36" s="11">
        <v>4</v>
      </c>
      <c r="B36" s="12" t="s">
        <v>104</v>
      </c>
      <c r="C36" s="136" t="s">
        <v>25</v>
      </c>
      <c r="D36" s="84" t="s">
        <v>1</v>
      </c>
      <c r="E36" s="47" t="s">
        <v>1</v>
      </c>
      <c r="F36" s="85" t="s">
        <v>1</v>
      </c>
      <c r="G36" s="84" t="s">
        <v>1</v>
      </c>
      <c r="H36" s="47" t="s">
        <v>1</v>
      </c>
      <c r="I36" s="85" t="s">
        <v>1</v>
      </c>
      <c r="J36" s="84" t="s">
        <v>1</v>
      </c>
      <c r="K36" s="47" t="s">
        <v>1</v>
      </c>
      <c r="L36" s="85" t="s">
        <v>1</v>
      </c>
      <c r="M36" s="141">
        <v>1297</v>
      </c>
      <c r="N36" s="139">
        <v>1571</v>
      </c>
      <c r="O36" s="142">
        <v>0.82559000000000005</v>
      </c>
      <c r="P36" s="74">
        <v>1344</v>
      </c>
      <c r="Q36" s="47">
        <v>1590</v>
      </c>
      <c r="R36" s="85">
        <v>0.84528000000000003</v>
      </c>
      <c r="S36" s="238"/>
      <c r="T36" s="239"/>
      <c r="U36" s="239"/>
      <c r="V36" s="240"/>
    </row>
    <row r="37" spans="1:22" s="3" customFormat="1" ht="15" thickBot="1" x14ac:dyDescent="0.35">
      <c r="A37" s="14">
        <v>4</v>
      </c>
      <c r="B37" s="42" t="s">
        <v>104</v>
      </c>
      <c r="C37" s="137" t="s">
        <v>26</v>
      </c>
      <c r="D37" s="143">
        <v>1092</v>
      </c>
      <c r="E37" s="140">
        <v>1416</v>
      </c>
      <c r="F37" s="144">
        <v>0.77119000000000004</v>
      </c>
      <c r="G37" s="143">
        <v>1260</v>
      </c>
      <c r="H37" s="140">
        <v>1698</v>
      </c>
      <c r="I37" s="144">
        <v>0.74204999999999999</v>
      </c>
      <c r="J37" s="143">
        <v>1324</v>
      </c>
      <c r="K37" s="140">
        <v>1749</v>
      </c>
      <c r="L37" s="144">
        <v>0.75700000000000001</v>
      </c>
      <c r="M37" s="218">
        <v>42</v>
      </c>
      <c r="N37" s="219">
        <v>124</v>
      </c>
      <c r="O37" s="220">
        <v>0.33870967741935482</v>
      </c>
      <c r="P37" s="89">
        <v>13</v>
      </c>
      <c r="Q37" s="90">
        <v>52</v>
      </c>
      <c r="R37" s="49">
        <v>0.25</v>
      </c>
      <c r="S37" s="238"/>
      <c r="T37" s="239"/>
      <c r="U37" s="239"/>
      <c r="V37" s="240"/>
    </row>
    <row r="38" spans="1:22" ht="14.4" x14ac:dyDescent="0.3">
      <c r="A38" s="13">
        <v>1.5</v>
      </c>
      <c r="B38" s="18" t="s">
        <v>3</v>
      </c>
      <c r="C38" s="19" t="s">
        <v>7</v>
      </c>
      <c r="D38" s="86">
        <v>2152</v>
      </c>
      <c r="E38" s="87">
        <v>3484</v>
      </c>
      <c r="F38" s="88">
        <v>0.61768082663605051</v>
      </c>
      <c r="G38" s="86">
        <v>2268</v>
      </c>
      <c r="H38" s="87">
        <v>3672</v>
      </c>
      <c r="I38" s="88">
        <v>0.61764705882352944</v>
      </c>
      <c r="J38" s="86">
        <v>2331</v>
      </c>
      <c r="K38" s="87">
        <v>3702</v>
      </c>
      <c r="L38" s="88">
        <v>0.62965964343598058</v>
      </c>
      <c r="M38" s="86">
        <v>2323</v>
      </c>
      <c r="N38" s="87">
        <v>3562</v>
      </c>
      <c r="O38" s="88">
        <v>0.65216170690623243</v>
      </c>
      <c r="P38" s="86">
        <v>2267</v>
      </c>
      <c r="Q38" s="87">
        <v>3456</v>
      </c>
      <c r="R38" s="88">
        <v>0.65596064814814814</v>
      </c>
      <c r="S38" s="238"/>
      <c r="T38" s="239"/>
      <c r="U38" s="239"/>
      <c r="V38" s="240"/>
    </row>
    <row r="39" spans="1:22" ht="14.4" x14ac:dyDescent="0.3">
      <c r="A39" s="41">
        <v>1.5</v>
      </c>
      <c r="B39" s="42" t="s">
        <v>3</v>
      </c>
      <c r="C39" s="10" t="s">
        <v>94</v>
      </c>
      <c r="D39" s="74">
        <v>1529</v>
      </c>
      <c r="E39" s="47">
        <v>2503</v>
      </c>
      <c r="F39" s="85">
        <v>0.61086695964842186</v>
      </c>
      <c r="G39" s="74">
        <v>1588</v>
      </c>
      <c r="H39" s="47">
        <v>2577</v>
      </c>
      <c r="I39" s="85">
        <v>0.61622041133100502</v>
      </c>
      <c r="J39" s="74">
        <v>1630</v>
      </c>
      <c r="K39" s="47">
        <v>2619</v>
      </c>
      <c r="L39" s="85">
        <v>0.62237495227185946</v>
      </c>
      <c r="M39" s="74">
        <v>1608</v>
      </c>
      <c r="N39" s="110">
        <v>2472</v>
      </c>
      <c r="O39" s="88">
        <v>0.65048543689320393</v>
      </c>
      <c r="P39" s="74">
        <v>1600</v>
      </c>
      <c r="Q39" s="110">
        <v>2413</v>
      </c>
      <c r="R39" s="85">
        <v>0.66307501036054706</v>
      </c>
      <c r="S39" s="238"/>
      <c r="T39" s="239"/>
      <c r="U39" s="239"/>
      <c r="V39" s="240"/>
    </row>
    <row r="40" spans="1:22" s="3" customFormat="1" ht="14.4" x14ac:dyDescent="0.3">
      <c r="A40" s="41">
        <v>1.5</v>
      </c>
      <c r="B40" s="42" t="s">
        <v>3</v>
      </c>
      <c r="C40" s="21" t="s">
        <v>71</v>
      </c>
      <c r="D40" s="75" t="s">
        <v>1</v>
      </c>
      <c r="E40" s="45" t="s">
        <v>1</v>
      </c>
      <c r="F40" s="48" t="s">
        <v>1</v>
      </c>
      <c r="G40" s="75" t="s">
        <v>1</v>
      </c>
      <c r="H40" s="45" t="s">
        <v>1</v>
      </c>
      <c r="I40" s="48" t="s">
        <v>1</v>
      </c>
      <c r="J40" s="75" t="s">
        <v>1</v>
      </c>
      <c r="K40" s="45" t="s">
        <v>1</v>
      </c>
      <c r="L40" s="48" t="s">
        <v>1</v>
      </c>
      <c r="M40" s="75" t="s">
        <v>1</v>
      </c>
      <c r="N40" s="45" t="s">
        <v>1</v>
      </c>
      <c r="O40" s="48" t="s">
        <v>1</v>
      </c>
      <c r="P40" s="75">
        <v>140</v>
      </c>
      <c r="Q40" s="45">
        <v>215</v>
      </c>
      <c r="R40" s="48">
        <v>0.65116279069767447</v>
      </c>
      <c r="S40" s="238"/>
      <c r="T40" s="239"/>
      <c r="U40" s="239"/>
      <c r="V40" s="240"/>
    </row>
    <row r="41" spans="1:22" s="3" customFormat="1" ht="14.4" x14ac:dyDescent="0.3">
      <c r="A41" s="11">
        <v>1.5</v>
      </c>
      <c r="B41" s="12" t="s">
        <v>3</v>
      </c>
      <c r="C41" s="9" t="s">
        <v>72</v>
      </c>
      <c r="D41" s="75">
        <v>141</v>
      </c>
      <c r="E41" s="45">
        <v>203</v>
      </c>
      <c r="F41" s="48">
        <v>0.69458128078817738</v>
      </c>
      <c r="G41" s="75">
        <v>145</v>
      </c>
      <c r="H41" s="45">
        <v>258</v>
      </c>
      <c r="I41" s="48">
        <v>0.56201550387596899</v>
      </c>
      <c r="J41" s="75">
        <v>138</v>
      </c>
      <c r="K41" s="45">
        <v>232</v>
      </c>
      <c r="L41" s="48">
        <v>0.59482758620689657</v>
      </c>
      <c r="M41" s="75">
        <v>151</v>
      </c>
      <c r="N41" s="45">
        <v>240</v>
      </c>
      <c r="O41" s="85">
        <v>0.62916666666666665</v>
      </c>
      <c r="P41" s="75">
        <v>14</v>
      </c>
      <c r="Q41" s="45">
        <v>17</v>
      </c>
      <c r="R41" s="48">
        <v>0.82352941176470584</v>
      </c>
      <c r="S41" s="238"/>
      <c r="T41" s="239"/>
      <c r="U41" s="239"/>
      <c r="V41" s="240"/>
    </row>
    <row r="42" spans="1:22" s="3" customFormat="1" ht="14.4" x14ac:dyDescent="0.3">
      <c r="A42" s="41">
        <v>1.5</v>
      </c>
      <c r="B42" s="42" t="s">
        <v>3</v>
      </c>
      <c r="C42" s="21" t="s">
        <v>23</v>
      </c>
      <c r="D42" s="75" t="s">
        <v>1</v>
      </c>
      <c r="E42" s="45" t="s">
        <v>1</v>
      </c>
      <c r="F42" s="48" t="s">
        <v>1</v>
      </c>
      <c r="G42" s="75" t="s">
        <v>1</v>
      </c>
      <c r="H42" s="45" t="s">
        <v>1</v>
      </c>
      <c r="I42" s="48" t="s">
        <v>1</v>
      </c>
      <c r="J42" s="75" t="s">
        <v>1</v>
      </c>
      <c r="K42" s="45" t="s">
        <v>1</v>
      </c>
      <c r="L42" s="48" t="s">
        <v>1</v>
      </c>
      <c r="M42" s="75">
        <v>108</v>
      </c>
      <c r="N42" s="45">
        <v>173</v>
      </c>
      <c r="O42" s="88">
        <v>0.62427745664739887</v>
      </c>
      <c r="P42" s="75">
        <v>94</v>
      </c>
      <c r="Q42" s="45">
        <v>165</v>
      </c>
      <c r="R42" s="48">
        <v>0.5696969696969697</v>
      </c>
      <c r="S42" s="238"/>
      <c r="T42" s="239"/>
      <c r="U42" s="239"/>
      <c r="V42" s="240"/>
    </row>
    <row r="43" spans="1:22" s="3" customFormat="1" ht="14.4" x14ac:dyDescent="0.3">
      <c r="A43" s="41">
        <v>1.5</v>
      </c>
      <c r="B43" s="42" t="s">
        <v>3</v>
      </c>
      <c r="C43" s="21" t="s">
        <v>24</v>
      </c>
      <c r="D43" s="75">
        <v>86</v>
      </c>
      <c r="E43" s="45">
        <v>141</v>
      </c>
      <c r="F43" s="48">
        <v>0.60992907801418439</v>
      </c>
      <c r="G43" s="75">
        <v>95</v>
      </c>
      <c r="H43" s="45">
        <v>149</v>
      </c>
      <c r="I43" s="48">
        <v>0.63758389261744963</v>
      </c>
      <c r="J43" s="75">
        <v>115</v>
      </c>
      <c r="K43" s="45">
        <v>163</v>
      </c>
      <c r="L43" s="48">
        <v>0.70552147239263807</v>
      </c>
      <c r="M43" s="75">
        <v>6</v>
      </c>
      <c r="N43" s="45">
        <v>7</v>
      </c>
      <c r="O43" s="88">
        <v>0.8571428571428571</v>
      </c>
      <c r="P43" s="75">
        <v>4</v>
      </c>
      <c r="Q43" s="45">
        <v>4</v>
      </c>
      <c r="R43" s="48">
        <v>1</v>
      </c>
      <c r="S43" s="238"/>
      <c r="T43" s="239"/>
      <c r="U43" s="239"/>
      <c r="V43" s="240"/>
    </row>
    <row r="44" spans="1:22" s="126" customFormat="1" ht="14.4" x14ac:dyDescent="0.3">
      <c r="A44" s="41">
        <v>2.5</v>
      </c>
      <c r="B44" s="42" t="s">
        <v>3</v>
      </c>
      <c r="C44" s="21" t="s">
        <v>87</v>
      </c>
      <c r="D44" s="75">
        <v>186</v>
      </c>
      <c r="E44" s="45">
        <v>306</v>
      </c>
      <c r="F44" s="48">
        <v>0.60784313725490202</v>
      </c>
      <c r="G44" s="75">
        <v>193</v>
      </c>
      <c r="H44" s="45">
        <v>297</v>
      </c>
      <c r="I44" s="48">
        <v>0.64983164983164998</v>
      </c>
      <c r="J44" s="75">
        <v>183</v>
      </c>
      <c r="K44" s="45">
        <v>281</v>
      </c>
      <c r="L44" s="48">
        <v>0.65124555160142295</v>
      </c>
      <c r="M44" s="75">
        <v>186</v>
      </c>
      <c r="N44" s="45">
        <v>279</v>
      </c>
      <c r="O44" s="88">
        <v>0.66666666666666696</v>
      </c>
      <c r="P44" s="75">
        <v>178</v>
      </c>
      <c r="Q44" s="45">
        <v>272</v>
      </c>
      <c r="R44" s="48">
        <v>0.65441176470588236</v>
      </c>
      <c r="S44" s="238"/>
      <c r="T44" s="239"/>
      <c r="U44" s="239"/>
      <c r="V44" s="283"/>
    </row>
    <row r="45" spans="1:22" s="3" customFormat="1" ht="14.4" x14ac:dyDescent="0.3">
      <c r="A45" s="11">
        <v>1.5</v>
      </c>
      <c r="B45" s="12" t="s">
        <v>3</v>
      </c>
      <c r="C45" s="9" t="s">
        <v>25</v>
      </c>
      <c r="D45" s="75" t="s">
        <v>1</v>
      </c>
      <c r="E45" s="45" t="s">
        <v>1</v>
      </c>
      <c r="F45" s="48" t="s">
        <v>1</v>
      </c>
      <c r="G45" s="75" t="s">
        <v>1</v>
      </c>
      <c r="H45" s="45" t="s">
        <v>1</v>
      </c>
      <c r="I45" s="48" t="s">
        <v>1</v>
      </c>
      <c r="J45" s="75" t="s">
        <v>1</v>
      </c>
      <c r="K45" s="45" t="s">
        <v>1</v>
      </c>
      <c r="L45" s="48" t="s">
        <v>1</v>
      </c>
      <c r="M45" s="75">
        <v>243</v>
      </c>
      <c r="N45" s="45">
        <v>368</v>
      </c>
      <c r="O45" s="88">
        <v>0.66032608695652173</v>
      </c>
      <c r="P45" s="75">
        <v>226</v>
      </c>
      <c r="Q45" s="45">
        <v>358</v>
      </c>
      <c r="R45" s="48">
        <v>0.63128491620111726</v>
      </c>
      <c r="S45" s="238"/>
      <c r="T45" s="239"/>
      <c r="U45" s="239"/>
      <c r="V45" s="240"/>
    </row>
    <row r="46" spans="1:22" ht="15" thickBot="1" x14ac:dyDescent="0.35">
      <c r="A46" s="41">
        <v>1.5</v>
      </c>
      <c r="B46" s="42" t="s">
        <v>3</v>
      </c>
      <c r="C46" s="21" t="s">
        <v>26</v>
      </c>
      <c r="D46" s="75">
        <v>210</v>
      </c>
      <c r="E46" s="45">
        <v>331</v>
      </c>
      <c r="F46" s="48">
        <v>0.6344410876132931</v>
      </c>
      <c r="G46" s="75">
        <v>247</v>
      </c>
      <c r="H46" s="45">
        <v>391</v>
      </c>
      <c r="I46" s="48">
        <v>0.63171355498721227</v>
      </c>
      <c r="J46" s="75">
        <v>265</v>
      </c>
      <c r="K46" s="45">
        <v>407</v>
      </c>
      <c r="L46" s="48">
        <v>0.65110565110565111</v>
      </c>
      <c r="M46" s="75">
        <v>21</v>
      </c>
      <c r="N46" s="45">
        <v>23</v>
      </c>
      <c r="O46" s="88">
        <v>0.91304347826086951</v>
      </c>
      <c r="P46" s="75">
        <v>11</v>
      </c>
      <c r="Q46" s="45">
        <v>12</v>
      </c>
      <c r="R46" s="48">
        <v>0.91666666666666663</v>
      </c>
      <c r="S46" s="238"/>
      <c r="T46" s="239"/>
      <c r="U46" s="239"/>
      <c r="V46" s="240"/>
    </row>
    <row r="47" spans="1:22" ht="14.4" x14ac:dyDescent="0.3">
      <c r="A47" s="40">
        <v>1.7</v>
      </c>
      <c r="B47" s="100" t="s">
        <v>34</v>
      </c>
      <c r="C47" s="19" t="s">
        <v>7</v>
      </c>
      <c r="D47" s="117">
        <v>556</v>
      </c>
      <c r="E47" s="118">
        <v>686</v>
      </c>
      <c r="F47" s="77">
        <v>0.81049562682215748</v>
      </c>
      <c r="G47" s="109">
        <v>513</v>
      </c>
      <c r="H47" s="73">
        <v>592</v>
      </c>
      <c r="I47" s="77">
        <v>0.86655405405405395</v>
      </c>
      <c r="J47" s="72">
        <v>557</v>
      </c>
      <c r="K47" s="73">
        <v>640</v>
      </c>
      <c r="L47" s="77">
        <v>0.87031250000000004</v>
      </c>
      <c r="M47" s="72">
        <v>553</v>
      </c>
      <c r="N47" s="73">
        <v>598</v>
      </c>
      <c r="O47" s="77">
        <v>0.92500000000000004</v>
      </c>
      <c r="P47" s="72">
        <v>470</v>
      </c>
      <c r="Q47" s="73">
        <v>499</v>
      </c>
      <c r="R47" s="77">
        <v>0.94188376753507019</v>
      </c>
      <c r="S47" s="238"/>
      <c r="T47" s="239"/>
      <c r="U47" s="239"/>
      <c r="V47" s="240"/>
    </row>
    <row r="48" spans="1:22" s="3" customFormat="1" ht="14.4" x14ac:dyDescent="0.3">
      <c r="A48" s="13">
        <v>1.7</v>
      </c>
      <c r="B48" s="101" t="s">
        <v>34</v>
      </c>
      <c r="C48" s="17" t="s">
        <v>94</v>
      </c>
      <c r="D48" s="74">
        <v>398</v>
      </c>
      <c r="E48" s="110">
        <v>492</v>
      </c>
      <c r="F48" s="85">
        <v>0.80894308943089432</v>
      </c>
      <c r="G48" s="74">
        <v>340</v>
      </c>
      <c r="H48" s="47">
        <v>400</v>
      </c>
      <c r="I48" s="85">
        <v>0.85</v>
      </c>
      <c r="J48" s="74">
        <v>394</v>
      </c>
      <c r="K48" s="47">
        <v>448</v>
      </c>
      <c r="L48" s="85">
        <v>0.8794642857142857</v>
      </c>
      <c r="M48" s="74">
        <v>401</v>
      </c>
      <c r="N48" s="47">
        <v>435</v>
      </c>
      <c r="O48" s="85">
        <v>0.92183908045977014</v>
      </c>
      <c r="P48" s="74">
        <v>319</v>
      </c>
      <c r="Q48" s="74">
        <v>334</v>
      </c>
      <c r="R48" s="85">
        <v>0.95508982035928147</v>
      </c>
      <c r="S48" s="238"/>
      <c r="T48" s="239"/>
      <c r="U48" s="239"/>
      <c r="V48" s="240"/>
    </row>
    <row r="49" spans="1:22" s="3" customFormat="1" ht="14.4" x14ac:dyDescent="0.3">
      <c r="A49" s="13">
        <v>1.7</v>
      </c>
      <c r="B49" s="101" t="s">
        <v>34</v>
      </c>
      <c r="C49" s="17" t="s">
        <v>71</v>
      </c>
      <c r="D49" s="119" t="s">
        <v>1</v>
      </c>
      <c r="E49" s="120" t="s">
        <v>1</v>
      </c>
      <c r="F49" s="121" t="s">
        <v>1</v>
      </c>
      <c r="G49" s="110" t="s">
        <v>1</v>
      </c>
      <c r="H49" s="47" t="s">
        <v>1</v>
      </c>
      <c r="I49" s="85" t="s">
        <v>1</v>
      </c>
      <c r="J49" s="74" t="s">
        <v>1</v>
      </c>
      <c r="K49" s="47" t="s">
        <v>1</v>
      </c>
      <c r="L49" s="85" t="s">
        <v>1</v>
      </c>
      <c r="M49" s="75" t="s">
        <v>1</v>
      </c>
      <c r="N49" s="45" t="s">
        <v>1</v>
      </c>
      <c r="O49" s="48" t="s">
        <v>1</v>
      </c>
      <c r="P49" s="74">
        <v>6</v>
      </c>
      <c r="Q49" s="47">
        <v>6</v>
      </c>
      <c r="R49" s="85">
        <v>1</v>
      </c>
      <c r="S49" s="238"/>
      <c r="T49" s="239"/>
      <c r="U49" s="239"/>
      <c r="V49" s="240"/>
    </row>
    <row r="50" spans="1:22" s="3" customFormat="1" ht="14.4" x14ac:dyDescent="0.3">
      <c r="A50" s="13">
        <v>1.7</v>
      </c>
      <c r="B50" s="101" t="s">
        <v>34</v>
      </c>
      <c r="C50" s="17" t="s">
        <v>72</v>
      </c>
      <c r="D50" s="119">
        <v>33</v>
      </c>
      <c r="E50" s="120">
        <v>40</v>
      </c>
      <c r="F50" s="85">
        <v>0.82499999999999996</v>
      </c>
      <c r="G50" s="111">
        <v>31</v>
      </c>
      <c r="H50" s="45">
        <v>33</v>
      </c>
      <c r="I50" s="48">
        <v>0.93939393939393945</v>
      </c>
      <c r="J50" s="75">
        <v>30</v>
      </c>
      <c r="K50" s="45">
        <v>33</v>
      </c>
      <c r="L50" s="48">
        <v>0.90909090909090906</v>
      </c>
      <c r="M50" s="75">
        <v>29</v>
      </c>
      <c r="N50" s="45">
        <v>31</v>
      </c>
      <c r="O50" s="48">
        <v>0.93500000000000005</v>
      </c>
      <c r="P50" s="75">
        <v>23</v>
      </c>
      <c r="Q50" s="45">
        <v>23</v>
      </c>
      <c r="R50" s="48">
        <v>1</v>
      </c>
      <c r="S50" s="238"/>
      <c r="T50" s="239"/>
      <c r="U50" s="239"/>
      <c r="V50" s="315"/>
    </row>
    <row r="51" spans="1:22" s="3" customFormat="1" ht="14.4" x14ac:dyDescent="0.3">
      <c r="A51" s="13">
        <v>1.7</v>
      </c>
      <c r="B51" s="101" t="s">
        <v>34</v>
      </c>
      <c r="C51" s="70" t="s">
        <v>23</v>
      </c>
      <c r="D51" s="119" t="s">
        <v>1</v>
      </c>
      <c r="E51" s="120" t="s">
        <v>1</v>
      </c>
      <c r="F51" s="85" t="s">
        <v>1</v>
      </c>
      <c r="G51" s="111" t="s">
        <v>1</v>
      </c>
      <c r="H51" s="45" t="s">
        <v>1</v>
      </c>
      <c r="I51" s="48" t="s">
        <v>1</v>
      </c>
      <c r="J51" s="75" t="s">
        <v>1</v>
      </c>
      <c r="K51" s="45" t="s">
        <v>1</v>
      </c>
      <c r="L51" s="48" t="s">
        <v>1</v>
      </c>
      <c r="M51" s="75">
        <v>10</v>
      </c>
      <c r="N51" s="45">
        <v>10</v>
      </c>
      <c r="O51" s="48">
        <v>1</v>
      </c>
      <c r="P51" s="75">
        <v>14</v>
      </c>
      <c r="Q51" s="45">
        <v>14</v>
      </c>
      <c r="R51" s="48">
        <v>1</v>
      </c>
      <c r="S51" s="238"/>
      <c r="T51" s="239"/>
      <c r="U51" s="239"/>
      <c r="V51" s="240"/>
    </row>
    <row r="52" spans="1:22" s="3" customFormat="1" ht="14.4" x14ac:dyDescent="0.3">
      <c r="A52" s="13">
        <v>1.7</v>
      </c>
      <c r="B52" s="101" t="s">
        <v>34</v>
      </c>
      <c r="C52" s="21" t="s">
        <v>24</v>
      </c>
      <c r="D52" s="119">
        <v>13</v>
      </c>
      <c r="E52" s="120">
        <v>14</v>
      </c>
      <c r="F52" s="85">
        <v>0.9285714285714286</v>
      </c>
      <c r="G52" s="111">
        <v>16</v>
      </c>
      <c r="H52" s="45">
        <v>18</v>
      </c>
      <c r="I52" s="48">
        <v>0.88888888888888895</v>
      </c>
      <c r="J52" s="75">
        <v>12</v>
      </c>
      <c r="K52" s="45">
        <v>13</v>
      </c>
      <c r="L52" s="48">
        <v>0.92307692307692302</v>
      </c>
      <c r="M52" s="75">
        <v>7</v>
      </c>
      <c r="N52" s="45">
        <v>7</v>
      </c>
      <c r="O52" s="48">
        <v>1</v>
      </c>
      <c r="P52" s="75">
        <v>0</v>
      </c>
      <c r="Q52" s="45">
        <v>0</v>
      </c>
      <c r="R52" s="48" t="s">
        <v>1</v>
      </c>
      <c r="S52" s="238"/>
      <c r="T52" s="239"/>
      <c r="U52" s="239"/>
      <c r="V52" s="315"/>
    </row>
    <row r="53" spans="1:22" ht="14.4" x14ac:dyDescent="0.3">
      <c r="A53" s="13">
        <v>1.7</v>
      </c>
      <c r="B53" s="101" t="s">
        <v>34</v>
      </c>
      <c r="C53" s="16" t="s">
        <v>25</v>
      </c>
      <c r="D53" s="119" t="s">
        <v>1</v>
      </c>
      <c r="E53" s="120" t="s">
        <v>1</v>
      </c>
      <c r="F53" s="121" t="s">
        <v>1</v>
      </c>
      <c r="G53" s="111" t="s">
        <v>1</v>
      </c>
      <c r="H53" s="45" t="s">
        <v>1</v>
      </c>
      <c r="I53" s="48" t="s">
        <v>1</v>
      </c>
      <c r="J53" s="75" t="s">
        <v>1</v>
      </c>
      <c r="K53" s="45" t="s">
        <v>1</v>
      </c>
      <c r="L53" s="48" t="s">
        <v>1</v>
      </c>
      <c r="M53" s="75">
        <v>28</v>
      </c>
      <c r="N53" s="45">
        <v>28</v>
      </c>
      <c r="O53" s="48">
        <v>1</v>
      </c>
      <c r="P53" s="75">
        <v>58</v>
      </c>
      <c r="Q53" s="45">
        <v>63</v>
      </c>
      <c r="R53" s="48">
        <v>0.92063492063492058</v>
      </c>
      <c r="S53" s="238"/>
      <c r="T53" s="239"/>
      <c r="U53" s="239"/>
      <c r="V53" s="240"/>
    </row>
    <row r="54" spans="1:22" ht="13.8" thickBot="1" x14ac:dyDescent="0.3">
      <c r="A54" s="14">
        <v>1.7</v>
      </c>
      <c r="B54" s="102" t="s">
        <v>34</v>
      </c>
      <c r="C54" s="20" t="s">
        <v>26</v>
      </c>
      <c r="D54" s="122">
        <v>57</v>
      </c>
      <c r="E54" s="123">
        <v>69</v>
      </c>
      <c r="F54" s="49">
        <v>0.82608695652173914</v>
      </c>
      <c r="G54" s="112">
        <v>56</v>
      </c>
      <c r="H54" s="90">
        <v>65</v>
      </c>
      <c r="I54" s="49">
        <v>0.86153846153846203</v>
      </c>
      <c r="J54" s="89">
        <v>64</v>
      </c>
      <c r="K54" s="90">
        <v>71</v>
      </c>
      <c r="L54" s="49">
        <v>0.90140845070422504</v>
      </c>
      <c r="M54" s="89">
        <v>25</v>
      </c>
      <c r="N54" s="90">
        <v>30</v>
      </c>
      <c r="O54" s="49">
        <v>0.97699999999999998</v>
      </c>
      <c r="P54" s="89">
        <v>2</v>
      </c>
      <c r="Q54" s="90">
        <v>4</v>
      </c>
      <c r="R54" s="49">
        <v>0.5</v>
      </c>
      <c r="S54" s="95"/>
      <c r="T54" s="95"/>
      <c r="U54" s="95"/>
    </row>
    <row r="56" spans="1:22" x14ac:dyDescent="0.25">
      <c r="A56" s="6" t="s">
        <v>8</v>
      </c>
      <c r="D56" s="113"/>
      <c r="E56" s="113"/>
      <c r="F56" s="114"/>
      <c r="G56" s="64"/>
    </row>
    <row r="57" spans="1:22" x14ac:dyDescent="0.25">
      <c r="A57" s="6" t="s">
        <v>93</v>
      </c>
      <c r="D57" s="113"/>
      <c r="E57" s="113"/>
      <c r="F57" s="114"/>
      <c r="G57" s="64"/>
    </row>
    <row r="58" spans="1:22" x14ac:dyDescent="0.25">
      <c r="A58" s="6" t="s">
        <v>105</v>
      </c>
      <c r="D58" s="113"/>
      <c r="E58" s="113"/>
      <c r="F58" s="114"/>
      <c r="G58" s="64"/>
    </row>
    <row r="59" spans="1:22" x14ac:dyDescent="0.25">
      <c r="A59" s="56" t="s">
        <v>31</v>
      </c>
      <c r="D59" s="113"/>
      <c r="E59" s="113"/>
      <c r="F59" s="114"/>
      <c r="G59" s="64"/>
    </row>
    <row r="60" spans="1:22" x14ac:dyDescent="0.25">
      <c r="A60" s="56" t="s">
        <v>95</v>
      </c>
      <c r="D60" s="113"/>
      <c r="E60" s="113"/>
      <c r="F60" s="114"/>
      <c r="G60" s="64"/>
    </row>
    <row r="61" spans="1:22" x14ac:dyDescent="0.25">
      <c r="A61" s="410" t="s">
        <v>195</v>
      </c>
      <c r="D61" s="113"/>
      <c r="E61" s="113"/>
      <c r="F61" s="114"/>
      <c r="G61" s="64"/>
    </row>
    <row r="62" spans="1:22" x14ac:dyDescent="0.25">
      <c r="D62" s="113"/>
      <c r="E62" s="113"/>
      <c r="F62" s="114"/>
      <c r="G62" s="64"/>
    </row>
    <row r="63" spans="1:22" x14ac:dyDescent="0.25">
      <c r="D63" s="113"/>
      <c r="E63" s="113"/>
      <c r="F63" s="114"/>
      <c r="G63" s="64"/>
    </row>
    <row r="68" spans="3:3" x14ac:dyDescent="0.25">
      <c r="C68" s="8"/>
    </row>
  </sheetData>
  <pageMargins left="0.25" right="0.25" top="0.75" bottom="0.75" header="0.3" footer="0.3"/>
  <pageSetup scale="54" fitToWidth="0" orientation="landscape" r:id="rId1"/>
  <headerFooter>
    <oddHeader>&amp;C&amp;8Texas Department of Family and Protective Services</oddHeader>
    <oddFooter>&amp;L&amp;8Source:  IMPACT Data Warehouse&amp;C&amp;8&amp;P of &amp;N&amp;R&amp;8Data and Decision Support
FY16 - FY19 Data as of November 7th Following End of Each Fiscal Year
FY20 Data as of 6/7, 7/7 or 8/7/2020
Log 98078 (dD)</oddFooter>
  </headerFooter>
  <colBreaks count="1" manualBreakCount="1">
    <brk id="6" max="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BF600-4992-48B8-83C8-28B4417E3032}">
  <sheetPr>
    <pageSetUpPr fitToPage="1"/>
  </sheetPr>
  <dimension ref="A1:R16"/>
  <sheetViews>
    <sheetView view="pageLayout" zoomScaleNormal="100" workbookViewId="0"/>
  </sheetViews>
  <sheetFormatPr defaultColWidth="8.88671875" defaultRowHeight="13.2" x14ac:dyDescent="0.25"/>
  <cols>
    <col min="1" max="1" width="4.44140625" style="228" customWidth="1"/>
    <col min="2" max="2" width="68.6640625" style="96" customWidth="1"/>
    <col min="3" max="3" width="16.44140625" style="96" bestFit="1" customWidth="1"/>
    <col min="4" max="5" width="9" style="96" bestFit="1" customWidth="1"/>
    <col min="6" max="6" width="7.33203125" style="96" bestFit="1" customWidth="1"/>
    <col min="7" max="7" width="10" style="96" bestFit="1" customWidth="1"/>
    <col min="8" max="8" width="9" style="96" bestFit="1" customWidth="1"/>
    <col min="9" max="9" width="5.6640625" style="96" bestFit="1" customWidth="1"/>
    <col min="10" max="11" width="9" style="96" bestFit="1" customWidth="1"/>
    <col min="12" max="12" width="5.6640625" style="96" bestFit="1" customWidth="1"/>
    <col min="13" max="14" width="9" style="96" bestFit="1" customWidth="1"/>
    <col min="15" max="15" width="5.6640625" style="96" bestFit="1" customWidth="1"/>
    <col min="16" max="17" width="8.109375" style="96" bestFit="1" customWidth="1"/>
    <col min="18" max="18" width="7.33203125" style="96" customWidth="1"/>
    <col min="19" max="19" width="12.33203125" style="96" bestFit="1" customWidth="1"/>
    <col min="20" max="21" width="11.88671875" style="96" customWidth="1"/>
    <col min="22" max="22" width="12.6640625" style="96" customWidth="1"/>
    <col min="23" max="25" width="11.88671875" style="96" customWidth="1"/>
    <col min="26" max="26" width="12" style="96" customWidth="1"/>
    <col min="27" max="29" width="11.88671875" style="96" customWidth="1"/>
    <col min="30" max="30" width="12" style="96" customWidth="1"/>
    <col min="31" max="31" width="11.88671875" style="96" customWidth="1"/>
    <col min="32" max="16384" width="8.88671875" style="96"/>
  </cols>
  <sheetData>
    <row r="1" spans="1:18" ht="15.6" x14ac:dyDescent="0.3">
      <c r="A1" s="260" t="s">
        <v>86</v>
      </c>
      <c r="B1" s="261"/>
      <c r="C1" s="261"/>
      <c r="D1" s="261"/>
      <c r="E1" s="261"/>
      <c r="F1" s="261"/>
      <c r="G1" s="261"/>
      <c r="H1" s="261"/>
      <c r="I1" s="261"/>
      <c r="J1" s="261"/>
      <c r="K1" s="261"/>
      <c r="L1" s="261"/>
      <c r="M1" s="261"/>
      <c r="N1" s="261"/>
      <c r="O1" s="261"/>
      <c r="P1" s="261"/>
      <c r="Q1" s="261"/>
      <c r="R1" s="262"/>
    </row>
    <row r="2" spans="1:18" ht="34.799999999999997" thickBot="1" x14ac:dyDescent="0.3">
      <c r="A2" s="223" t="s">
        <v>18</v>
      </c>
      <c r="B2" s="38" t="s">
        <v>4</v>
      </c>
      <c r="C2" s="38" t="s">
        <v>32</v>
      </c>
      <c r="D2" s="242" t="s">
        <v>5</v>
      </c>
      <c r="E2" s="243" t="s">
        <v>60</v>
      </c>
      <c r="F2" s="244" t="s">
        <v>6</v>
      </c>
      <c r="G2" s="242" t="s">
        <v>15</v>
      </c>
      <c r="H2" s="243" t="s">
        <v>61</v>
      </c>
      <c r="I2" s="244" t="s">
        <v>14</v>
      </c>
      <c r="J2" s="242" t="s">
        <v>20</v>
      </c>
      <c r="K2" s="243" t="s">
        <v>62</v>
      </c>
      <c r="L2" s="244" t="s">
        <v>21</v>
      </c>
      <c r="M2" s="242" t="s">
        <v>49</v>
      </c>
      <c r="N2" s="243" t="s">
        <v>50</v>
      </c>
      <c r="O2" s="244" t="s">
        <v>51</v>
      </c>
      <c r="P2" s="242" t="s">
        <v>83</v>
      </c>
      <c r="Q2" s="243" t="s">
        <v>84</v>
      </c>
      <c r="R2" s="244" t="s">
        <v>85</v>
      </c>
    </row>
    <row r="3" spans="1:18" x14ac:dyDescent="0.25">
      <c r="A3" s="224">
        <v>2.2999999999999998</v>
      </c>
      <c r="B3" s="18" t="s">
        <v>88</v>
      </c>
      <c r="C3" s="19" t="s">
        <v>79</v>
      </c>
      <c r="D3" s="245">
        <v>10261173</v>
      </c>
      <c r="E3" s="246">
        <v>12097035</v>
      </c>
      <c r="F3" s="254">
        <v>0.84823867997405977</v>
      </c>
      <c r="G3" s="245">
        <v>10746004</v>
      </c>
      <c r="H3" s="246">
        <v>12416887</v>
      </c>
      <c r="I3" s="247">
        <v>0.86543462946872274</v>
      </c>
      <c r="J3" s="257">
        <v>11304921</v>
      </c>
      <c r="K3" s="246">
        <v>12958100</v>
      </c>
      <c r="L3" s="254">
        <v>0.8724211882914934</v>
      </c>
      <c r="M3" s="245">
        <v>11314566</v>
      </c>
      <c r="N3" s="246">
        <v>12910741</v>
      </c>
      <c r="O3" s="247">
        <v>0.87636844391812985</v>
      </c>
      <c r="P3" s="257">
        <v>7878101</v>
      </c>
      <c r="Q3" s="246">
        <v>9019447</v>
      </c>
      <c r="R3" s="247">
        <v>0.87345720862930953</v>
      </c>
    </row>
    <row r="4" spans="1:18" x14ac:dyDescent="0.25">
      <c r="A4" s="226">
        <v>2.2999999999999998</v>
      </c>
      <c r="B4" s="42" t="s">
        <v>88</v>
      </c>
      <c r="C4" s="21" t="s">
        <v>58</v>
      </c>
      <c r="D4" s="248">
        <v>9584553</v>
      </c>
      <c r="E4" s="249">
        <v>11260936</v>
      </c>
      <c r="F4" s="250">
        <v>0.85113288984148383</v>
      </c>
      <c r="G4" s="248">
        <v>10058882</v>
      </c>
      <c r="H4" s="249">
        <v>11589000</v>
      </c>
      <c r="I4" s="250">
        <v>0.86796807317283631</v>
      </c>
      <c r="J4" s="258">
        <v>10631254</v>
      </c>
      <c r="K4" s="249">
        <v>12159601</v>
      </c>
      <c r="L4" s="255">
        <v>0.87430944485760675</v>
      </c>
      <c r="M4" s="248">
        <v>10663572</v>
      </c>
      <c r="N4" s="249">
        <v>12146162</v>
      </c>
      <c r="O4" s="250">
        <v>0.87793757402544115</v>
      </c>
      <c r="P4" s="258">
        <v>7414929</v>
      </c>
      <c r="Q4" s="249">
        <v>8474353</v>
      </c>
      <c r="R4" s="250">
        <v>0.87498467434623028</v>
      </c>
    </row>
    <row r="5" spans="1:18" ht="13.8" thickBot="1" x14ac:dyDescent="0.3">
      <c r="A5" s="227">
        <v>2.2999999999999998</v>
      </c>
      <c r="B5" s="15" t="s">
        <v>88</v>
      </c>
      <c r="C5" s="20" t="s">
        <v>29</v>
      </c>
      <c r="D5" s="251">
        <v>676620</v>
      </c>
      <c r="E5" s="252">
        <v>836099</v>
      </c>
      <c r="F5" s="256">
        <v>0.80925823377375172</v>
      </c>
      <c r="G5" s="251">
        <v>687122</v>
      </c>
      <c r="H5" s="252">
        <v>827887</v>
      </c>
      <c r="I5" s="253">
        <v>0.82997075687865618</v>
      </c>
      <c r="J5" s="259">
        <v>673667</v>
      </c>
      <c r="K5" s="252">
        <v>798499</v>
      </c>
      <c r="L5" s="256">
        <v>0.84366667960761377</v>
      </c>
      <c r="M5" s="251">
        <v>650994</v>
      </c>
      <c r="N5" s="252">
        <v>764579</v>
      </c>
      <c r="O5" s="253">
        <v>0.85144111988427618</v>
      </c>
      <c r="P5" s="259">
        <v>463172</v>
      </c>
      <c r="Q5" s="252">
        <v>545094</v>
      </c>
      <c r="R5" s="253">
        <v>0.84971032519161838</v>
      </c>
    </row>
    <row r="6" spans="1:18" x14ac:dyDescent="0.25">
      <c r="A6" s="224">
        <v>2.7</v>
      </c>
      <c r="B6" s="221" t="s">
        <v>89</v>
      </c>
      <c r="C6" s="222" t="s">
        <v>79</v>
      </c>
      <c r="D6" s="245">
        <v>929</v>
      </c>
      <c r="E6" s="246">
        <v>1398</v>
      </c>
      <c r="F6" s="254">
        <v>0.66452074391988603</v>
      </c>
      <c r="G6" s="245">
        <v>1015</v>
      </c>
      <c r="H6" s="246">
        <v>1344</v>
      </c>
      <c r="I6" s="247">
        <v>0.75520833333333304</v>
      </c>
      <c r="J6" s="257">
        <v>1096</v>
      </c>
      <c r="K6" s="246">
        <v>1362</v>
      </c>
      <c r="L6" s="254">
        <v>0.80469897209985297</v>
      </c>
      <c r="M6" s="245">
        <v>1127</v>
      </c>
      <c r="N6" s="246">
        <v>1372</v>
      </c>
      <c r="O6" s="247">
        <v>0.82142857142857095</v>
      </c>
      <c r="P6" s="257">
        <v>860</v>
      </c>
      <c r="Q6" s="246">
        <v>1006</v>
      </c>
      <c r="R6" s="247">
        <v>0.854870775347913</v>
      </c>
    </row>
    <row r="7" spans="1:18" x14ac:dyDescent="0.25">
      <c r="A7" s="225">
        <v>2.7</v>
      </c>
      <c r="B7" s="42" t="s">
        <v>89</v>
      </c>
      <c r="C7" s="21" t="s">
        <v>58</v>
      </c>
      <c r="D7" s="248">
        <v>846</v>
      </c>
      <c r="E7" s="258">
        <v>1272</v>
      </c>
      <c r="F7" s="255">
        <v>0.66509433962264153</v>
      </c>
      <c r="G7" s="248">
        <v>910</v>
      </c>
      <c r="H7" s="249">
        <v>1213</v>
      </c>
      <c r="I7" s="250">
        <v>0.75020610057708159</v>
      </c>
      <c r="J7" s="258">
        <v>1007</v>
      </c>
      <c r="K7" s="249">
        <v>1245</v>
      </c>
      <c r="L7" s="255">
        <v>0.80883534136546187</v>
      </c>
      <c r="M7" s="248">
        <v>1046</v>
      </c>
      <c r="N7" s="249">
        <v>1270</v>
      </c>
      <c r="O7" s="250">
        <v>0.82362204724409449</v>
      </c>
      <c r="P7" s="258">
        <v>790</v>
      </c>
      <c r="Q7" s="249">
        <v>917</v>
      </c>
      <c r="R7" s="250">
        <v>0.86150490730643403</v>
      </c>
    </row>
    <row r="8" spans="1:18" ht="13.8" thickBot="1" x14ac:dyDescent="0.3">
      <c r="A8" s="227">
        <v>2.7</v>
      </c>
      <c r="B8" s="15" t="s">
        <v>89</v>
      </c>
      <c r="C8" s="20" t="s">
        <v>29</v>
      </c>
      <c r="D8" s="251">
        <v>83</v>
      </c>
      <c r="E8" s="252">
        <v>126</v>
      </c>
      <c r="F8" s="256">
        <v>0.65873015873015905</v>
      </c>
      <c r="G8" s="251">
        <v>105</v>
      </c>
      <c r="H8" s="252">
        <v>131</v>
      </c>
      <c r="I8" s="253">
        <v>0.80152671755725202</v>
      </c>
      <c r="J8" s="259">
        <v>89</v>
      </c>
      <c r="K8" s="252">
        <v>117</v>
      </c>
      <c r="L8" s="256">
        <v>0.76068376068376098</v>
      </c>
      <c r="M8" s="251">
        <v>81</v>
      </c>
      <c r="N8" s="252">
        <v>102</v>
      </c>
      <c r="O8" s="253">
        <v>0.79411764705882304</v>
      </c>
      <c r="P8" s="259">
        <v>70</v>
      </c>
      <c r="Q8" s="252">
        <v>89</v>
      </c>
      <c r="R8" s="253">
        <v>0.78651685393258397</v>
      </c>
    </row>
    <row r="9" spans="1:18" x14ac:dyDescent="0.25">
      <c r="A9" s="224" t="s">
        <v>64</v>
      </c>
      <c r="B9" s="221" t="s">
        <v>90</v>
      </c>
      <c r="C9" s="222" t="s">
        <v>79</v>
      </c>
      <c r="D9" s="245">
        <v>7280</v>
      </c>
      <c r="E9" s="246">
        <v>18222</v>
      </c>
      <c r="F9" s="254">
        <v>0.39951706728130831</v>
      </c>
      <c r="G9" s="245">
        <v>8131</v>
      </c>
      <c r="H9" s="246">
        <v>18973</v>
      </c>
      <c r="I9" s="247">
        <v>0.42855636957782112</v>
      </c>
      <c r="J9" s="257">
        <v>8192</v>
      </c>
      <c r="K9" s="246">
        <v>19723</v>
      </c>
      <c r="L9" s="254">
        <v>0.41535263398063177</v>
      </c>
      <c r="M9" s="245">
        <v>7782</v>
      </c>
      <c r="N9" s="246">
        <v>17862</v>
      </c>
      <c r="O9" s="247">
        <v>0.43567349680886797</v>
      </c>
      <c r="P9" s="257">
        <v>3539</v>
      </c>
      <c r="Q9" s="246">
        <v>7741</v>
      </c>
      <c r="R9" s="247">
        <v>0.45717607544244931</v>
      </c>
    </row>
    <row r="10" spans="1:18" x14ac:dyDescent="0.25">
      <c r="A10" s="225" t="s">
        <v>64</v>
      </c>
      <c r="B10" s="42" t="s">
        <v>90</v>
      </c>
      <c r="C10" s="21" t="s">
        <v>58</v>
      </c>
      <c r="D10" s="248">
        <v>7083</v>
      </c>
      <c r="E10" s="249">
        <v>17113</v>
      </c>
      <c r="F10" s="250">
        <v>0.41389586863787764</v>
      </c>
      <c r="G10" s="248">
        <v>7946</v>
      </c>
      <c r="H10" s="249">
        <v>17914</v>
      </c>
      <c r="I10" s="250">
        <v>0.44356369320084849</v>
      </c>
      <c r="J10" s="258">
        <v>8000</v>
      </c>
      <c r="K10" s="249">
        <v>18708</v>
      </c>
      <c r="L10" s="255">
        <v>0.42762454564892027</v>
      </c>
      <c r="M10" s="248">
        <v>7594</v>
      </c>
      <c r="N10" s="249">
        <v>16898</v>
      </c>
      <c r="O10" s="250">
        <v>0.44940229612971949</v>
      </c>
      <c r="P10" s="258">
        <v>3437</v>
      </c>
      <c r="Q10" s="249">
        <v>7316</v>
      </c>
      <c r="R10" s="250">
        <v>0.46979223619464189</v>
      </c>
    </row>
    <row r="11" spans="1:18" ht="13.8" thickBot="1" x14ac:dyDescent="0.3">
      <c r="A11" s="227" t="s">
        <v>64</v>
      </c>
      <c r="B11" s="15" t="s">
        <v>90</v>
      </c>
      <c r="C11" s="20" t="s">
        <v>29</v>
      </c>
      <c r="D11" s="251">
        <v>197</v>
      </c>
      <c r="E11" s="252">
        <v>1109</v>
      </c>
      <c r="F11" s="256">
        <v>0.17763751127141569</v>
      </c>
      <c r="G11" s="251">
        <v>185</v>
      </c>
      <c r="H11" s="252">
        <v>1059</v>
      </c>
      <c r="I11" s="253">
        <v>0.17469310670443816</v>
      </c>
      <c r="J11" s="259">
        <v>192</v>
      </c>
      <c r="K11" s="252">
        <v>1015</v>
      </c>
      <c r="L11" s="256">
        <v>0.18916256157635469</v>
      </c>
      <c r="M11" s="251">
        <v>188</v>
      </c>
      <c r="N11" s="252">
        <v>964</v>
      </c>
      <c r="O11" s="253">
        <v>0.19502074688796681</v>
      </c>
      <c r="P11" s="259">
        <v>102</v>
      </c>
      <c r="Q11" s="252">
        <v>425</v>
      </c>
      <c r="R11" s="253">
        <v>0.24</v>
      </c>
    </row>
    <row r="13" spans="1:18" x14ac:dyDescent="0.25">
      <c r="A13" s="92" t="s">
        <v>99</v>
      </c>
      <c r="D13" s="92"/>
      <c r="E13" s="92"/>
      <c r="F13" s="92"/>
      <c r="G13" s="92"/>
      <c r="H13" s="92"/>
      <c r="I13" s="92"/>
      <c r="J13" s="92"/>
      <c r="K13" s="92"/>
      <c r="L13" s="92"/>
      <c r="M13" s="92"/>
      <c r="N13" s="92"/>
      <c r="O13" s="92"/>
      <c r="P13" s="92"/>
      <c r="Q13" s="92"/>
      <c r="R13" s="92"/>
    </row>
    <row r="14" spans="1:18" x14ac:dyDescent="0.25">
      <c r="A14" s="92" t="s">
        <v>98</v>
      </c>
      <c r="D14" s="92"/>
      <c r="E14" s="92"/>
      <c r="F14" s="92"/>
      <c r="G14" s="92"/>
      <c r="H14" s="92"/>
      <c r="I14" s="92"/>
      <c r="J14" s="92"/>
      <c r="K14" s="92"/>
      <c r="L14" s="92"/>
      <c r="M14" s="92"/>
      <c r="N14" s="92"/>
      <c r="O14" s="92"/>
      <c r="P14" s="92"/>
      <c r="Q14" s="92"/>
      <c r="R14" s="92"/>
    </row>
    <row r="15" spans="1:18" x14ac:dyDescent="0.25">
      <c r="A15" s="6" t="s">
        <v>31</v>
      </c>
    </row>
    <row r="16" spans="1:18" x14ac:dyDescent="0.25">
      <c r="A16" s="410" t="s">
        <v>195</v>
      </c>
    </row>
  </sheetData>
  <pageMargins left="0.7" right="0.7" top="0.75" bottom="0.75" header="0.3" footer="0.3"/>
  <pageSetup scale="58" orientation="landscape" horizontalDpi="1200" verticalDpi="1200" r:id="rId1"/>
  <headerFooter>
    <oddHeader>&amp;C&amp;8Texas Department of Family and Protective Services</oddHeader>
    <oddFooter>&amp;L&amp;8Data Source: IMPACT Data Warehouse&amp;C&amp;8&amp;P of &amp;N&amp;R&amp;8Data and Decision Support
FY16 - FY19 Data as of November 7th Following End of Each Fiscal Year
FY20 Data as of 6/7, 7/7 or 8/7/2020
Log 98078 (dD)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7999D-748C-42C3-B51F-D1F34CCA0BBA}">
  <dimension ref="A1:R80"/>
  <sheetViews>
    <sheetView view="pageBreakPreview" zoomScaleNormal="100" zoomScaleSheetLayoutView="100" workbookViewId="0"/>
  </sheetViews>
  <sheetFormatPr defaultColWidth="9.109375" defaultRowHeight="11.4" x14ac:dyDescent="0.2"/>
  <cols>
    <col min="1" max="1" width="15.33203125" style="316" customWidth="1"/>
    <col min="2" max="2" width="24.33203125" style="316" customWidth="1"/>
    <col min="3" max="4" width="18.44140625" style="316" bestFit="1" customWidth="1"/>
    <col min="5" max="5" width="16" style="316" bestFit="1" customWidth="1"/>
    <col min="6" max="6" width="19.33203125" style="316" customWidth="1"/>
    <col min="7" max="7" width="16" style="316" bestFit="1" customWidth="1"/>
    <col min="8" max="8" width="27.33203125" style="316" customWidth="1"/>
    <col min="9" max="9" width="30" style="316" customWidth="1"/>
    <col min="10" max="10" width="15.88671875" style="316" bestFit="1" customWidth="1"/>
    <col min="11" max="11" width="31.6640625" style="316" bestFit="1" customWidth="1"/>
    <col min="12" max="12" width="17.6640625" style="316" bestFit="1" customWidth="1"/>
    <col min="13" max="13" width="20" style="316" customWidth="1"/>
    <col min="14" max="14" width="15.6640625" style="316" bestFit="1" customWidth="1"/>
    <col min="15" max="15" width="20.109375" style="316" customWidth="1"/>
    <col min="16" max="16" width="16" style="316" bestFit="1" customWidth="1"/>
    <col min="17" max="17" width="73.109375" style="316" bestFit="1" customWidth="1"/>
    <col min="18" max="16384" width="9.109375" style="316"/>
  </cols>
  <sheetData>
    <row r="1" spans="1:18" ht="17.25" customHeight="1" x14ac:dyDescent="0.3">
      <c r="A1" s="260" t="s">
        <v>180</v>
      </c>
      <c r="B1" s="261"/>
      <c r="C1" s="261"/>
      <c r="D1" s="261"/>
      <c r="E1" s="261"/>
      <c r="F1" s="261"/>
      <c r="G1" s="261"/>
      <c r="H1" s="261"/>
      <c r="I1" s="261"/>
      <c r="J1" s="261"/>
      <c r="K1" s="261"/>
      <c r="L1" s="261"/>
      <c r="M1" s="261"/>
      <c r="N1" s="261"/>
      <c r="O1" s="261"/>
      <c r="P1" s="261"/>
      <c r="Q1" s="261"/>
      <c r="R1" s="262"/>
    </row>
    <row r="2" spans="1:18" x14ac:dyDescent="0.2">
      <c r="A2" s="317"/>
      <c r="B2" s="317"/>
      <c r="C2" s="317"/>
      <c r="D2" s="317"/>
      <c r="E2" s="317"/>
      <c r="F2" s="317"/>
      <c r="G2" s="318"/>
      <c r="J2" s="319"/>
      <c r="K2" s="319"/>
    </row>
    <row r="3" spans="1:18" ht="13.8" x14ac:dyDescent="0.25">
      <c r="A3" s="320" t="s">
        <v>161</v>
      </c>
      <c r="G3" s="321"/>
    </row>
    <row r="4" spans="1:18" x14ac:dyDescent="0.2">
      <c r="G4" s="321"/>
    </row>
    <row r="5" spans="1:18" ht="13.8" x14ac:dyDescent="0.25">
      <c r="A5" s="322" t="s">
        <v>135</v>
      </c>
    </row>
    <row r="6" spans="1:18" ht="36" x14ac:dyDescent="0.2">
      <c r="A6" s="378"/>
      <c r="B6" s="379" t="s">
        <v>136</v>
      </c>
      <c r="C6" s="323" t="s">
        <v>181</v>
      </c>
      <c r="D6" s="323" t="s">
        <v>182</v>
      </c>
      <c r="E6" s="323" t="s">
        <v>183</v>
      </c>
      <c r="F6" s="323" t="s">
        <v>184</v>
      </c>
      <c r="G6" s="334" t="s">
        <v>185</v>
      </c>
    </row>
    <row r="7" spans="1:18" ht="77.400000000000006" customHeight="1" x14ac:dyDescent="0.2">
      <c r="A7" s="324" t="s">
        <v>138</v>
      </c>
      <c r="B7" s="325" t="s">
        <v>139</v>
      </c>
      <c r="C7" s="373">
        <v>49461072</v>
      </c>
      <c r="D7" s="326">
        <v>15805219.699999999</v>
      </c>
      <c r="E7" s="327">
        <v>24621200.09</v>
      </c>
      <c r="F7" s="328"/>
      <c r="G7" s="327">
        <f t="shared" ref="G7:G12" si="0">C7+D7+E7+F7</f>
        <v>89887491.790000007</v>
      </c>
      <c r="H7" s="329"/>
    </row>
    <row r="8" spans="1:18" ht="36" x14ac:dyDescent="0.2">
      <c r="A8" s="380" t="s">
        <v>140</v>
      </c>
      <c r="B8" s="325" t="s">
        <v>141</v>
      </c>
      <c r="C8" s="372">
        <v>1525573.69</v>
      </c>
      <c r="D8" s="330">
        <v>438898.24000000011</v>
      </c>
      <c r="E8" s="330">
        <v>967116.87999999977</v>
      </c>
      <c r="F8" s="331"/>
      <c r="G8" s="327">
        <f t="shared" si="0"/>
        <v>2931588.81</v>
      </c>
    </row>
    <row r="9" spans="1:18" ht="40.200000000000003" customHeight="1" x14ac:dyDescent="0.2">
      <c r="A9" s="380" t="s">
        <v>140</v>
      </c>
      <c r="B9" s="325" t="s">
        <v>142</v>
      </c>
      <c r="C9" s="330">
        <v>1447674</v>
      </c>
      <c r="D9" s="330">
        <v>285075</v>
      </c>
      <c r="E9" s="330">
        <v>0</v>
      </c>
      <c r="F9" s="331"/>
      <c r="G9" s="327">
        <f t="shared" si="0"/>
        <v>1732749</v>
      </c>
    </row>
    <row r="10" spans="1:18" ht="33" customHeight="1" x14ac:dyDescent="0.2">
      <c r="A10" s="380" t="s">
        <v>140</v>
      </c>
      <c r="B10" s="325" t="s">
        <v>143</v>
      </c>
      <c r="C10" s="330">
        <v>78000</v>
      </c>
      <c r="D10" s="330">
        <v>53425</v>
      </c>
      <c r="E10" s="330">
        <v>51744</v>
      </c>
      <c r="F10" s="331"/>
      <c r="G10" s="327">
        <f t="shared" si="0"/>
        <v>183169</v>
      </c>
    </row>
    <row r="11" spans="1:18" ht="43.95" customHeight="1" x14ac:dyDescent="0.2">
      <c r="A11" s="380" t="s">
        <v>140</v>
      </c>
      <c r="B11" s="325" t="s">
        <v>144</v>
      </c>
      <c r="C11" s="327">
        <v>160515</v>
      </c>
      <c r="D11" s="332">
        <v>19677</v>
      </c>
      <c r="E11" s="332">
        <v>16780</v>
      </c>
      <c r="F11" s="333"/>
      <c r="G11" s="327">
        <f t="shared" si="0"/>
        <v>196972</v>
      </c>
    </row>
    <row r="12" spans="1:18" ht="29.4" customHeight="1" x14ac:dyDescent="0.2">
      <c r="A12" s="334" t="s">
        <v>145</v>
      </c>
      <c r="B12" s="325" t="s">
        <v>146</v>
      </c>
      <c r="C12" s="335">
        <v>0</v>
      </c>
      <c r="D12" s="335">
        <v>0</v>
      </c>
      <c r="E12" s="330">
        <v>997000</v>
      </c>
      <c r="F12" s="330">
        <v>997000</v>
      </c>
      <c r="G12" s="327">
        <f t="shared" si="0"/>
        <v>1994000</v>
      </c>
    </row>
    <row r="13" spans="1:18" ht="32.4" customHeight="1" x14ac:dyDescent="0.25">
      <c r="A13" s="334" t="s">
        <v>147</v>
      </c>
      <c r="B13" s="325" t="s">
        <v>148</v>
      </c>
      <c r="C13" s="381"/>
      <c r="D13" s="411"/>
      <c r="E13" s="411"/>
      <c r="F13" s="412"/>
      <c r="G13" s="336">
        <v>514110</v>
      </c>
    </row>
    <row r="14" spans="1:18" ht="24" x14ac:dyDescent="0.2">
      <c r="A14" s="380" t="s">
        <v>149</v>
      </c>
      <c r="B14" s="325" t="s">
        <v>150</v>
      </c>
      <c r="C14" s="333"/>
      <c r="D14" s="331"/>
      <c r="E14" s="331"/>
      <c r="F14" s="331"/>
      <c r="G14" s="330">
        <v>842950</v>
      </c>
    </row>
    <row r="15" spans="1:18" ht="24" x14ac:dyDescent="0.2">
      <c r="A15" s="380" t="s">
        <v>149</v>
      </c>
      <c r="B15" s="325" t="s">
        <v>151</v>
      </c>
      <c r="C15" s="330">
        <v>2881093</v>
      </c>
      <c r="D15" s="337">
        <v>990057.25</v>
      </c>
      <c r="E15" s="338">
        <v>1878471</v>
      </c>
      <c r="F15" s="331"/>
      <c r="G15" s="327">
        <f>C15+D15+E15+F15</f>
        <v>5749621.25</v>
      </c>
      <c r="H15" s="329"/>
    </row>
    <row r="16" spans="1:18" ht="18.600000000000001" customHeight="1" x14ac:dyDescent="0.2">
      <c r="A16" s="334" t="s">
        <v>137</v>
      </c>
      <c r="B16" s="339"/>
      <c r="C16" s="340">
        <f>C7+C8+C9+C10+C11+C15</f>
        <v>55553927.689999998</v>
      </c>
      <c r="D16" s="341">
        <f>D7++D8+D9+D10+D11+D15</f>
        <v>17592352.189999998</v>
      </c>
      <c r="E16" s="342">
        <f>E7+E8+E10+E11+E12+E15</f>
        <v>28532311.969999999</v>
      </c>
      <c r="F16" s="342">
        <f>F12</f>
        <v>997000</v>
      </c>
      <c r="G16" s="342">
        <f>G7+G8+G9+G10+G11+G12+G13+G14+G15</f>
        <v>104032651.85000001</v>
      </c>
    </row>
    <row r="17" spans="1:8" x14ac:dyDescent="0.2">
      <c r="C17" s="343"/>
    </row>
    <row r="18" spans="1:8" ht="14.4" customHeight="1" x14ac:dyDescent="0.2">
      <c r="A18" s="344" t="s">
        <v>152</v>
      </c>
      <c r="B18" s="344"/>
      <c r="C18" s="344"/>
      <c r="D18" s="344"/>
      <c r="E18" s="344"/>
      <c r="F18" s="344"/>
      <c r="G18" s="345"/>
    </row>
    <row r="19" spans="1:8" ht="26.4" customHeight="1" x14ac:dyDescent="0.2">
      <c r="A19" s="392" t="s">
        <v>153</v>
      </c>
      <c r="B19" s="393"/>
      <c r="C19" s="393"/>
      <c r="D19" s="393"/>
      <c r="E19" s="393"/>
      <c r="F19" s="393"/>
      <c r="G19" s="394"/>
    </row>
    <row r="20" spans="1:8" ht="15" customHeight="1" x14ac:dyDescent="0.2">
      <c r="A20" s="391" t="s">
        <v>154</v>
      </c>
      <c r="B20" s="395"/>
      <c r="C20" s="395"/>
      <c r="D20" s="395"/>
      <c r="E20" s="395"/>
      <c r="F20" s="395"/>
      <c r="G20" s="396"/>
    </row>
    <row r="21" spans="1:8" ht="14.4" customHeight="1" x14ac:dyDescent="0.2">
      <c r="A21" s="391" t="s">
        <v>155</v>
      </c>
      <c r="B21" s="395"/>
      <c r="C21" s="395"/>
      <c r="D21" s="395"/>
      <c r="E21" s="395"/>
      <c r="F21" s="395"/>
      <c r="G21" s="396"/>
    </row>
    <row r="22" spans="1:8" ht="15.75" customHeight="1" x14ac:dyDescent="0.2">
      <c r="A22" s="391" t="s">
        <v>156</v>
      </c>
      <c r="B22" s="395"/>
      <c r="C22" s="395"/>
      <c r="D22" s="395"/>
      <c r="E22" s="395"/>
      <c r="F22" s="395"/>
      <c r="G22" s="396"/>
    </row>
    <row r="23" spans="1:8" ht="17.399999999999999" customHeight="1" x14ac:dyDescent="0.2">
      <c r="A23" s="397" t="s">
        <v>157</v>
      </c>
      <c r="B23" s="395"/>
      <c r="C23" s="395"/>
      <c r="D23" s="395"/>
      <c r="E23" s="395"/>
      <c r="F23" s="395"/>
      <c r="G23" s="396"/>
    </row>
    <row r="24" spans="1:8" ht="15" customHeight="1" x14ac:dyDescent="0.2">
      <c r="A24" s="391" t="s">
        <v>158</v>
      </c>
      <c r="B24" s="395"/>
      <c r="C24" s="395"/>
      <c r="D24" s="395"/>
      <c r="E24" s="395"/>
      <c r="F24" s="395"/>
      <c r="G24" s="396"/>
    </row>
    <row r="25" spans="1:8" ht="15.6" customHeight="1" x14ac:dyDescent="0.2">
      <c r="A25" s="391" t="s">
        <v>159</v>
      </c>
      <c r="B25" s="376"/>
      <c r="C25" s="376"/>
      <c r="D25" s="376"/>
      <c r="E25" s="376"/>
      <c r="F25" s="376"/>
      <c r="G25" s="377"/>
    </row>
    <row r="26" spans="1:8" ht="14.25" customHeight="1" x14ac:dyDescent="0.2">
      <c r="A26" s="391" t="s">
        <v>160</v>
      </c>
      <c r="B26" s="395"/>
      <c r="C26" s="395"/>
      <c r="D26" s="395"/>
      <c r="E26" s="395"/>
      <c r="F26" s="395"/>
      <c r="G26" s="396"/>
    </row>
    <row r="27" spans="1:8" ht="12" customHeight="1" x14ac:dyDescent="0.2">
      <c r="A27" s="382"/>
      <c r="B27" s="383"/>
      <c r="C27" s="383"/>
      <c r="D27" s="383"/>
      <c r="E27" s="383"/>
      <c r="F27" s="383"/>
      <c r="G27" s="384"/>
    </row>
    <row r="28" spans="1:8" ht="13.5" customHeight="1" x14ac:dyDescent="0.2">
      <c r="A28" s="317"/>
      <c r="B28" s="317"/>
      <c r="C28" s="317"/>
      <c r="D28" s="317"/>
      <c r="E28" s="317"/>
      <c r="F28" s="317"/>
      <c r="G28" s="317"/>
    </row>
    <row r="29" spans="1:8" ht="13.5" customHeight="1" x14ac:dyDescent="0.25">
      <c r="A29" s="346" t="s">
        <v>172</v>
      </c>
      <c r="B29" s="317"/>
      <c r="C29" s="317"/>
      <c r="D29" s="317"/>
      <c r="E29" s="317"/>
      <c r="F29" s="317"/>
      <c r="G29" s="317"/>
    </row>
    <row r="31" spans="1:8" ht="13.8" x14ac:dyDescent="0.25">
      <c r="A31" s="322" t="s">
        <v>162</v>
      </c>
    </row>
    <row r="32" spans="1:8" ht="37.799999999999997" x14ac:dyDescent="0.2">
      <c r="A32" s="378"/>
      <c r="B32" s="379" t="s">
        <v>136</v>
      </c>
      <c r="C32" s="323" t="s">
        <v>186</v>
      </c>
      <c r="D32" s="323" t="s">
        <v>187</v>
      </c>
      <c r="E32" s="323" t="s">
        <v>188</v>
      </c>
      <c r="F32" s="323" t="s">
        <v>184</v>
      </c>
      <c r="G32" s="323" t="s">
        <v>189</v>
      </c>
      <c r="H32" s="334" t="s">
        <v>185</v>
      </c>
    </row>
    <row r="33" spans="1:12" ht="24" x14ac:dyDescent="0.2">
      <c r="A33" s="324" t="s">
        <v>138</v>
      </c>
      <c r="B33" s="325" t="s">
        <v>139</v>
      </c>
      <c r="C33" s="330">
        <v>46207757</v>
      </c>
      <c r="D33" s="330">
        <v>24371030</v>
      </c>
      <c r="E33" s="330">
        <v>55599851.519999906</v>
      </c>
      <c r="F33" s="327">
        <v>14218695.740000002</v>
      </c>
      <c r="G33" s="347"/>
      <c r="H33" s="327">
        <f>SUM(C33:G33)</f>
        <v>140397334.2599999</v>
      </c>
      <c r="I33" s="329"/>
    </row>
    <row r="34" spans="1:12" ht="36" x14ac:dyDescent="0.2">
      <c r="A34" s="380" t="s">
        <v>140</v>
      </c>
      <c r="B34" s="325" t="s">
        <v>141</v>
      </c>
      <c r="C34" s="330">
        <v>1113245</v>
      </c>
      <c r="D34" s="330">
        <v>402412</v>
      </c>
      <c r="E34" s="330">
        <v>1464817</v>
      </c>
      <c r="F34" s="330">
        <v>293787</v>
      </c>
      <c r="G34" s="347"/>
      <c r="H34" s="327">
        <f>E34+D34+C34+F34</f>
        <v>3274261</v>
      </c>
      <c r="I34" s="348"/>
    </row>
    <row r="35" spans="1:12" ht="36" x14ac:dyDescent="0.2">
      <c r="A35" s="380" t="s">
        <v>140</v>
      </c>
      <c r="B35" s="325" t="s">
        <v>142</v>
      </c>
      <c r="C35" s="330">
        <v>646615</v>
      </c>
      <c r="D35" s="330">
        <v>471488</v>
      </c>
      <c r="E35" s="330">
        <v>1320000</v>
      </c>
      <c r="F35" s="330">
        <v>0</v>
      </c>
      <c r="G35" s="347"/>
      <c r="H35" s="327">
        <f>E35+D35+C35+F35</f>
        <v>2438103</v>
      </c>
    </row>
    <row r="36" spans="1:12" ht="36" x14ac:dyDescent="0.2">
      <c r="A36" s="380" t="s">
        <v>140</v>
      </c>
      <c r="B36" s="325" t="s">
        <v>143</v>
      </c>
      <c r="C36" s="330">
        <v>28511</v>
      </c>
      <c r="D36" s="330">
        <v>0</v>
      </c>
      <c r="E36" s="330">
        <v>0</v>
      </c>
      <c r="F36" s="330">
        <v>0</v>
      </c>
      <c r="G36" s="347"/>
      <c r="H36" s="327">
        <f>C36+D36+E36+F36</f>
        <v>28511</v>
      </c>
    </row>
    <row r="37" spans="1:12" ht="36" x14ac:dyDescent="0.2">
      <c r="A37" s="380" t="s">
        <v>140</v>
      </c>
      <c r="B37" s="325" t="s">
        <v>163</v>
      </c>
      <c r="C37" s="327">
        <v>397445</v>
      </c>
      <c r="D37" s="349">
        <v>118476</v>
      </c>
      <c r="E37" s="327">
        <v>190138</v>
      </c>
      <c r="F37" s="327">
        <v>53641</v>
      </c>
      <c r="G37" s="347"/>
      <c r="H37" s="327">
        <f>C37+D37+E37+F37+G37</f>
        <v>759700</v>
      </c>
      <c r="I37" s="350"/>
    </row>
    <row r="38" spans="1:12" ht="27" customHeight="1" x14ac:dyDescent="0.2">
      <c r="A38" s="334" t="s">
        <v>145</v>
      </c>
      <c r="B38" s="325" t="s">
        <v>146</v>
      </c>
      <c r="C38" s="330">
        <v>3274601</v>
      </c>
      <c r="D38" s="351">
        <v>1844474</v>
      </c>
      <c r="E38" s="385"/>
      <c r="F38" s="401"/>
      <c r="G38" s="402"/>
      <c r="H38" s="327">
        <f>SUM(C38:G38)</f>
        <v>5119075</v>
      </c>
    </row>
    <row r="39" spans="1:12" ht="25.2" customHeight="1" x14ac:dyDescent="0.2">
      <c r="A39" s="334" t="s">
        <v>147</v>
      </c>
      <c r="B39" s="325" t="s">
        <v>148</v>
      </c>
      <c r="C39" s="386"/>
      <c r="D39" s="413"/>
      <c r="E39" s="413"/>
      <c r="F39" s="413"/>
      <c r="G39" s="414"/>
      <c r="H39" s="327">
        <v>123814</v>
      </c>
      <c r="J39" s="352"/>
    </row>
    <row r="40" spans="1:12" ht="24" x14ac:dyDescent="0.2">
      <c r="A40" s="380" t="s">
        <v>149</v>
      </c>
      <c r="B40" s="325" t="s">
        <v>150</v>
      </c>
      <c r="C40" s="333"/>
      <c r="D40" s="331"/>
      <c r="E40" s="331"/>
      <c r="F40" s="331"/>
      <c r="G40" s="347"/>
      <c r="H40" s="327">
        <v>2221572</v>
      </c>
    </row>
    <row r="41" spans="1:12" ht="24" customHeight="1" x14ac:dyDescent="0.3">
      <c r="A41" s="380" t="s">
        <v>149</v>
      </c>
      <c r="B41" s="325" t="s">
        <v>164</v>
      </c>
      <c r="C41" s="353">
        <v>13984404</v>
      </c>
      <c r="D41" s="354">
        <v>8068437.9000000004</v>
      </c>
      <c r="E41" s="355">
        <v>4335954.96</v>
      </c>
      <c r="F41" s="356">
        <v>996982.67999999993</v>
      </c>
      <c r="G41" s="357"/>
      <c r="H41" s="327">
        <f>C41+D41+E41+F41</f>
        <v>27385779.539999999</v>
      </c>
      <c r="L41" s="358"/>
    </row>
    <row r="42" spans="1:12" ht="15.6" customHeight="1" x14ac:dyDescent="0.2">
      <c r="A42" s="334" t="s">
        <v>137</v>
      </c>
      <c r="B42" s="339"/>
      <c r="C42" s="341">
        <f>SUM(C33:C41)</f>
        <v>65652578</v>
      </c>
      <c r="D42" s="341">
        <f>SUM(D33:D41)</f>
        <v>35276317.899999999</v>
      </c>
      <c r="E42" s="342">
        <f>SUM(E33:E41)</f>
        <v>62910761.479999907</v>
      </c>
      <c r="F42" s="342">
        <f>SUM(F33:F41)</f>
        <v>15563106.420000002</v>
      </c>
      <c r="G42" s="342">
        <f>SUM(G33:G41)</f>
        <v>0</v>
      </c>
      <c r="H42" s="342">
        <f>+H33+H34+H35+H36+H37+H38+H39+H40+H41</f>
        <v>181748149.79999989</v>
      </c>
      <c r="I42" s="319"/>
    </row>
    <row r="43" spans="1:12" ht="12" x14ac:dyDescent="0.2">
      <c r="A43" s="359"/>
      <c r="B43" s="360"/>
      <c r="C43" s="361"/>
      <c r="D43" s="361"/>
      <c r="E43" s="362"/>
      <c r="F43" s="362"/>
      <c r="G43" s="362"/>
      <c r="H43" s="362"/>
      <c r="I43" s="319"/>
    </row>
    <row r="44" spans="1:12" ht="14.4" customHeight="1" x14ac:dyDescent="0.2">
      <c r="A44" s="344" t="s">
        <v>152</v>
      </c>
      <c r="B44" s="363"/>
      <c r="C44" s="364"/>
      <c r="D44" s="363"/>
      <c r="E44" s="363"/>
      <c r="F44" s="363"/>
      <c r="G44" s="363"/>
      <c r="H44" s="343"/>
    </row>
    <row r="45" spans="1:12" ht="26.4" customHeight="1" x14ac:dyDescent="0.3">
      <c r="A45" s="392" t="s">
        <v>153</v>
      </c>
      <c r="B45" s="393"/>
      <c r="C45" s="393"/>
      <c r="D45" s="393"/>
      <c r="E45" s="393"/>
      <c r="F45" s="393"/>
      <c r="G45" s="394"/>
      <c r="J45" s="358"/>
    </row>
    <row r="46" spans="1:12" ht="24.75" customHeight="1" x14ac:dyDescent="0.2">
      <c r="A46" s="391" t="s">
        <v>193</v>
      </c>
      <c r="B46" s="395"/>
      <c r="C46" s="395"/>
      <c r="D46" s="395"/>
      <c r="E46" s="395"/>
      <c r="F46" s="395"/>
      <c r="G46" s="396"/>
    </row>
    <row r="47" spans="1:12" ht="24.75" customHeight="1" x14ac:dyDescent="0.2">
      <c r="A47" s="391" t="s">
        <v>194</v>
      </c>
      <c r="B47" s="395"/>
      <c r="C47" s="395"/>
      <c r="D47" s="395"/>
      <c r="E47" s="395"/>
      <c r="F47" s="395"/>
      <c r="G47" s="396"/>
    </row>
    <row r="48" spans="1:12" ht="12" customHeight="1" x14ac:dyDescent="0.2">
      <c r="A48" s="391" t="s">
        <v>155</v>
      </c>
      <c r="B48" s="395"/>
      <c r="C48" s="395"/>
      <c r="D48" s="395"/>
      <c r="E48" s="395"/>
      <c r="F48" s="395"/>
      <c r="G48" s="396"/>
    </row>
    <row r="49" spans="1:9" ht="15.75" customHeight="1" x14ac:dyDescent="0.2">
      <c r="A49" s="391" t="s">
        <v>165</v>
      </c>
      <c r="B49" s="395"/>
      <c r="C49" s="395"/>
      <c r="D49" s="395"/>
      <c r="E49" s="395"/>
      <c r="F49" s="395"/>
      <c r="G49" s="396"/>
    </row>
    <row r="50" spans="1:9" ht="16.2" customHeight="1" x14ac:dyDescent="0.2">
      <c r="A50" s="397" t="s">
        <v>166</v>
      </c>
      <c r="B50" s="395"/>
      <c r="C50" s="395"/>
      <c r="D50" s="395"/>
      <c r="E50" s="395"/>
      <c r="F50" s="395"/>
      <c r="G50" s="396"/>
    </row>
    <row r="51" spans="1:9" ht="26.4" customHeight="1" x14ac:dyDescent="0.2">
      <c r="A51" s="391" t="s">
        <v>167</v>
      </c>
      <c r="B51" s="395"/>
      <c r="C51" s="395"/>
      <c r="D51" s="395"/>
      <c r="E51" s="395"/>
      <c r="F51" s="395"/>
      <c r="G51" s="396"/>
    </row>
    <row r="52" spans="1:9" ht="15" customHeight="1" x14ac:dyDescent="0.2">
      <c r="A52" s="391" t="s">
        <v>168</v>
      </c>
      <c r="B52" s="395"/>
      <c r="C52" s="395"/>
      <c r="D52" s="395"/>
      <c r="E52" s="395"/>
      <c r="F52" s="395"/>
      <c r="G52" s="396"/>
    </row>
    <row r="53" spans="1:9" ht="16.2" customHeight="1" x14ac:dyDescent="0.2">
      <c r="A53" s="391" t="s">
        <v>169</v>
      </c>
      <c r="B53" s="395"/>
      <c r="C53" s="395"/>
      <c r="D53" s="395"/>
      <c r="E53" s="395"/>
      <c r="F53" s="395"/>
      <c r="G53" s="396"/>
    </row>
    <row r="54" spans="1:9" ht="15" customHeight="1" x14ac:dyDescent="0.2">
      <c r="A54" s="398" t="s">
        <v>170</v>
      </c>
      <c r="B54" s="399"/>
      <c r="C54" s="391"/>
      <c r="D54" s="395"/>
      <c r="E54" s="395"/>
      <c r="F54" s="395"/>
      <c r="G54" s="395"/>
      <c r="H54" s="400"/>
    </row>
    <row r="55" spans="1:9" ht="13.2" x14ac:dyDescent="0.2">
      <c r="A55" s="387" t="s">
        <v>171</v>
      </c>
      <c r="B55" s="388"/>
      <c r="C55" s="388"/>
      <c r="D55" s="388"/>
      <c r="E55" s="388"/>
      <c r="F55" s="388"/>
      <c r="G55" s="389"/>
    </row>
    <row r="56" spans="1:9" x14ac:dyDescent="0.2">
      <c r="I56" s="318"/>
    </row>
    <row r="57" spans="1:9" ht="13.8" x14ac:dyDescent="0.25">
      <c r="A57" s="346" t="s">
        <v>179</v>
      </c>
      <c r="B57" s="317"/>
      <c r="C57" s="317"/>
      <c r="D57" s="317"/>
      <c r="E57" s="317"/>
    </row>
    <row r="59" spans="1:9" ht="13.8" x14ac:dyDescent="0.25">
      <c r="A59" s="322" t="s">
        <v>173</v>
      </c>
    </row>
    <row r="60" spans="1:9" ht="36" x14ac:dyDescent="0.2">
      <c r="A60" s="378"/>
      <c r="B60" s="379" t="s">
        <v>136</v>
      </c>
      <c r="C60" s="323" t="s">
        <v>186</v>
      </c>
      <c r="D60" s="323" t="s">
        <v>190</v>
      </c>
      <c r="E60" s="323" t="s">
        <v>191</v>
      </c>
      <c r="F60" s="323" t="s">
        <v>184</v>
      </c>
      <c r="G60" s="323" t="s">
        <v>192</v>
      </c>
      <c r="H60" s="334" t="s">
        <v>185</v>
      </c>
    </row>
    <row r="61" spans="1:9" ht="24" x14ac:dyDescent="0.2">
      <c r="A61" s="324" t="s">
        <v>138</v>
      </c>
      <c r="B61" s="325" t="s">
        <v>139</v>
      </c>
      <c r="C61" s="327">
        <f>40152396+8728686+366044+2473071</f>
        <v>51720197</v>
      </c>
      <c r="D61" s="327">
        <f>24601953+1779481+87153+1514176</f>
        <v>27982763</v>
      </c>
      <c r="E61" s="365">
        <f>56946308+1986220+400905+3404922</f>
        <v>62738355</v>
      </c>
      <c r="F61" s="327">
        <f>2135111+52292+33756132+1702813</f>
        <v>37646348</v>
      </c>
      <c r="G61" s="347"/>
      <c r="H61" s="327">
        <f t="shared" ref="H61:H66" si="1">SUM(C61:G61)</f>
        <v>180087663</v>
      </c>
    </row>
    <row r="62" spans="1:9" ht="36" x14ac:dyDescent="0.2">
      <c r="A62" s="380" t="s">
        <v>140</v>
      </c>
      <c r="B62" s="325" t="s">
        <v>141</v>
      </c>
      <c r="C62" s="330">
        <v>1746420.4776518249</v>
      </c>
      <c r="D62" s="330">
        <v>623497.84126427281</v>
      </c>
      <c r="E62" s="330">
        <v>2261644.6090681734</v>
      </c>
      <c r="F62" s="366">
        <v>801481.40772350912</v>
      </c>
      <c r="G62" s="347"/>
      <c r="H62" s="327">
        <f t="shared" si="1"/>
        <v>5433044.33570778</v>
      </c>
    </row>
    <row r="63" spans="1:9" ht="36" x14ac:dyDescent="0.2">
      <c r="A63" s="380" t="s">
        <v>140</v>
      </c>
      <c r="B63" s="325" t="s">
        <v>142</v>
      </c>
      <c r="C63" s="330">
        <v>1447674</v>
      </c>
      <c r="D63" s="330">
        <v>471488</v>
      </c>
      <c r="E63" s="330">
        <v>1320000</v>
      </c>
      <c r="F63" s="330">
        <v>650000</v>
      </c>
      <c r="G63" s="347"/>
      <c r="H63" s="327">
        <f t="shared" si="1"/>
        <v>3889162</v>
      </c>
    </row>
    <row r="64" spans="1:9" ht="36" x14ac:dyDescent="0.2">
      <c r="A64" s="380" t="s">
        <v>140</v>
      </c>
      <c r="B64" s="325" t="s">
        <v>143</v>
      </c>
      <c r="C64" s="330">
        <v>149600</v>
      </c>
      <c r="D64" s="367">
        <v>101200</v>
      </c>
      <c r="E64" s="366">
        <v>169400</v>
      </c>
      <c r="F64" s="366">
        <v>149600</v>
      </c>
      <c r="G64" s="347"/>
      <c r="H64" s="327">
        <f t="shared" si="1"/>
        <v>569800</v>
      </c>
    </row>
    <row r="65" spans="1:9" ht="36" x14ac:dyDescent="0.2">
      <c r="A65" s="380" t="s">
        <v>140</v>
      </c>
      <c r="B65" s="325" t="s">
        <v>163</v>
      </c>
      <c r="C65" s="330">
        <v>1992073</v>
      </c>
      <c r="D65" s="349">
        <v>1597851</v>
      </c>
      <c r="E65" s="368">
        <v>1932920</v>
      </c>
      <c r="F65" s="327">
        <v>195680</v>
      </c>
      <c r="G65" s="347"/>
      <c r="H65" s="327">
        <f t="shared" si="1"/>
        <v>5718524</v>
      </c>
    </row>
    <row r="66" spans="1:9" ht="13.2" x14ac:dyDescent="0.2">
      <c r="A66" s="334" t="s">
        <v>145</v>
      </c>
      <c r="B66" s="325" t="s">
        <v>146</v>
      </c>
      <c r="C66" s="390"/>
      <c r="D66" s="403"/>
      <c r="E66" s="366">
        <v>4471298</v>
      </c>
      <c r="F66" s="331"/>
      <c r="G66" s="369">
        <v>997000</v>
      </c>
      <c r="H66" s="327">
        <f t="shared" si="1"/>
        <v>5468298</v>
      </c>
    </row>
    <row r="67" spans="1:9" ht="24.6" x14ac:dyDescent="0.2">
      <c r="A67" s="334" t="s">
        <v>147</v>
      </c>
      <c r="B67" s="325" t="s">
        <v>148</v>
      </c>
      <c r="C67" s="390"/>
      <c r="D67" s="413"/>
      <c r="E67" s="413"/>
      <c r="F67" s="413"/>
      <c r="G67" s="414"/>
      <c r="H67" s="327">
        <v>376740</v>
      </c>
      <c r="I67" s="370"/>
    </row>
    <row r="68" spans="1:9" ht="24" x14ac:dyDescent="0.2">
      <c r="A68" s="380" t="s">
        <v>149</v>
      </c>
      <c r="B68" s="325" t="s">
        <v>150</v>
      </c>
      <c r="C68" s="331"/>
      <c r="D68" s="331"/>
      <c r="E68" s="331"/>
      <c r="F68" s="331"/>
      <c r="G68" s="347"/>
      <c r="H68" s="327">
        <v>4786430.5</v>
      </c>
      <c r="I68" s="370"/>
    </row>
    <row r="69" spans="1:9" ht="24" x14ac:dyDescent="0.2">
      <c r="A69" s="380" t="s">
        <v>149</v>
      </c>
      <c r="B69" s="325" t="s">
        <v>164</v>
      </c>
      <c r="C69" s="374">
        <v>25575227</v>
      </c>
      <c r="D69" s="374">
        <v>20746442</v>
      </c>
      <c r="E69" s="375">
        <v>23660615</v>
      </c>
      <c r="F69" s="330">
        <v>2288407</v>
      </c>
      <c r="G69" s="347"/>
      <c r="H69" s="327">
        <f>SUM(C69:G69)</f>
        <v>72270691</v>
      </c>
    </row>
    <row r="70" spans="1:9" ht="12" x14ac:dyDescent="0.2">
      <c r="A70" s="334" t="s">
        <v>137</v>
      </c>
      <c r="B70" s="339"/>
      <c r="C70" s="342">
        <f t="shared" ref="C70:H70" si="2">SUM(C61:C69)</f>
        <v>82631191.477651834</v>
      </c>
      <c r="D70" s="342">
        <f t="shared" si="2"/>
        <v>51523241.841264278</v>
      </c>
      <c r="E70" s="340">
        <f t="shared" si="2"/>
        <v>96554232.60906817</v>
      </c>
      <c r="F70" s="342">
        <f t="shared" si="2"/>
        <v>41731516.407723509</v>
      </c>
      <c r="G70" s="342">
        <f t="shared" si="2"/>
        <v>997000</v>
      </c>
      <c r="H70" s="342">
        <f t="shared" si="2"/>
        <v>278600352.83570778</v>
      </c>
    </row>
    <row r="71" spans="1:9" x14ac:dyDescent="0.2">
      <c r="A71" s="371" t="s">
        <v>174</v>
      </c>
      <c r="C71" s="343"/>
    </row>
    <row r="72" spans="1:9" ht="22.2" customHeight="1" x14ac:dyDescent="0.2">
      <c r="A72" s="392" t="s">
        <v>175</v>
      </c>
      <c r="B72" s="393"/>
      <c r="C72" s="393"/>
      <c r="D72" s="393"/>
      <c r="E72" s="393"/>
      <c r="F72" s="393"/>
      <c r="G72" s="394"/>
    </row>
    <row r="73" spans="1:9" ht="18" customHeight="1" x14ac:dyDescent="0.2">
      <c r="A73" s="391" t="s">
        <v>176</v>
      </c>
      <c r="B73" s="395"/>
      <c r="C73" s="395"/>
      <c r="D73" s="395"/>
      <c r="E73" s="395"/>
      <c r="F73" s="395"/>
      <c r="G73" s="396"/>
    </row>
    <row r="74" spans="1:9" ht="15" customHeight="1" x14ac:dyDescent="0.2">
      <c r="A74" s="391" t="s">
        <v>155</v>
      </c>
      <c r="B74" s="395"/>
      <c r="C74" s="395"/>
      <c r="D74" s="395"/>
      <c r="E74" s="395"/>
      <c r="F74" s="395"/>
      <c r="G74" s="396"/>
    </row>
    <row r="75" spans="1:9" ht="25.2" customHeight="1" x14ac:dyDescent="0.2">
      <c r="A75" s="391" t="s">
        <v>177</v>
      </c>
      <c r="B75" s="395"/>
      <c r="C75" s="395"/>
      <c r="D75" s="395"/>
      <c r="E75" s="395"/>
      <c r="F75" s="395"/>
      <c r="G75" s="396"/>
    </row>
    <row r="76" spans="1:9" ht="14.4" customHeight="1" x14ac:dyDescent="0.2">
      <c r="A76" s="397" t="s">
        <v>166</v>
      </c>
      <c r="B76" s="395"/>
      <c r="C76" s="395"/>
      <c r="D76" s="395"/>
      <c r="E76" s="395"/>
      <c r="F76" s="395"/>
      <c r="G76" s="396"/>
    </row>
    <row r="77" spans="1:9" ht="28.95" customHeight="1" x14ac:dyDescent="0.2">
      <c r="A77" s="391" t="s">
        <v>167</v>
      </c>
      <c r="B77" s="395"/>
      <c r="C77" s="395"/>
      <c r="D77" s="395"/>
      <c r="E77" s="395"/>
      <c r="F77" s="395"/>
      <c r="G77" s="396"/>
    </row>
    <row r="78" spans="1:9" ht="15.6" customHeight="1" x14ac:dyDescent="0.2">
      <c r="A78" s="391" t="s">
        <v>178</v>
      </c>
      <c r="B78" s="395"/>
      <c r="C78" s="395"/>
      <c r="D78" s="395"/>
      <c r="E78" s="395"/>
      <c r="F78" s="395"/>
      <c r="G78" s="396"/>
    </row>
    <row r="79" spans="1:9" ht="14.4" customHeight="1" x14ac:dyDescent="0.2">
      <c r="A79" s="391" t="s">
        <v>169</v>
      </c>
      <c r="B79" s="395"/>
      <c r="C79" s="395"/>
      <c r="D79" s="395"/>
      <c r="E79" s="395"/>
      <c r="F79" s="395"/>
      <c r="G79" s="396"/>
    </row>
    <row r="80" spans="1:9" ht="13.95" customHeight="1" x14ac:dyDescent="0.2">
      <c r="A80" s="404" t="s">
        <v>196</v>
      </c>
      <c r="B80" s="405"/>
      <c r="C80" s="405"/>
      <c r="D80" s="405"/>
      <c r="E80" s="405"/>
      <c r="F80" s="405"/>
      <c r="G80" s="406"/>
    </row>
  </sheetData>
  <pageMargins left="0.7" right="0.7" top="0.75" bottom="0.75" header="0.3" footer="0.3"/>
  <pageSetup scale="58" orientation="portrait" r:id="rId1"/>
  <rowBreaks count="1" manualBreakCount="1">
    <brk id="5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6E3AE-510D-4254-B5D8-859F1B01218F}">
  <dimension ref="A1:A37"/>
  <sheetViews>
    <sheetView workbookViewId="0"/>
  </sheetViews>
  <sheetFormatPr defaultColWidth="8.88671875" defaultRowHeight="13.2" x14ac:dyDescent="0.25"/>
  <cols>
    <col min="1" max="1" width="97.33203125" style="96" customWidth="1"/>
    <col min="2" max="16384" width="8.88671875" style="96"/>
  </cols>
  <sheetData>
    <row r="1" spans="1:1" ht="19.8" x14ac:dyDescent="0.35">
      <c r="A1" s="297" t="s">
        <v>106</v>
      </c>
    </row>
    <row r="2" spans="1:1" x14ac:dyDescent="0.25">
      <c r="A2" s="298"/>
    </row>
    <row r="3" spans="1:1" ht="16.2" x14ac:dyDescent="0.25">
      <c r="A3" s="299" t="s">
        <v>107</v>
      </c>
    </row>
    <row r="4" spans="1:1" ht="58.2" customHeight="1" x14ac:dyDescent="0.25">
      <c r="A4" s="300" t="s">
        <v>113</v>
      </c>
    </row>
    <row r="5" spans="1:1" ht="45.6" customHeight="1" x14ac:dyDescent="0.25">
      <c r="A5" s="300" t="s">
        <v>108</v>
      </c>
    </row>
    <row r="6" spans="1:1" ht="31.2" customHeight="1" x14ac:dyDescent="0.25">
      <c r="A6" s="300" t="s">
        <v>109</v>
      </c>
    </row>
    <row r="7" spans="1:1" ht="19.2" customHeight="1" x14ac:dyDescent="0.25">
      <c r="A7" s="301" t="s">
        <v>110</v>
      </c>
    </row>
    <row r="8" spans="1:1" ht="33" customHeight="1" x14ac:dyDescent="0.25">
      <c r="A8" s="302" t="s">
        <v>111</v>
      </c>
    </row>
    <row r="9" spans="1:1" ht="33" customHeight="1" x14ac:dyDescent="0.25">
      <c r="A9" s="313" t="s">
        <v>127</v>
      </c>
    </row>
    <row r="10" spans="1:1" x14ac:dyDescent="0.25">
      <c r="A10" s="303"/>
    </row>
    <row r="11" spans="1:1" ht="16.2" x14ac:dyDescent="0.25">
      <c r="A11" s="304" t="s">
        <v>115</v>
      </c>
    </row>
    <row r="12" spans="1:1" ht="26.4" x14ac:dyDescent="0.25">
      <c r="A12" s="305" t="s">
        <v>126</v>
      </c>
    </row>
    <row r="13" spans="1:1" ht="79.2" x14ac:dyDescent="0.25">
      <c r="A13" s="306" t="s">
        <v>120</v>
      </c>
    </row>
    <row r="14" spans="1:1" ht="18.600000000000001" customHeight="1" x14ac:dyDescent="0.25">
      <c r="A14" s="306" t="s">
        <v>114</v>
      </c>
    </row>
    <row r="15" spans="1:1" ht="33" customHeight="1" x14ac:dyDescent="0.25">
      <c r="A15" s="307" t="s">
        <v>112</v>
      </c>
    </row>
    <row r="16" spans="1:1" ht="49.2" customHeight="1" x14ac:dyDescent="0.25">
      <c r="A16" s="312" t="s">
        <v>119</v>
      </c>
    </row>
    <row r="17" spans="1:1" x14ac:dyDescent="0.25">
      <c r="A17" s="64"/>
    </row>
    <row r="18" spans="1:1" ht="16.2" x14ac:dyDescent="0.25">
      <c r="A18" s="308" t="s">
        <v>116</v>
      </c>
    </row>
    <row r="19" spans="1:1" ht="105.6" x14ac:dyDescent="0.25">
      <c r="A19" s="302" t="s">
        <v>125</v>
      </c>
    </row>
    <row r="20" spans="1:1" ht="20.399999999999999" customHeight="1" x14ac:dyDescent="0.25">
      <c r="A20" s="302" t="s">
        <v>118</v>
      </c>
    </row>
    <row r="21" spans="1:1" ht="26.4" x14ac:dyDescent="0.25">
      <c r="A21" s="313" t="s">
        <v>123</v>
      </c>
    </row>
    <row r="22" spans="1:1" x14ac:dyDescent="0.25">
      <c r="A22" s="311"/>
    </row>
    <row r="23" spans="1:1" ht="16.2" x14ac:dyDescent="0.25">
      <c r="A23" s="308" t="s">
        <v>117</v>
      </c>
    </row>
    <row r="24" spans="1:1" ht="21" customHeight="1" x14ac:dyDescent="0.25">
      <c r="A24" s="302" t="s">
        <v>121</v>
      </c>
    </row>
    <row r="25" spans="1:1" x14ac:dyDescent="0.25">
      <c r="A25" s="302" t="s">
        <v>122</v>
      </c>
    </row>
    <row r="26" spans="1:1" x14ac:dyDescent="0.25">
      <c r="A26" s="309"/>
    </row>
    <row r="27" spans="1:1" ht="16.2" x14ac:dyDescent="0.25">
      <c r="A27" s="310" t="s">
        <v>132</v>
      </c>
    </row>
    <row r="28" spans="1:1" ht="16.2" customHeight="1" x14ac:dyDescent="0.25">
      <c r="A28" s="300" t="s">
        <v>128</v>
      </c>
    </row>
    <row r="29" spans="1:1" ht="33" customHeight="1" x14ac:dyDescent="0.25">
      <c r="A29" s="300" t="s">
        <v>129</v>
      </c>
    </row>
    <row r="30" spans="1:1" x14ac:dyDescent="0.25">
      <c r="A30" s="298"/>
    </row>
    <row r="31" spans="1:1" ht="16.2" x14ac:dyDescent="0.25">
      <c r="A31" s="310" t="s">
        <v>131</v>
      </c>
    </row>
    <row r="32" spans="1:1" x14ac:dyDescent="0.25">
      <c r="A32" s="300" t="s">
        <v>124</v>
      </c>
    </row>
    <row r="33" spans="1:1" ht="26.4" x14ac:dyDescent="0.25">
      <c r="A33" s="314" t="s">
        <v>130</v>
      </c>
    </row>
    <row r="35" spans="1:1" ht="16.2" x14ac:dyDescent="0.25">
      <c r="A35" s="310" t="s">
        <v>133</v>
      </c>
    </row>
    <row r="36" spans="1:1" ht="32.4" customHeight="1" x14ac:dyDescent="0.25">
      <c r="A36" s="300" t="s">
        <v>134</v>
      </c>
    </row>
    <row r="37" spans="1:1" x14ac:dyDescent="0.25">
      <c r="A37" s="409" t="s">
        <v>195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Table of Contents</vt:lpstr>
      <vt:lpstr>Section A</vt:lpstr>
      <vt:lpstr>Section B</vt:lpstr>
      <vt:lpstr>Section C</vt:lpstr>
      <vt:lpstr>Section A Appendix</vt:lpstr>
      <vt:lpstr>Section B Appendix</vt:lpstr>
      <vt:lpstr>Section C Appendix</vt:lpstr>
      <vt:lpstr>Sections D, E, and F</vt:lpstr>
      <vt:lpstr>Notes about Report Populations</vt:lpstr>
      <vt:lpstr>ColumnTitle_SectionA</vt:lpstr>
      <vt:lpstr>ColumnTitle_SectionA_Apdx</vt:lpstr>
      <vt:lpstr>ColumnTitle_SectionB</vt:lpstr>
      <vt:lpstr>ColumnTitle_SectionB_Apdx</vt:lpstr>
      <vt:lpstr>ColumnTitle_SectionC</vt:lpstr>
      <vt:lpstr>ColumnTitle_SectionC_Apdx</vt:lpstr>
      <vt:lpstr>'Section A'!Print_Area</vt:lpstr>
      <vt:lpstr>'Section A Appendix'!Print_Area</vt:lpstr>
      <vt:lpstr>'Section B'!Print_Area</vt:lpstr>
      <vt:lpstr>'Section B Appendix'!Print_Area</vt:lpstr>
      <vt:lpstr>'Sections D, E, and F'!Print_Area</vt:lpstr>
      <vt:lpstr>'Section A'!Print_Titles</vt:lpstr>
      <vt:lpstr>'Section A Appendix'!Print_Titles</vt:lpstr>
      <vt:lpstr>'Section B Appendix'!Print_Titles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Rider 15, September 2020</dc:title>
  <dc:creator>DFPS</dc:creator>
  <cp:lastModifiedBy>Michael,Michelle R (DFPS)</cp:lastModifiedBy>
  <cp:lastPrinted>2020-09-29T16:18:54Z</cp:lastPrinted>
  <dcterms:created xsi:type="dcterms:W3CDTF">2009-06-17T18:00:15Z</dcterms:created>
  <dcterms:modified xsi:type="dcterms:W3CDTF">2020-10-02T16:49:14Z</dcterms:modified>
</cp:coreProperties>
</file>